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14508" yWindow="108" windowWidth="14316" windowHeight="12456" tabRatio="702" activeTab="6"/>
  </bookViews>
  <sheets>
    <sheet name="Import" sheetId="3" r:id="rId1"/>
    <sheet name="Data" sheetId="5" r:id="rId2"/>
    <sheet name="Circo1" sheetId="1" r:id="rId3"/>
    <sheet name="Circo2" sheetId="9" r:id="rId4"/>
    <sheet name="Circo3" sheetId="10" r:id="rId5"/>
    <sheet name="Global" sheetId="12" r:id="rId6"/>
    <sheet name="HISTOGRAME" sheetId="8" r:id="rId7"/>
    <sheet name="Data_T1" sheetId="4" r:id="rId8"/>
    <sheet name="Global Archipels" sheetId="13" state="hidden" r:id="rId9"/>
  </sheets>
  <definedNames>
    <definedName name="Data_Donnees" comment="Zone des donénes de l'onglet Data pour la recherchev">Data!$C$2:$CT$237</definedName>
    <definedName name="Import_Abstention">Import!$I$2:$I$237</definedName>
    <definedName name="Import_Blancs">Import!$M$2:$M$237</definedName>
    <definedName name="Import_BV" comment="Colonne du BV dans Import">Import!$G$2:$G$237</definedName>
    <definedName name="Import_Circ">Import!$C$2:$C$237</definedName>
    <definedName name="Import_Communes" comment="Colonne des communes dans Import">Import!$F$2:$F$237</definedName>
    <definedName name="Import_Donnees" comment="Données Importées pour les recherches">Import!$C$2:$CT$237</definedName>
    <definedName name="Import_Exprimés">Import!$S$2:$S$237</definedName>
    <definedName name="Import_Inscrits" comment="Colonne des Inscrits dans Import">Import!$H$2:$H$237</definedName>
    <definedName name="Import_Votants">Import!$K$2:$K$237</definedName>
    <definedName name="Imports_Nuls">Import!$P$2:$P$237</definedName>
    <definedName name="Param_Candidats">Data_T1!$B$4:$E$22</definedName>
    <definedName name="_xlnm.Print_Area" localSheetId="2">Circo1!$A$1:$O$144</definedName>
    <definedName name="_xlnm.Print_Area" localSheetId="3">Circo2!$A$1:$O$86</definedName>
    <definedName name="_xlnm.Print_Area" localSheetId="4">Circo3!$A$1:$O$81</definedName>
  </definedNames>
  <calcPr calcId="145621" concurrentCalc="0"/>
</workbook>
</file>

<file path=xl/calcChain.xml><?xml version="1.0" encoding="utf-8"?>
<calcChain xmlns="http://schemas.openxmlformats.org/spreadsheetml/2006/main">
  <c r="L6" i="4" l="1"/>
  <c r="N6" i="4"/>
  <c r="H13" i="5"/>
  <c r="H14" i="5"/>
  <c r="H15" i="5"/>
  <c r="H16" i="5"/>
  <c r="H2" i="5"/>
  <c r="H3" i="5"/>
  <c r="H4" i="5"/>
  <c r="H5" i="5"/>
  <c r="H6" i="5"/>
  <c r="H7" i="5"/>
  <c r="H8" i="5"/>
  <c r="H9" i="5"/>
  <c r="H10" i="5"/>
  <c r="H11" i="5"/>
  <c r="H12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M6" i="4"/>
  <c r="O6" i="4"/>
  <c r="L5" i="4"/>
  <c r="N5" i="4"/>
  <c r="M5" i="4"/>
  <c r="O5" i="4"/>
  <c r="L4" i="4"/>
  <c r="N4" i="4"/>
  <c r="M4" i="4"/>
  <c r="O4" i="4"/>
  <c r="X124" i="5"/>
  <c r="C5" i="4"/>
  <c r="J3" i="9"/>
  <c r="AE124" i="5"/>
  <c r="C6" i="4"/>
  <c r="AL124" i="5"/>
  <c r="C7" i="4"/>
  <c r="AS124" i="5"/>
  <c r="C8" i="4"/>
  <c r="AZ124" i="5"/>
  <c r="C9" i="4"/>
  <c r="BG124" i="5"/>
  <c r="C10" i="4"/>
  <c r="BN124" i="5"/>
  <c r="C11" i="4"/>
  <c r="BU124" i="5"/>
  <c r="C12" i="4"/>
  <c r="CB124" i="5"/>
  <c r="C13" i="4"/>
  <c r="CI124" i="5"/>
  <c r="C14" i="4"/>
  <c r="CP124" i="5"/>
  <c r="C15" i="4"/>
  <c r="C16" i="4"/>
  <c r="C17" i="4"/>
  <c r="C18" i="4"/>
  <c r="C19" i="4"/>
  <c r="C20" i="4"/>
  <c r="C21" i="4"/>
  <c r="C22" i="4"/>
  <c r="J2" i="9"/>
  <c r="J6" i="9"/>
  <c r="J7" i="9"/>
  <c r="J8" i="9"/>
  <c r="J9" i="9"/>
  <c r="J10" i="9"/>
  <c r="J11" i="9"/>
  <c r="J12" i="9"/>
  <c r="J13" i="9"/>
  <c r="J5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14" i="9"/>
  <c r="J29" i="9"/>
  <c r="J30" i="9"/>
  <c r="J31" i="9"/>
  <c r="J32" i="9"/>
  <c r="J33" i="9"/>
  <c r="J34" i="9"/>
  <c r="J35" i="9"/>
  <c r="J36" i="9"/>
  <c r="J28" i="9"/>
  <c r="J38" i="9"/>
  <c r="J39" i="9"/>
  <c r="J40" i="9"/>
  <c r="J41" i="9"/>
  <c r="J42" i="9"/>
  <c r="J43" i="9"/>
  <c r="J44" i="9"/>
  <c r="J37" i="9"/>
  <c r="J46" i="9"/>
  <c r="J47" i="9"/>
  <c r="J48" i="9"/>
  <c r="J49" i="9"/>
  <c r="J45" i="9"/>
  <c r="J51" i="9"/>
  <c r="J50" i="9"/>
  <c r="J53" i="9"/>
  <c r="J54" i="9"/>
  <c r="J55" i="9"/>
  <c r="J52" i="9"/>
  <c r="J57" i="9"/>
  <c r="J58" i="9"/>
  <c r="J59" i="9"/>
  <c r="J56" i="9"/>
  <c r="J61" i="9"/>
  <c r="J62" i="9"/>
  <c r="J63" i="9"/>
  <c r="J64" i="9"/>
  <c r="J65" i="9"/>
  <c r="J66" i="9"/>
  <c r="J67" i="9"/>
  <c r="J68" i="9"/>
  <c r="J60" i="9"/>
  <c r="J70" i="9"/>
  <c r="J71" i="9"/>
  <c r="J72" i="9"/>
  <c r="J69" i="9"/>
  <c r="J74" i="9"/>
  <c r="J75" i="9"/>
  <c r="J76" i="9"/>
  <c r="J77" i="9"/>
  <c r="J73" i="9"/>
  <c r="J79" i="9"/>
  <c r="J80" i="9"/>
  <c r="J81" i="9"/>
  <c r="J78" i="9"/>
  <c r="J86" i="9"/>
  <c r="J84" i="9"/>
  <c r="M3" i="9"/>
  <c r="M84" i="9"/>
  <c r="J91" i="9"/>
  <c r="N5" i="12"/>
  <c r="X60" i="5"/>
  <c r="B5" i="4"/>
  <c r="J3" i="1"/>
  <c r="AE60" i="5"/>
  <c r="B6" i="4"/>
  <c r="AL60" i="5"/>
  <c r="B7" i="4"/>
  <c r="AS60" i="5"/>
  <c r="B8" i="4"/>
  <c r="AZ60" i="5"/>
  <c r="B9" i="4"/>
  <c r="BG60" i="5"/>
  <c r="B10" i="4"/>
  <c r="BN60" i="5"/>
  <c r="B11" i="4"/>
  <c r="BU60" i="5"/>
  <c r="B12" i="4"/>
  <c r="CB60" i="5"/>
  <c r="B13" i="4"/>
  <c r="CI60" i="5"/>
  <c r="B14" i="4"/>
  <c r="CP60" i="5"/>
  <c r="B15" i="4"/>
  <c r="B16" i="4"/>
  <c r="B17" i="4"/>
  <c r="B18" i="4"/>
  <c r="B19" i="4"/>
  <c r="B20" i="4"/>
  <c r="B21" i="4"/>
  <c r="B22" i="4"/>
  <c r="J2" i="1"/>
  <c r="J6" i="1"/>
  <c r="J7" i="1"/>
  <c r="J5" i="1"/>
  <c r="J9" i="1"/>
  <c r="J10" i="1"/>
  <c r="J11" i="1"/>
  <c r="J12" i="1"/>
  <c r="J13" i="1"/>
  <c r="J14" i="1"/>
  <c r="J8" i="1"/>
  <c r="J16" i="1"/>
  <c r="J17" i="1"/>
  <c r="J18" i="1"/>
  <c r="J15" i="1"/>
  <c r="J20" i="1"/>
  <c r="J21" i="1"/>
  <c r="J22" i="1"/>
  <c r="J23" i="1"/>
  <c r="J24" i="1"/>
  <c r="J19" i="1"/>
  <c r="J26" i="1"/>
  <c r="J27" i="1"/>
  <c r="J25" i="1"/>
  <c r="J29" i="1"/>
  <c r="J30" i="1"/>
  <c r="J28" i="1"/>
  <c r="J32" i="1"/>
  <c r="J31" i="1"/>
  <c r="J34" i="1"/>
  <c r="J35" i="1"/>
  <c r="J36" i="1"/>
  <c r="J33" i="1"/>
  <c r="J38" i="1"/>
  <c r="J39" i="1"/>
  <c r="J37" i="1"/>
  <c r="J41" i="1"/>
  <c r="J42" i="1"/>
  <c r="J43" i="1"/>
  <c r="J44" i="1"/>
  <c r="J45" i="1"/>
  <c r="J46" i="1"/>
  <c r="J40" i="1"/>
  <c r="J48" i="1"/>
  <c r="J49" i="1"/>
  <c r="J50" i="1"/>
  <c r="J51" i="1"/>
  <c r="J52" i="1"/>
  <c r="J47" i="1"/>
  <c r="J54" i="1"/>
  <c r="J55" i="1"/>
  <c r="J53" i="1"/>
  <c r="J57" i="1"/>
  <c r="J58" i="1"/>
  <c r="J59" i="1"/>
  <c r="J60" i="1"/>
  <c r="J61" i="1"/>
  <c r="J62" i="1"/>
  <c r="J63" i="1"/>
  <c r="J64" i="1"/>
  <c r="J65" i="1"/>
  <c r="J66" i="1"/>
  <c r="J56" i="1"/>
  <c r="J68" i="1"/>
  <c r="J69" i="1"/>
  <c r="J67" i="1"/>
  <c r="J71" i="1"/>
  <c r="J72" i="1"/>
  <c r="J73" i="1"/>
  <c r="J74" i="1"/>
  <c r="J75" i="1"/>
  <c r="J70" i="1"/>
  <c r="J77" i="1"/>
  <c r="J78" i="1"/>
  <c r="J79" i="1"/>
  <c r="J76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80" i="1"/>
  <c r="J97" i="1"/>
  <c r="J98" i="1"/>
  <c r="J99" i="1"/>
  <c r="J100" i="1"/>
  <c r="J101" i="1"/>
  <c r="J102" i="1"/>
  <c r="J103" i="1"/>
  <c r="J104" i="1"/>
  <c r="J105" i="1"/>
  <c r="J106" i="1"/>
  <c r="J96" i="1"/>
  <c r="J108" i="1"/>
  <c r="J107" i="1"/>
  <c r="J110" i="1"/>
  <c r="J111" i="1"/>
  <c r="J112" i="1"/>
  <c r="J113" i="1"/>
  <c r="J114" i="1"/>
  <c r="J109" i="1"/>
  <c r="J116" i="1"/>
  <c r="J117" i="1"/>
  <c r="J115" i="1"/>
  <c r="J119" i="1"/>
  <c r="J120" i="1"/>
  <c r="J121" i="1"/>
  <c r="J122" i="1"/>
  <c r="J118" i="1"/>
  <c r="J124" i="1"/>
  <c r="J125" i="1"/>
  <c r="J123" i="1"/>
  <c r="J127" i="1"/>
  <c r="J126" i="1"/>
  <c r="J129" i="1"/>
  <c r="J128" i="1"/>
  <c r="J131" i="1"/>
  <c r="J132" i="1"/>
  <c r="J130" i="1"/>
  <c r="J134" i="1"/>
  <c r="J135" i="1"/>
  <c r="J136" i="1"/>
  <c r="J137" i="1"/>
  <c r="J138" i="1"/>
  <c r="J139" i="1"/>
  <c r="J133" i="1"/>
  <c r="J144" i="1"/>
  <c r="J142" i="1"/>
  <c r="M3" i="1"/>
  <c r="M142" i="1"/>
  <c r="J148" i="1"/>
  <c r="M5" i="12"/>
  <c r="M2" i="1"/>
  <c r="M6" i="1"/>
  <c r="M7" i="1"/>
  <c r="M5" i="1"/>
  <c r="M9" i="1"/>
  <c r="M10" i="1"/>
  <c r="M11" i="1"/>
  <c r="M12" i="1"/>
  <c r="M13" i="1"/>
  <c r="M14" i="1"/>
  <c r="M8" i="1"/>
  <c r="M16" i="1"/>
  <c r="M17" i="1"/>
  <c r="M18" i="1"/>
  <c r="M15" i="1"/>
  <c r="M20" i="1"/>
  <c r="M21" i="1"/>
  <c r="M22" i="1"/>
  <c r="M23" i="1"/>
  <c r="M24" i="1"/>
  <c r="M19" i="1"/>
  <c r="M26" i="1"/>
  <c r="M27" i="1"/>
  <c r="M25" i="1"/>
  <c r="M29" i="1"/>
  <c r="M30" i="1"/>
  <c r="M28" i="1"/>
  <c r="M32" i="1"/>
  <c r="M31" i="1"/>
  <c r="M34" i="1"/>
  <c r="M35" i="1"/>
  <c r="M36" i="1"/>
  <c r="M33" i="1"/>
  <c r="M38" i="1"/>
  <c r="M39" i="1"/>
  <c r="M37" i="1"/>
  <c r="M41" i="1"/>
  <c r="M42" i="1"/>
  <c r="M43" i="1"/>
  <c r="M44" i="1"/>
  <c r="M45" i="1"/>
  <c r="M46" i="1"/>
  <c r="M40" i="1"/>
  <c r="M48" i="1"/>
  <c r="M49" i="1"/>
  <c r="M50" i="1"/>
  <c r="M51" i="1"/>
  <c r="M52" i="1"/>
  <c r="M47" i="1"/>
  <c r="M54" i="1"/>
  <c r="M55" i="1"/>
  <c r="M53" i="1"/>
  <c r="M57" i="1"/>
  <c r="M58" i="1"/>
  <c r="M59" i="1"/>
  <c r="M60" i="1"/>
  <c r="M61" i="1"/>
  <c r="M62" i="1"/>
  <c r="M63" i="1"/>
  <c r="M64" i="1"/>
  <c r="M65" i="1"/>
  <c r="M66" i="1"/>
  <c r="M56" i="1"/>
  <c r="M68" i="1"/>
  <c r="M69" i="1"/>
  <c r="M67" i="1"/>
  <c r="M71" i="1"/>
  <c r="M72" i="1"/>
  <c r="M73" i="1"/>
  <c r="M74" i="1"/>
  <c r="M75" i="1"/>
  <c r="M70" i="1"/>
  <c r="M77" i="1"/>
  <c r="M78" i="1"/>
  <c r="M79" i="1"/>
  <c r="M76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80" i="1"/>
  <c r="M97" i="1"/>
  <c r="M98" i="1"/>
  <c r="M99" i="1"/>
  <c r="M100" i="1"/>
  <c r="M101" i="1"/>
  <c r="M102" i="1"/>
  <c r="M103" i="1"/>
  <c r="M104" i="1"/>
  <c r="M105" i="1"/>
  <c r="M106" i="1"/>
  <c r="M96" i="1"/>
  <c r="M108" i="1"/>
  <c r="M107" i="1"/>
  <c r="M110" i="1"/>
  <c r="M111" i="1"/>
  <c r="M112" i="1"/>
  <c r="M113" i="1"/>
  <c r="M114" i="1"/>
  <c r="M109" i="1"/>
  <c r="M116" i="1"/>
  <c r="M117" i="1"/>
  <c r="M115" i="1"/>
  <c r="M119" i="1"/>
  <c r="M120" i="1"/>
  <c r="M121" i="1"/>
  <c r="M122" i="1"/>
  <c r="M118" i="1"/>
  <c r="M124" i="1"/>
  <c r="M125" i="1"/>
  <c r="M123" i="1"/>
  <c r="M127" i="1"/>
  <c r="M126" i="1"/>
  <c r="M129" i="1"/>
  <c r="M128" i="1"/>
  <c r="M131" i="1"/>
  <c r="M132" i="1"/>
  <c r="M130" i="1"/>
  <c r="M134" i="1"/>
  <c r="M135" i="1"/>
  <c r="M136" i="1"/>
  <c r="M137" i="1"/>
  <c r="M138" i="1"/>
  <c r="M139" i="1"/>
  <c r="M133" i="1"/>
  <c r="M144" i="1"/>
  <c r="J150" i="1"/>
  <c r="Q2" i="8"/>
  <c r="I2" i="8"/>
  <c r="A2" i="8"/>
  <c r="G6" i="10"/>
  <c r="G7" i="10"/>
  <c r="G8" i="10"/>
  <c r="G9" i="10"/>
  <c r="G10" i="10"/>
  <c r="G5" i="10"/>
  <c r="BU225" i="5"/>
  <c r="D12" i="4"/>
  <c r="X225" i="5"/>
  <c r="D5" i="4"/>
  <c r="AE225" i="5"/>
  <c r="D6" i="4"/>
  <c r="AL225" i="5"/>
  <c r="D7" i="4"/>
  <c r="AS225" i="5"/>
  <c r="D8" i="4"/>
  <c r="AZ225" i="5"/>
  <c r="D9" i="4"/>
  <c r="BG225" i="5"/>
  <c r="D10" i="4"/>
  <c r="BN225" i="5"/>
  <c r="D11" i="4"/>
  <c r="CB225" i="5"/>
  <c r="D13" i="4"/>
  <c r="CI225" i="5"/>
  <c r="D14" i="4"/>
  <c r="CP225" i="5"/>
  <c r="D15" i="4"/>
  <c r="D16" i="4"/>
  <c r="D17" i="4"/>
  <c r="D18" i="4"/>
  <c r="D19" i="4"/>
  <c r="D20" i="4"/>
  <c r="D21" i="4"/>
  <c r="D22" i="4"/>
  <c r="C7" i="10"/>
  <c r="I7" i="10"/>
  <c r="C8" i="10"/>
  <c r="I8" i="10"/>
  <c r="C9" i="10"/>
  <c r="I9" i="10"/>
  <c r="C10" i="10"/>
  <c r="I10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11" i="10"/>
  <c r="C27" i="10"/>
  <c r="C28" i="10"/>
  <c r="C29" i="10"/>
  <c r="C30" i="10"/>
  <c r="C31" i="10"/>
  <c r="C32" i="10"/>
  <c r="C33" i="10"/>
  <c r="C34" i="10"/>
  <c r="C26" i="10"/>
  <c r="I27" i="10"/>
  <c r="I28" i="10"/>
  <c r="I29" i="10"/>
  <c r="I30" i="10"/>
  <c r="I31" i="10"/>
  <c r="I32" i="10"/>
  <c r="I33" i="10"/>
  <c r="I34" i="10"/>
  <c r="I26" i="10"/>
  <c r="C36" i="10"/>
  <c r="C35" i="10"/>
  <c r="I36" i="10"/>
  <c r="I35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37" i="10"/>
  <c r="C54" i="10"/>
  <c r="C55" i="10"/>
  <c r="C56" i="10"/>
  <c r="C57" i="10"/>
  <c r="C58" i="10"/>
  <c r="C59" i="10"/>
  <c r="C60" i="10"/>
  <c r="C61" i="10"/>
  <c r="C53" i="10"/>
  <c r="I54" i="10"/>
  <c r="I55" i="10"/>
  <c r="I56" i="10"/>
  <c r="I57" i="10"/>
  <c r="I58" i="10"/>
  <c r="I59" i="10"/>
  <c r="I60" i="10"/>
  <c r="I61" i="10"/>
  <c r="I53" i="10"/>
  <c r="C63" i="10"/>
  <c r="C64" i="10"/>
  <c r="C65" i="10"/>
  <c r="C66" i="10"/>
  <c r="C62" i="10"/>
  <c r="I63" i="10"/>
  <c r="I64" i="10"/>
  <c r="I65" i="10"/>
  <c r="I66" i="10"/>
  <c r="I62" i="10"/>
  <c r="C68" i="10"/>
  <c r="C69" i="10"/>
  <c r="C70" i="10"/>
  <c r="C71" i="10"/>
  <c r="C72" i="10"/>
  <c r="C67" i="10"/>
  <c r="I68" i="10"/>
  <c r="I69" i="10"/>
  <c r="I70" i="10"/>
  <c r="I71" i="10"/>
  <c r="I72" i="10"/>
  <c r="I67" i="10"/>
  <c r="C74" i="10"/>
  <c r="C75" i="10"/>
  <c r="C76" i="10"/>
  <c r="C73" i="10"/>
  <c r="I74" i="10"/>
  <c r="I75" i="10"/>
  <c r="I76" i="10"/>
  <c r="I73" i="10"/>
  <c r="I6" i="10"/>
  <c r="C6" i="10"/>
  <c r="M3" i="10"/>
  <c r="M2" i="10"/>
  <c r="M7" i="10"/>
  <c r="O7" i="10"/>
  <c r="M8" i="10"/>
  <c r="O8" i="10"/>
  <c r="M9" i="10"/>
  <c r="O9" i="10"/>
  <c r="M10" i="10"/>
  <c r="O10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11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M27" i="10"/>
  <c r="M28" i="10"/>
  <c r="M29" i="10"/>
  <c r="M30" i="10"/>
  <c r="M31" i="10"/>
  <c r="M32" i="10"/>
  <c r="M33" i="10"/>
  <c r="M34" i="10"/>
  <c r="M26" i="10"/>
  <c r="O26" i="10"/>
  <c r="O27" i="10"/>
  <c r="O28" i="10"/>
  <c r="O29" i="10"/>
  <c r="O30" i="10"/>
  <c r="O31" i="10"/>
  <c r="O32" i="10"/>
  <c r="O33" i="10"/>
  <c r="O34" i="10"/>
  <c r="M36" i="10"/>
  <c r="M35" i="10"/>
  <c r="O35" i="10"/>
  <c r="O36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37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M54" i="10"/>
  <c r="M55" i="10"/>
  <c r="M56" i="10"/>
  <c r="M57" i="10"/>
  <c r="M58" i="10"/>
  <c r="M59" i="10"/>
  <c r="M60" i="10"/>
  <c r="M61" i="10"/>
  <c r="M53" i="10"/>
  <c r="O53" i="10"/>
  <c r="O54" i="10"/>
  <c r="O55" i="10"/>
  <c r="O56" i="10"/>
  <c r="O57" i="10"/>
  <c r="O58" i="10"/>
  <c r="O59" i="10"/>
  <c r="O60" i="10"/>
  <c r="O61" i="10"/>
  <c r="M63" i="10"/>
  <c r="M64" i="10"/>
  <c r="M65" i="10"/>
  <c r="M66" i="10"/>
  <c r="M62" i="10"/>
  <c r="O62" i="10"/>
  <c r="O63" i="10"/>
  <c r="O64" i="10"/>
  <c r="O65" i="10"/>
  <c r="O66" i="10"/>
  <c r="M68" i="10"/>
  <c r="M69" i="10"/>
  <c r="M70" i="10"/>
  <c r="M71" i="10"/>
  <c r="M72" i="10"/>
  <c r="M67" i="10"/>
  <c r="O67" i="10"/>
  <c r="O68" i="10"/>
  <c r="O69" i="10"/>
  <c r="O70" i="10"/>
  <c r="O71" i="10"/>
  <c r="O72" i="10"/>
  <c r="M74" i="10"/>
  <c r="M75" i="10"/>
  <c r="M76" i="10"/>
  <c r="M73" i="10"/>
  <c r="O73" i="10"/>
  <c r="O74" i="10"/>
  <c r="O75" i="10"/>
  <c r="O7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M6" i="10"/>
  <c r="O6" i="10"/>
  <c r="N6" i="10"/>
  <c r="J3" i="10"/>
  <c r="J2" i="10"/>
  <c r="J7" i="10"/>
  <c r="L7" i="10"/>
  <c r="J8" i="10"/>
  <c r="L8" i="10"/>
  <c r="J9" i="10"/>
  <c r="L9" i="10"/>
  <c r="J10" i="10"/>
  <c r="L10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11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J27" i="10"/>
  <c r="J28" i="10"/>
  <c r="J29" i="10"/>
  <c r="J30" i="10"/>
  <c r="J31" i="10"/>
  <c r="J32" i="10"/>
  <c r="J33" i="10"/>
  <c r="J34" i="10"/>
  <c r="J26" i="10"/>
  <c r="L26" i="10"/>
  <c r="L27" i="10"/>
  <c r="L28" i="10"/>
  <c r="L29" i="10"/>
  <c r="L30" i="10"/>
  <c r="L31" i="10"/>
  <c r="L32" i="10"/>
  <c r="L33" i="10"/>
  <c r="L34" i="10"/>
  <c r="J36" i="10"/>
  <c r="J35" i="10"/>
  <c r="L35" i="10"/>
  <c r="L36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37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J54" i="10"/>
  <c r="J55" i="10"/>
  <c r="J56" i="10"/>
  <c r="J57" i="10"/>
  <c r="J58" i="10"/>
  <c r="J59" i="10"/>
  <c r="J60" i="10"/>
  <c r="J61" i="10"/>
  <c r="J53" i="10"/>
  <c r="L53" i="10"/>
  <c r="L54" i="10"/>
  <c r="L55" i="10"/>
  <c r="L56" i="10"/>
  <c r="L57" i="10"/>
  <c r="L58" i="10"/>
  <c r="L59" i="10"/>
  <c r="L60" i="10"/>
  <c r="L61" i="10"/>
  <c r="J63" i="10"/>
  <c r="J64" i="10"/>
  <c r="J65" i="10"/>
  <c r="J66" i="10"/>
  <c r="J62" i="10"/>
  <c r="L62" i="10"/>
  <c r="L63" i="10"/>
  <c r="L64" i="10"/>
  <c r="L65" i="10"/>
  <c r="L66" i="10"/>
  <c r="J68" i="10"/>
  <c r="J69" i="10"/>
  <c r="J70" i="10"/>
  <c r="J71" i="10"/>
  <c r="J72" i="10"/>
  <c r="J67" i="10"/>
  <c r="L67" i="10"/>
  <c r="L68" i="10"/>
  <c r="L69" i="10"/>
  <c r="L70" i="10"/>
  <c r="L71" i="10"/>
  <c r="L72" i="10"/>
  <c r="J74" i="10"/>
  <c r="J75" i="10"/>
  <c r="J76" i="10"/>
  <c r="J73" i="10"/>
  <c r="L73" i="10"/>
  <c r="L74" i="10"/>
  <c r="L75" i="10"/>
  <c r="L7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J6" i="10"/>
  <c r="L6" i="10"/>
  <c r="K6" i="10"/>
  <c r="C7" i="1"/>
  <c r="C9" i="1"/>
  <c r="C10" i="1"/>
  <c r="C11" i="1"/>
  <c r="C12" i="1"/>
  <c r="C13" i="1"/>
  <c r="C14" i="1"/>
  <c r="C8" i="1"/>
  <c r="C16" i="1"/>
  <c r="C17" i="1"/>
  <c r="C18" i="1"/>
  <c r="C15" i="1"/>
  <c r="C20" i="1"/>
  <c r="C21" i="1"/>
  <c r="C22" i="1"/>
  <c r="C23" i="1"/>
  <c r="C24" i="1"/>
  <c r="C19" i="1"/>
  <c r="C26" i="1"/>
  <c r="C27" i="1"/>
  <c r="C25" i="1"/>
  <c r="C29" i="1"/>
  <c r="C30" i="1"/>
  <c r="C28" i="1"/>
  <c r="C32" i="1"/>
  <c r="C31" i="1"/>
  <c r="C34" i="1"/>
  <c r="C35" i="1"/>
  <c r="C36" i="1"/>
  <c r="C33" i="1"/>
  <c r="C38" i="1"/>
  <c r="C39" i="1"/>
  <c r="C37" i="1"/>
  <c r="C41" i="1"/>
  <c r="C42" i="1"/>
  <c r="C43" i="1"/>
  <c r="C44" i="1"/>
  <c r="C45" i="1"/>
  <c r="C46" i="1"/>
  <c r="C40" i="1"/>
  <c r="C48" i="1"/>
  <c r="C49" i="1"/>
  <c r="C50" i="1"/>
  <c r="C51" i="1"/>
  <c r="C52" i="1"/>
  <c r="C47" i="1"/>
  <c r="C54" i="1"/>
  <c r="C55" i="1"/>
  <c r="C53" i="1"/>
  <c r="C57" i="1"/>
  <c r="C58" i="1"/>
  <c r="C59" i="1"/>
  <c r="C60" i="1"/>
  <c r="C61" i="1"/>
  <c r="C62" i="1"/>
  <c r="C63" i="1"/>
  <c r="C64" i="1"/>
  <c r="C65" i="1"/>
  <c r="C66" i="1"/>
  <c r="C56" i="1"/>
  <c r="C68" i="1"/>
  <c r="C69" i="1"/>
  <c r="C67" i="1"/>
  <c r="C71" i="1"/>
  <c r="C72" i="1"/>
  <c r="C73" i="1"/>
  <c r="C74" i="1"/>
  <c r="C75" i="1"/>
  <c r="C70" i="1"/>
  <c r="C77" i="1"/>
  <c r="C78" i="1"/>
  <c r="C79" i="1"/>
  <c r="C76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80" i="1"/>
  <c r="C97" i="1"/>
  <c r="C98" i="1"/>
  <c r="C99" i="1"/>
  <c r="C100" i="1"/>
  <c r="C101" i="1"/>
  <c r="C102" i="1"/>
  <c r="C103" i="1"/>
  <c r="C104" i="1"/>
  <c r="C105" i="1"/>
  <c r="C106" i="1"/>
  <c r="C96" i="1"/>
  <c r="C108" i="1"/>
  <c r="C107" i="1"/>
  <c r="C110" i="1"/>
  <c r="C111" i="1"/>
  <c r="C112" i="1"/>
  <c r="C113" i="1"/>
  <c r="C114" i="1"/>
  <c r="C109" i="1"/>
  <c r="C116" i="1"/>
  <c r="C117" i="1"/>
  <c r="C115" i="1"/>
  <c r="C119" i="1"/>
  <c r="C120" i="1"/>
  <c r="C121" i="1"/>
  <c r="C122" i="1"/>
  <c r="C118" i="1"/>
  <c r="C124" i="1"/>
  <c r="C125" i="1"/>
  <c r="C123" i="1"/>
  <c r="C127" i="1"/>
  <c r="C126" i="1"/>
  <c r="C129" i="1"/>
  <c r="C128" i="1"/>
  <c r="C131" i="1"/>
  <c r="C132" i="1"/>
  <c r="C130" i="1"/>
  <c r="C134" i="1"/>
  <c r="C135" i="1"/>
  <c r="C136" i="1"/>
  <c r="C137" i="1"/>
  <c r="C138" i="1"/>
  <c r="C139" i="1"/>
  <c r="C133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I6" i="1"/>
  <c r="O6" i="1"/>
  <c r="C6" i="1"/>
  <c r="N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L6" i="1"/>
  <c r="K6" i="1"/>
  <c r="C5" i="1"/>
  <c r="K5" i="1"/>
  <c r="I6" i="9"/>
  <c r="I7" i="9"/>
  <c r="I8" i="9"/>
  <c r="I9" i="9"/>
  <c r="I10" i="9"/>
  <c r="I11" i="9"/>
  <c r="I12" i="9"/>
  <c r="I13" i="9"/>
  <c r="I5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14" i="9"/>
  <c r="I29" i="9"/>
  <c r="I30" i="9"/>
  <c r="I31" i="9"/>
  <c r="I32" i="9"/>
  <c r="I33" i="9"/>
  <c r="I34" i="9"/>
  <c r="I35" i="9"/>
  <c r="I36" i="9"/>
  <c r="I28" i="9"/>
  <c r="I38" i="9"/>
  <c r="I39" i="9"/>
  <c r="I40" i="9"/>
  <c r="I41" i="9"/>
  <c r="I42" i="9"/>
  <c r="I43" i="9"/>
  <c r="I44" i="9"/>
  <c r="I37" i="9"/>
  <c r="I46" i="9"/>
  <c r="I47" i="9"/>
  <c r="I48" i="9"/>
  <c r="I49" i="9"/>
  <c r="I45" i="9"/>
  <c r="I51" i="9"/>
  <c r="I50" i="9"/>
  <c r="I53" i="9"/>
  <c r="I54" i="9"/>
  <c r="I55" i="9"/>
  <c r="I52" i="9"/>
  <c r="I57" i="9"/>
  <c r="I58" i="9"/>
  <c r="I59" i="9"/>
  <c r="I56" i="9"/>
  <c r="I61" i="9"/>
  <c r="I62" i="9"/>
  <c r="I63" i="9"/>
  <c r="I64" i="9"/>
  <c r="I65" i="9"/>
  <c r="I66" i="9"/>
  <c r="I67" i="9"/>
  <c r="I68" i="9"/>
  <c r="I60" i="9"/>
  <c r="I70" i="9"/>
  <c r="I71" i="9"/>
  <c r="I72" i="9"/>
  <c r="I69" i="9"/>
  <c r="I74" i="9"/>
  <c r="I75" i="9"/>
  <c r="I76" i="9"/>
  <c r="I77" i="9"/>
  <c r="I73" i="9"/>
  <c r="I79" i="9"/>
  <c r="I80" i="9"/>
  <c r="I81" i="9"/>
  <c r="I78" i="9"/>
  <c r="C6" i="9"/>
  <c r="C7" i="9"/>
  <c r="C8" i="9"/>
  <c r="C9" i="9"/>
  <c r="C10" i="9"/>
  <c r="C11" i="9"/>
  <c r="C12" i="9"/>
  <c r="C13" i="9"/>
  <c r="C5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14" i="9"/>
  <c r="C29" i="9"/>
  <c r="C30" i="9"/>
  <c r="C31" i="9"/>
  <c r="C32" i="9"/>
  <c r="C33" i="9"/>
  <c r="C34" i="9"/>
  <c r="C35" i="9"/>
  <c r="C36" i="9"/>
  <c r="C28" i="9"/>
  <c r="C38" i="9"/>
  <c r="C39" i="9"/>
  <c r="C40" i="9"/>
  <c r="C41" i="9"/>
  <c r="C42" i="9"/>
  <c r="C43" i="9"/>
  <c r="C44" i="9"/>
  <c r="C37" i="9"/>
  <c r="C46" i="9"/>
  <c r="C47" i="9"/>
  <c r="C48" i="9"/>
  <c r="C49" i="9"/>
  <c r="C45" i="9"/>
  <c r="C51" i="9"/>
  <c r="C50" i="9"/>
  <c r="C53" i="9"/>
  <c r="C54" i="9"/>
  <c r="C55" i="9"/>
  <c r="C52" i="9"/>
  <c r="C57" i="9"/>
  <c r="C58" i="9"/>
  <c r="C59" i="9"/>
  <c r="C56" i="9"/>
  <c r="C61" i="9"/>
  <c r="C62" i="9"/>
  <c r="C63" i="9"/>
  <c r="C64" i="9"/>
  <c r="C65" i="9"/>
  <c r="C66" i="9"/>
  <c r="C67" i="9"/>
  <c r="C68" i="9"/>
  <c r="C60" i="9"/>
  <c r="C70" i="9"/>
  <c r="C71" i="9"/>
  <c r="C72" i="9"/>
  <c r="C69" i="9"/>
  <c r="C74" i="9"/>
  <c r="C75" i="9"/>
  <c r="C76" i="9"/>
  <c r="C77" i="9"/>
  <c r="C73" i="9"/>
  <c r="C79" i="9"/>
  <c r="C80" i="9"/>
  <c r="C81" i="9"/>
  <c r="C78" i="9"/>
  <c r="M2" i="9"/>
  <c r="M7" i="9"/>
  <c r="O7" i="9"/>
  <c r="M8" i="9"/>
  <c r="O8" i="9"/>
  <c r="M9" i="9"/>
  <c r="O9" i="9"/>
  <c r="M10" i="9"/>
  <c r="O10" i="9"/>
  <c r="M11" i="9"/>
  <c r="O11" i="9"/>
  <c r="M12" i="9"/>
  <c r="O12" i="9"/>
  <c r="M13" i="9"/>
  <c r="O13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14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M29" i="9"/>
  <c r="M30" i="9"/>
  <c r="M31" i="9"/>
  <c r="M32" i="9"/>
  <c r="M33" i="9"/>
  <c r="M34" i="9"/>
  <c r="M35" i="9"/>
  <c r="M36" i="9"/>
  <c r="M28" i="9"/>
  <c r="O28" i="9"/>
  <c r="O29" i="9"/>
  <c r="O30" i="9"/>
  <c r="O31" i="9"/>
  <c r="O32" i="9"/>
  <c r="O33" i="9"/>
  <c r="O34" i="9"/>
  <c r="O35" i="9"/>
  <c r="O36" i="9"/>
  <c r="M38" i="9"/>
  <c r="M39" i="9"/>
  <c r="M40" i="9"/>
  <c r="M41" i="9"/>
  <c r="M42" i="9"/>
  <c r="M43" i="9"/>
  <c r="M44" i="9"/>
  <c r="M37" i="9"/>
  <c r="O37" i="9"/>
  <c r="O38" i="9"/>
  <c r="O39" i="9"/>
  <c r="O40" i="9"/>
  <c r="O41" i="9"/>
  <c r="O42" i="9"/>
  <c r="O43" i="9"/>
  <c r="O44" i="9"/>
  <c r="M46" i="9"/>
  <c r="M47" i="9"/>
  <c r="M48" i="9"/>
  <c r="M49" i="9"/>
  <c r="M45" i="9"/>
  <c r="O45" i="9"/>
  <c r="O46" i="9"/>
  <c r="O47" i="9"/>
  <c r="O48" i="9"/>
  <c r="O49" i="9"/>
  <c r="M51" i="9"/>
  <c r="M50" i="9"/>
  <c r="O50" i="9"/>
  <c r="O51" i="9"/>
  <c r="M53" i="9"/>
  <c r="M54" i="9"/>
  <c r="M55" i="9"/>
  <c r="M52" i="9"/>
  <c r="O52" i="9"/>
  <c r="O53" i="9"/>
  <c r="O54" i="9"/>
  <c r="O55" i="9"/>
  <c r="M57" i="9"/>
  <c r="M58" i="9"/>
  <c r="M59" i="9"/>
  <c r="M56" i="9"/>
  <c r="O56" i="9"/>
  <c r="O57" i="9"/>
  <c r="O58" i="9"/>
  <c r="O59" i="9"/>
  <c r="M61" i="9"/>
  <c r="M62" i="9"/>
  <c r="M63" i="9"/>
  <c r="M64" i="9"/>
  <c r="M65" i="9"/>
  <c r="M66" i="9"/>
  <c r="M67" i="9"/>
  <c r="M68" i="9"/>
  <c r="M60" i="9"/>
  <c r="O60" i="9"/>
  <c r="O61" i="9"/>
  <c r="O62" i="9"/>
  <c r="O63" i="9"/>
  <c r="O64" i="9"/>
  <c r="O65" i="9"/>
  <c r="O66" i="9"/>
  <c r="O67" i="9"/>
  <c r="O68" i="9"/>
  <c r="M70" i="9"/>
  <c r="M71" i="9"/>
  <c r="M72" i="9"/>
  <c r="M69" i="9"/>
  <c r="O69" i="9"/>
  <c r="O70" i="9"/>
  <c r="O71" i="9"/>
  <c r="O72" i="9"/>
  <c r="M74" i="9"/>
  <c r="M75" i="9"/>
  <c r="M76" i="9"/>
  <c r="M77" i="9"/>
  <c r="M73" i="9"/>
  <c r="O73" i="9"/>
  <c r="O74" i="9"/>
  <c r="O75" i="9"/>
  <c r="O76" i="9"/>
  <c r="O77" i="9"/>
  <c r="M79" i="9"/>
  <c r="M80" i="9"/>
  <c r="M81" i="9"/>
  <c r="M78" i="9"/>
  <c r="O78" i="9"/>
  <c r="O79" i="9"/>
  <c r="O80" i="9"/>
  <c r="O81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M6" i="9"/>
  <c r="O6" i="9"/>
  <c r="N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L6" i="9"/>
  <c r="K6" i="9"/>
  <c r="L5" i="9"/>
  <c r="K5" i="9"/>
  <c r="I9" i="1"/>
  <c r="I10" i="1"/>
  <c r="I11" i="1"/>
  <c r="I12" i="1"/>
  <c r="I13" i="1"/>
  <c r="I14" i="1"/>
  <c r="I8" i="1"/>
  <c r="L8" i="1"/>
  <c r="L9" i="1"/>
  <c r="L10" i="1"/>
  <c r="L11" i="1"/>
  <c r="L12" i="1"/>
  <c r="L13" i="1"/>
  <c r="L14" i="1"/>
  <c r="I16" i="1"/>
  <c r="I17" i="1"/>
  <c r="I18" i="1"/>
  <c r="I15" i="1"/>
  <c r="L15" i="1"/>
  <c r="L16" i="1"/>
  <c r="L17" i="1"/>
  <c r="L18" i="1"/>
  <c r="I20" i="1"/>
  <c r="I21" i="1"/>
  <c r="I22" i="1"/>
  <c r="I23" i="1"/>
  <c r="I24" i="1"/>
  <c r="I19" i="1"/>
  <c r="L19" i="1"/>
  <c r="L20" i="1"/>
  <c r="L21" i="1"/>
  <c r="L22" i="1"/>
  <c r="L23" i="1"/>
  <c r="L24" i="1"/>
  <c r="I26" i="1"/>
  <c r="I27" i="1"/>
  <c r="I25" i="1"/>
  <c r="L25" i="1"/>
  <c r="L26" i="1"/>
  <c r="L27" i="1"/>
  <c r="I29" i="1"/>
  <c r="I30" i="1"/>
  <c r="I28" i="1"/>
  <c r="L28" i="1"/>
  <c r="L29" i="1"/>
  <c r="L30" i="1"/>
  <c r="I32" i="1"/>
  <c r="I31" i="1"/>
  <c r="L31" i="1"/>
  <c r="L32" i="1"/>
  <c r="I34" i="1"/>
  <c r="I35" i="1"/>
  <c r="I36" i="1"/>
  <c r="I33" i="1"/>
  <c r="L33" i="1"/>
  <c r="L34" i="1"/>
  <c r="L35" i="1"/>
  <c r="L36" i="1"/>
  <c r="I38" i="1"/>
  <c r="I39" i="1"/>
  <c r="I37" i="1"/>
  <c r="L37" i="1"/>
  <c r="L38" i="1"/>
  <c r="L39" i="1"/>
  <c r="I41" i="1"/>
  <c r="I42" i="1"/>
  <c r="I43" i="1"/>
  <c r="I44" i="1"/>
  <c r="I45" i="1"/>
  <c r="I46" i="1"/>
  <c r="I40" i="1"/>
  <c r="L40" i="1"/>
  <c r="L41" i="1"/>
  <c r="L42" i="1"/>
  <c r="L43" i="1"/>
  <c r="L44" i="1"/>
  <c r="L45" i="1"/>
  <c r="L46" i="1"/>
  <c r="I48" i="1"/>
  <c r="I49" i="1"/>
  <c r="I50" i="1"/>
  <c r="I51" i="1"/>
  <c r="I52" i="1"/>
  <c r="I47" i="1"/>
  <c r="L47" i="1"/>
  <c r="L48" i="1"/>
  <c r="L49" i="1"/>
  <c r="L50" i="1"/>
  <c r="L51" i="1"/>
  <c r="L52" i="1"/>
  <c r="I54" i="1"/>
  <c r="I55" i="1"/>
  <c r="I53" i="1"/>
  <c r="L53" i="1"/>
  <c r="L54" i="1"/>
  <c r="L55" i="1"/>
  <c r="I57" i="1"/>
  <c r="I58" i="1"/>
  <c r="I59" i="1"/>
  <c r="I60" i="1"/>
  <c r="I61" i="1"/>
  <c r="I62" i="1"/>
  <c r="I63" i="1"/>
  <c r="I64" i="1"/>
  <c r="I65" i="1"/>
  <c r="I66" i="1"/>
  <c r="I56" i="1"/>
  <c r="L56" i="1"/>
  <c r="L57" i="1"/>
  <c r="L58" i="1"/>
  <c r="L59" i="1"/>
  <c r="L60" i="1"/>
  <c r="L61" i="1"/>
  <c r="L62" i="1"/>
  <c r="L63" i="1"/>
  <c r="L64" i="1"/>
  <c r="L65" i="1"/>
  <c r="L66" i="1"/>
  <c r="I68" i="1"/>
  <c r="I69" i="1"/>
  <c r="I67" i="1"/>
  <c r="L67" i="1"/>
  <c r="L68" i="1"/>
  <c r="L69" i="1"/>
  <c r="I71" i="1"/>
  <c r="I72" i="1"/>
  <c r="I73" i="1"/>
  <c r="I74" i="1"/>
  <c r="I75" i="1"/>
  <c r="I70" i="1"/>
  <c r="L70" i="1"/>
  <c r="L71" i="1"/>
  <c r="L72" i="1"/>
  <c r="L73" i="1"/>
  <c r="L74" i="1"/>
  <c r="L75" i="1"/>
  <c r="I77" i="1"/>
  <c r="I78" i="1"/>
  <c r="I79" i="1"/>
  <c r="I76" i="1"/>
  <c r="L76" i="1"/>
  <c r="L77" i="1"/>
  <c r="L78" i="1"/>
  <c r="L79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80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I97" i="1"/>
  <c r="I98" i="1"/>
  <c r="I99" i="1"/>
  <c r="I100" i="1"/>
  <c r="I101" i="1"/>
  <c r="I102" i="1"/>
  <c r="I103" i="1"/>
  <c r="I104" i="1"/>
  <c r="I105" i="1"/>
  <c r="I106" i="1"/>
  <c r="I96" i="1"/>
  <c r="L96" i="1"/>
  <c r="L97" i="1"/>
  <c r="L98" i="1"/>
  <c r="L99" i="1"/>
  <c r="L100" i="1"/>
  <c r="L101" i="1"/>
  <c r="L102" i="1"/>
  <c r="L103" i="1"/>
  <c r="L104" i="1"/>
  <c r="L105" i="1"/>
  <c r="L106" i="1"/>
  <c r="I108" i="1"/>
  <c r="I107" i="1"/>
  <c r="L107" i="1"/>
  <c r="L108" i="1"/>
  <c r="I110" i="1"/>
  <c r="I111" i="1"/>
  <c r="I112" i="1"/>
  <c r="I113" i="1"/>
  <c r="I114" i="1"/>
  <c r="I109" i="1"/>
  <c r="L109" i="1"/>
  <c r="L110" i="1"/>
  <c r="L111" i="1"/>
  <c r="L112" i="1"/>
  <c r="L113" i="1"/>
  <c r="L114" i="1"/>
  <c r="I116" i="1"/>
  <c r="I117" i="1"/>
  <c r="I115" i="1"/>
  <c r="L115" i="1"/>
  <c r="L116" i="1"/>
  <c r="L117" i="1"/>
  <c r="I119" i="1"/>
  <c r="I120" i="1"/>
  <c r="I121" i="1"/>
  <c r="I122" i="1"/>
  <c r="I118" i="1"/>
  <c r="L118" i="1"/>
  <c r="L119" i="1"/>
  <c r="L120" i="1"/>
  <c r="L121" i="1"/>
  <c r="L122" i="1"/>
  <c r="I124" i="1"/>
  <c r="I125" i="1"/>
  <c r="I123" i="1"/>
  <c r="L123" i="1"/>
  <c r="L124" i="1"/>
  <c r="L125" i="1"/>
  <c r="I127" i="1"/>
  <c r="I126" i="1"/>
  <c r="L126" i="1"/>
  <c r="L127" i="1"/>
  <c r="I129" i="1"/>
  <c r="I128" i="1"/>
  <c r="L128" i="1"/>
  <c r="L129" i="1"/>
  <c r="I131" i="1"/>
  <c r="I132" i="1"/>
  <c r="I130" i="1"/>
  <c r="L130" i="1"/>
  <c r="L131" i="1"/>
  <c r="L132" i="1"/>
  <c r="I134" i="1"/>
  <c r="I135" i="1"/>
  <c r="I136" i="1"/>
  <c r="I137" i="1"/>
  <c r="I138" i="1"/>
  <c r="I139" i="1"/>
  <c r="I133" i="1"/>
  <c r="L133" i="1"/>
  <c r="L134" i="1"/>
  <c r="L135" i="1"/>
  <c r="L136" i="1"/>
  <c r="L137" i="1"/>
  <c r="L138" i="1"/>
  <c r="L139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I7" i="1"/>
  <c r="L7" i="4"/>
  <c r="I5" i="1"/>
  <c r="J79" i="10"/>
  <c r="M79" i="10"/>
  <c r="K18" i="5"/>
  <c r="K19" i="5"/>
  <c r="K20" i="5"/>
  <c r="K21" i="5"/>
  <c r="K2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R6" i="4"/>
  <c r="U6" i="4"/>
  <c r="T6" i="4"/>
  <c r="V6" i="4"/>
  <c r="S6" i="4"/>
  <c r="R5" i="4"/>
  <c r="U5" i="4"/>
  <c r="T5" i="4"/>
  <c r="S5" i="4"/>
  <c r="R4" i="4"/>
  <c r="U4" i="4"/>
  <c r="T4" i="4"/>
  <c r="V4" i="4"/>
  <c r="S4" i="4"/>
  <c r="K6" i="4"/>
  <c r="K5" i="4"/>
  <c r="K4" i="4"/>
  <c r="D6" i="10"/>
  <c r="D7" i="10"/>
  <c r="D8" i="10"/>
  <c r="D9" i="10"/>
  <c r="D10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7" i="10"/>
  <c r="D28" i="10"/>
  <c r="D29" i="10"/>
  <c r="D30" i="10"/>
  <c r="D31" i="10"/>
  <c r="D32" i="10"/>
  <c r="D33" i="10"/>
  <c r="D34" i="10"/>
  <c r="D36" i="10"/>
  <c r="D35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4" i="10"/>
  <c r="D55" i="10"/>
  <c r="D56" i="10"/>
  <c r="D57" i="10"/>
  <c r="D58" i="10"/>
  <c r="D59" i="10"/>
  <c r="D60" i="10"/>
  <c r="D61" i="10"/>
  <c r="D63" i="10"/>
  <c r="D64" i="10"/>
  <c r="D65" i="10"/>
  <c r="D66" i="10"/>
  <c r="D62" i="10"/>
  <c r="D68" i="10"/>
  <c r="D69" i="10"/>
  <c r="D70" i="10"/>
  <c r="D71" i="10"/>
  <c r="D72" i="10"/>
  <c r="D74" i="10"/>
  <c r="D75" i="10"/>
  <c r="D76" i="10"/>
  <c r="D73" i="10"/>
  <c r="E6" i="10"/>
  <c r="E7" i="10"/>
  <c r="E8" i="10"/>
  <c r="E9" i="10"/>
  <c r="E10" i="10"/>
  <c r="E5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7" i="10"/>
  <c r="E28" i="10"/>
  <c r="E29" i="10"/>
  <c r="E30" i="10"/>
  <c r="E31" i="10"/>
  <c r="E32" i="10"/>
  <c r="E33" i="10"/>
  <c r="E34" i="10"/>
  <c r="E26" i="10"/>
  <c r="E36" i="10"/>
  <c r="E35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4" i="10"/>
  <c r="E55" i="10"/>
  <c r="E56" i="10"/>
  <c r="E57" i="10"/>
  <c r="E58" i="10"/>
  <c r="E59" i="10"/>
  <c r="E60" i="10"/>
  <c r="E61" i="10"/>
  <c r="E63" i="10"/>
  <c r="E64" i="10"/>
  <c r="E65" i="10"/>
  <c r="E66" i="10"/>
  <c r="E62" i="10"/>
  <c r="E68" i="10"/>
  <c r="E69" i="10"/>
  <c r="E70" i="10"/>
  <c r="E71" i="10"/>
  <c r="E72" i="10"/>
  <c r="E74" i="10"/>
  <c r="E75" i="10"/>
  <c r="E76" i="10"/>
  <c r="E73" i="10"/>
  <c r="H6" i="10"/>
  <c r="H7" i="10"/>
  <c r="H8" i="10"/>
  <c r="H9" i="10"/>
  <c r="H10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7" i="10"/>
  <c r="H28" i="10"/>
  <c r="H29" i="10"/>
  <c r="H30" i="10"/>
  <c r="H31" i="10"/>
  <c r="H32" i="10"/>
  <c r="H33" i="10"/>
  <c r="H34" i="10"/>
  <c r="H36" i="10"/>
  <c r="H35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37" i="10"/>
  <c r="H54" i="10"/>
  <c r="H55" i="10"/>
  <c r="H56" i="10"/>
  <c r="H57" i="10"/>
  <c r="H58" i="10"/>
  <c r="H59" i="10"/>
  <c r="H60" i="10"/>
  <c r="H61" i="10"/>
  <c r="H63" i="10"/>
  <c r="H64" i="10"/>
  <c r="H65" i="10"/>
  <c r="H66" i="10"/>
  <c r="H68" i="10"/>
  <c r="H69" i="10"/>
  <c r="H70" i="10"/>
  <c r="H71" i="10"/>
  <c r="H72" i="10"/>
  <c r="H67" i="10"/>
  <c r="H74" i="10"/>
  <c r="H75" i="10"/>
  <c r="H76" i="10"/>
  <c r="H73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7" i="10"/>
  <c r="G28" i="10"/>
  <c r="G29" i="10"/>
  <c r="G30" i="10"/>
  <c r="G31" i="10"/>
  <c r="G32" i="10"/>
  <c r="G33" i="10"/>
  <c r="G34" i="10"/>
  <c r="G36" i="10"/>
  <c r="G35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4" i="10"/>
  <c r="G55" i="10"/>
  <c r="G56" i="10"/>
  <c r="G57" i="10"/>
  <c r="G58" i="10"/>
  <c r="G59" i="10"/>
  <c r="G60" i="10"/>
  <c r="G61" i="10"/>
  <c r="G63" i="10"/>
  <c r="G64" i="10"/>
  <c r="G65" i="10"/>
  <c r="G66" i="10"/>
  <c r="G68" i="10"/>
  <c r="G69" i="10"/>
  <c r="G70" i="10"/>
  <c r="G71" i="10"/>
  <c r="G72" i="10"/>
  <c r="G74" i="10"/>
  <c r="G75" i="10"/>
  <c r="G76" i="10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D6" i="9"/>
  <c r="D7" i="9"/>
  <c r="D8" i="9"/>
  <c r="D9" i="9"/>
  <c r="D10" i="9"/>
  <c r="D11" i="9"/>
  <c r="D12" i="9"/>
  <c r="D13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9" i="9"/>
  <c r="D30" i="9"/>
  <c r="D31" i="9"/>
  <c r="D32" i="9"/>
  <c r="D33" i="9"/>
  <c r="D34" i="9"/>
  <c r="D35" i="9"/>
  <c r="D36" i="9"/>
  <c r="D28" i="9"/>
  <c r="D38" i="9"/>
  <c r="D39" i="9"/>
  <c r="D40" i="9"/>
  <c r="D41" i="9"/>
  <c r="D42" i="9"/>
  <c r="D43" i="9"/>
  <c r="D44" i="9"/>
  <c r="D37" i="9"/>
  <c r="D46" i="9"/>
  <c r="D47" i="9"/>
  <c r="D48" i="9"/>
  <c r="D49" i="9"/>
  <c r="D45" i="9"/>
  <c r="D51" i="9"/>
  <c r="D50" i="9"/>
  <c r="D53" i="9"/>
  <c r="D54" i="9"/>
  <c r="D55" i="9"/>
  <c r="D52" i="9"/>
  <c r="D57" i="9"/>
  <c r="D58" i="9"/>
  <c r="D59" i="9"/>
  <c r="D61" i="9"/>
  <c r="D62" i="9"/>
  <c r="D63" i="9"/>
  <c r="D64" i="9"/>
  <c r="D65" i="9"/>
  <c r="D66" i="9"/>
  <c r="D67" i="9"/>
  <c r="D68" i="9"/>
  <c r="D70" i="9"/>
  <c r="D71" i="9"/>
  <c r="D72" i="9"/>
  <c r="D74" i="9"/>
  <c r="D75" i="9"/>
  <c r="D76" i="9"/>
  <c r="D77" i="9"/>
  <c r="D73" i="9"/>
  <c r="D79" i="9"/>
  <c r="D80" i="9"/>
  <c r="D81" i="9"/>
  <c r="E6" i="9"/>
  <c r="E7" i="9"/>
  <c r="E8" i="9"/>
  <c r="E9" i="9"/>
  <c r="E10" i="9"/>
  <c r="E11" i="9"/>
  <c r="E12" i="9"/>
  <c r="E13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9" i="9"/>
  <c r="E30" i="9"/>
  <c r="E31" i="9"/>
  <c r="E32" i="9"/>
  <c r="E33" i="9"/>
  <c r="E34" i="9"/>
  <c r="E35" i="9"/>
  <c r="E36" i="9"/>
  <c r="E38" i="9"/>
  <c r="E39" i="9"/>
  <c r="E40" i="9"/>
  <c r="E41" i="9"/>
  <c r="E42" i="9"/>
  <c r="E43" i="9"/>
  <c r="E44" i="9"/>
  <c r="E46" i="9"/>
  <c r="E47" i="9"/>
  <c r="E48" i="9"/>
  <c r="E49" i="9"/>
  <c r="E51" i="9"/>
  <c r="E50" i="9"/>
  <c r="E53" i="9"/>
  <c r="E54" i="9"/>
  <c r="E55" i="9"/>
  <c r="E57" i="9"/>
  <c r="E58" i="9"/>
  <c r="E59" i="9"/>
  <c r="E61" i="9"/>
  <c r="E62" i="9"/>
  <c r="E63" i="9"/>
  <c r="E64" i="9"/>
  <c r="E65" i="9"/>
  <c r="E66" i="9"/>
  <c r="E67" i="9"/>
  <c r="E68" i="9"/>
  <c r="E70" i="9"/>
  <c r="E71" i="9"/>
  <c r="E72" i="9"/>
  <c r="E74" i="9"/>
  <c r="E75" i="9"/>
  <c r="E76" i="9"/>
  <c r="E77" i="9"/>
  <c r="E79" i="9"/>
  <c r="E80" i="9"/>
  <c r="E81" i="9"/>
  <c r="E78" i="9"/>
  <c r="H6" i="9"/>
  <c r="H7" i="9"/>
  <c r="H8" i="9"/>
  <c r="H9" i="9"/>
  <c r="H10" i="9"/>
  <c r="H11" i="9"/>
  <c r="H12" i="9"/>
  <c r="H13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14" i="9"/>
  <c r="H29" i="9"/>
  <c r="H30" i="9"/>
  <c r="H31" i="9"/>
  <c r="H32" i="9"/>
  <c r="H33" i="9"/>
  <c r="H34" i="9"/>
  <c r="H35" i="9"/>
  <c r="H36" i="9"/>
  <c r="H38" i="9"/>
  <c r="H39" i="9"/>
  <c r="H40" i="9"/>
  <c r="H41" i="9"/>
  <c r="H42" i="9"/>
  <c r="H43" i="9"/>
  <c r="H44" i="9"/>
  <c r="H46" i="9"/>
  <c r="H47" i="9"/>
  <c r="H48" i="9"/>
  <c r="H49" i="9"/>
  <c r="H51" i="9"/>
  <c r="H50" i="9"/>
  <c r="H53" i="9"/>
  <c r="H54" i="9"/>
  <c r="H55" i="9"/>
  <c r="H57" i="9"/>
  <c r="H58" i="9"/>
  <c r="H59" i="9"/>
  <c r="H56" i="9"/>
  <c r="H61" i="9"/>
  <c r="H62" i="9"/>
  <c r="H63" i="9"/>
  <c r="H64" i="9"/>
  <c r="H65" i="9"/>
  <c r="H66" i="9"/>
  <c r="H67" i="9"/>
  <c r="H68" i="9"/>
  <c r="H70" i="9"/>
  <c r="H71" i="9"/>
  <c r="H72" i="9"/>
  <c r="H74" i="9"/>
  <c r="H75" i="9"/>
  <c r="H76" i="9"/>
  <c r="H77" i="9"/>
  <c r="H73" i="9"/>
  <c r="H79" i="9"/>
  <c r="H80" i="9"/>
  <c r="H81" i="9"/>
  <c r="G6" i="9"/>
  <c r="G7" i="9"/>
  <c r="G8" i="9"/>
  <c r="G9" i="9"/>
  <c r="G10" i="9"/>
  <c r="G11" i="9"/>
  <c r="G12" i="9"/>
  <c r="G13" i="9"/>
  <c r="G5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9" i="9"/>
  <c r="G30" i="9"/>
  <c r="G31" i="9"/>
  <c r="G32" i="9"/>
  <c r="G33" i="9"/>
  <c r="G34" i="9"/>
  <c r="G35" i="9"/>
  <c r="G36" i="9"/>
  <c r="G38" i="9"/>
  <c r="G39" i="9"/>
  <c r="G40" i="9"/>
  <c r="G41" i="9"/>
  <c r="G42" i="9"/>
  <c r="G43" i="9"/>
  <c r="G44" i="9"/>
  <c r="G46" i="9"/>
  <c r="G47" i="9"/>
  <c r="G48" i="9"/>
  <c r="G49" i="9"/>
  <c r="G45" i="9"/>
  <c r="G51" i="9"/>
  <c r="G50" i="9"/>
  <c r="G53" i="9"/>
  <c r="G54" i="9"/>
  <c r="G55" i="9"/>
  <c r="G57" i="9"/>
  <c r="G58" i="9"/>
  <c r="G59" i="9"/>
  <c r="G61" i="9"/>
  <c r="G62" i="9"/>
  <c r="G63" i="9"/>
  <c r="G64" i="9"/>
  <c r="G65" i="9"/>
  <c r="G66" i="9"/>
  <c r="G67" i="9"/>
  <c r="G68" i="9"/>
  <c r="G70" i="9"/>
  <c r="G71" i="9"/>
  <c r="G72" i="9"/>
  <c r="G74" i="9"/>
  <c r="G75" i="9"/>
  <c r="G76" i="9"/>
  <c r="G77" i="9"/>
  <c r="G73" i="9"/>
  <c r="G79" i="9"/>
  <c r="G80" i="9"/>
  <c r="G81" i="9"/>
  <c r="G78" i="9"/>
  <c r="H6" i="1"/>
  <c r="H7" i="1"/>
  <c r="H9" i="1"/>
  <c r="H10" i="1"/>
  <c r="H11" i="1"/>
  <c r="H12" i="1"/>
  <c r="H13" i="1"/>
  <c r="H14" i="1"/>
  <c r="H8" i="1"/>
  <c r="H16" i="1"/>
  <c r="H17" i="1"/>
  <c r="H18" i="1"/>
  <c r="H15" i="1"/>
  <c r="H20" i="1"/>
  <c r="H21" i="1"/>
  <c r="H22" i="1"/>
  <c r="H23" i="1"/>
  <c r="H24" i="1"/>
  <c r="H26" i="1"/>
  <c r="H27" i="1"/>
  <c r="H29" i="1"/>
  <c r="H30" i="1"/>
  <c r="H28" i="1"/>
  <c r="H32" i="1"/>
  <c r="H31" i="1"/>
  <c r="H34" i="1"/>
  <c r="H35" i="1"/>
  <c r="H36" i="1"/>
  <c r="H38" i="1"/>
  <c r="H39" i="1"/>
  <c r="H41" i="1"/>
  <c r="H42" i="1"/>
  <c r="H43" i="1"/>
  <c r="H44" i="1"/>
  <c r="H45" i="1"/>
  <c r="H46" i="1"/>
  <c r="H40" i="1"/>
  <c r="H48" i="1"/>
  <c r="H49" i="1"/>
  <c r="H50" i="1"/>
  <c r="H51" i="1"/>
  <c r="H52" i="1"/>
  <c r="H54" i="1"/>
  <c r="H55" i="1"/>
  <c r="H57" i="1"/>
  <c r="H58" i="1"/>
  <c r="H59" i="1"/>
  <c r="H60" i="1"/>
  <c r="H61" i="1"/>
  <c r="H62" i="1"/>
  <c r="H63" i="1"/>
  <c r="H64" i="1"/>
  <c r="H65" i="1"/>
  <c r="H66" i="1"/>
  <c r="H56" i="1"/>
  <c r="H68" i="1"/>
  <c r="H69" i="1"/>
  <c r="H67" i="1"/>
  <c r="H71" i="1"/>
  <c r="H72" i="1"/>
  <c r="H73" i="1"/>
  <c r="H74" i="1"/>
  <c r="H75" i="1"/>
  <c r="H77" i="1"/>
  <c r="H78" i="1"/>
  <c r="H79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7" i="1"/>
  <c r="H98" i="1"/>
  <c r="H99" i="1"/>
  <c r="H100" i="1"/>
  <c r="H101" i="1"/>
  <c r="H102" i="1"/>
  <c r="H103" i="1"/>
  <c r="H104" i="1"/>
  <c r="H105" i="1"/>
  <c r="H106" i="1"/>
  <c r="H96" i="1"/>
  <c r="H108" i="1"/>
  <c r="H107" i="1"/>
  <c r="H110" i="1"/>
  <c r="H111" i="1"/>
  <c r="H112" i="1"/>
  <c r="H113" i="1"/>
  <c r="H114" i="1"/>
  <c r="H109" i="1"/>
  <c r="H116" i="1"/>
  <c r="H117" i="1"/>
  <c r="H115" i="1"/>
  <c r="H119" i="1"/>
  <c r="H120" i="1"/>
  <c r="H121" i="1"/>
  <c r="H122" i="1"/>
  <c r="H118" i="1"/>
  <c r="H124" i="1"/>
  <c r="H125" i="1"/>
  <c r="H123" i="1"/>
  <c r="H127" i="1"/>
  <c r="H126" i="1"/>
  <c r="H129" i="1"/>
  <c r="H128" i="1"/>
  <c r="H131" i="1"/>
  <c r="H132" i="1"/>
  <c r="H134" i="1"/>
  <c r="H135" i="1"/>
  <c r="H136" i="1"/>
  <c r="H137" i="1"/>
  <c r="H138" i="1"/>
  <c r="H139" i="1"/>
  <c r="G6" i="1"/>
  <c r="G7" i="1"/>
  <c r="G9" i="1"/>
  <c r="G10" i="1"/>
  <c r="G11" i="1"/>
  <c r="G12" i="1"/>
  <c r="G13" i="1"/>
  <c r="G14" i="1"/>
  <c r="G8" i="1"/>
  <c r="G16" i="1"/>
  <c r="G17" i="1"/>
  <c r="G18" i="1"/>
  <c r="G15" i="1"/>
  <c r="G20" i="1"/>
  <c r="G21" i="1"/>
  <c r="G22" i="1"/>
  <c r="G23" i="1"/>
  <c r="G24" i="1"/>
  <c r="G26" i="1"/>
  <c r="G27" i="1"/>
  <c r="G29" i="1"/>
  <c r="G30" i="1"/>
  <c r="G28" i="1"/>
  <c r="G32" i="1"/>
  <c r="G31" i="1"/>
  <c r="G34" i="1"/>
  <c r="G35" i="1"/>
  <c r="G36" i="1"/>
  <c r="G38" i="1"/>
  <c r="G39" i="1"/>
  <c r="G41" i="1"/>
  <c r="G42" i="1"/>
  <c r="G43" i="1"/>
  <c r="G44" i="1"/>
  <c r="G45" i="1"/>
  <c r="G46" i="1"/>
  <c r="G40" i="1"/>
  <c r="G48" i="1"/>
  <c r="G49" i="1"/>
  <c r="G50" i="1"/>
  <c r="G51" i="1"/>
  <c r="G52" i="1"/>
  <c r="G54" i="1"/>
  <c r="G55" i="1"/>
  <c r="G57" i="1"/>
  <c r="G58" i="1"/>
  <c r="G59" i="1"/>
  <c r="G60" i="1"/>
  <c r="G61" i="1"/>
  <c r="G62" i="1"/>
  <c r="G63" i="1"/>
  <c r="G64" i="1"/>
  <c r="G65" i="1"/>
  <c r="G66" i="1"/>
  <c r="G56" i="1"/>
  <c r="G68" i="1"/>
  <c r="G69" i="1"/>
  <c r="G71" i="1"/>
  <c r="G72" i="1"/>
  <c r="G73" i="1"/>
  <c r="G74" i="1"/>
  <c r="G75" i="1"/>
  <c r="G77" i="1"/>
  <c r="G78" i="1"/>
  <c r="G79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7" i="1"/>
  <c r="G98" i="1"/>
  <c r="G99" i="1"/>
  <c r="G100" i="1"/>
  <c r="G101" i="1"/>
  <c r="G102" i="1"/>
  <c r="G103" i="1"/>
  <c r="G104" i="1"/>
  <c r="G105" i="1"/>
  <c r="G106" i="1"/>
  <c r="G96" i="1"/>
  <c r="G108" i="1"/>
  <c r="G107" i="1"/>
  <c r="G110" i="1"/>
  <c r="G111" i="1"/>
  <c r="G112" i="1"/>
  <c r="G113" i="1"/>
  <c r="G114" i="1"/>
  <c r="G109" i="1"/>
  <c r="G116" i="1"/>
  <c r="G117" i="1"/>
  <c r="G119" i="1"/>
  <c r="G120" i="1"/>
  <c r="G121" i="1"/>
  <c r="G122" i="1"/>
  <c r="G118" i="1"/>
  <c r="G124" i="1"/>
  <c r="G125" i="1"/>
  <c r="G123" i="1"/>
  <c r="G127" i="1"/>
  <c r="G126" i="1"/>
  <c r="G129" i="1"/>
  <c r="G128" i="1"/>
  <c r="G131" i="1"/>
  <c r="G132" i="1"/>
  <c r="G134" i="1"/>
  <c r="G135" i="1"/>
  <c r="G136" i="1"/>
  <c r="G137" i="1"/>
  <c r="G138" i="1"/>
  <c r="G139" i="1"/>
  <c r="E6" i="1"/>
  <c r="E7" i="1"/>
  <c r="E9" i="1"/>
  <c r="E10" i="1"/>
  <c r="E11" i="1"/>
  <c r="E12" i="1"/>
  <c r="E13" i="1"/>
  <c r="E14" i="1"/>
  <c r="E8" i="1"/>
  <c r="E16" i="1"/>
  <c r="E17" i="1"/>
  <c r="E18" i="1"/>
  <c r="E15" i="1"/>
  <c r="E20" i="1"/>
  <c r="E21" i="1"/>
  <c r="E22" i="1"/>
  <c r="E23" i="1"/>
  <c r="E24" i="1"/>
  <c r="E26" i="1"/>
  <c r="E27" i="1"/>
  <c r="E29" i="1"/>
  <c r="E30" i="1"/>
  <c r="E28" i="1"/>
  <c r="E32" i="1"/>
  <c r="E31" i="1"/>
  <c r="E34" i="1"/>
  <c r="E35" i="1"/>
  <c r="E36" i="1"/>
  <c r="E38" i="1"/>
  <c r="E39" i="1"/>
  <c r="E41" i="1"/>
  <c r="E42" i="1"/>
  <c r="E43" i="1"/>
  <c r="E44" i="1"/>
  <c r="E45" i="1"/>
  <c r="E46" i="1"/>
  <c r="E40" i="1"/>
  <c r="E48" i="1"/>
  <c r="E49" i="1"/>
  <c r="E50" i="1"/>
  <c r="E51" i="1"/>
  <c r="E52" i="1"/>
  <c r="E54" i="1"/>
  <c r="E55" i="1"/>
  <c r="E57" i="1"/>
  <c r="E58" i="1"/>
  <c r="E59" i="1"/>
  <c r="E60" i="1"/>
  <c r="E61" i="1"/>
  <c r="E62" i="1"/>
  <c r="E63" i="1"/>
  <c r="E64" i="1"/>
  <c r="E65" i="1"/>
  <c r="E66" i="1"/>
  <c r="E56" i="1"/>
  <c r="E68" i="1"/>
  <c r="E69" i="1"/>
  <c r="E67" i="1"/>
  <c r="E71" i="1"/>
  <c r="E72" i="1"/>
  <c r="E73" i="1"/>
  <c r="E74" i="1"/>
  <c r="E75" i="1"/>
  <c r="E77" i="1"/>
  <c r="E78" i="1"/>
  <c r="E79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7" i="1"/>
  <c r="E98" i="1"/>
  <c r="E99" i="1"/>
  <c r="E100" i="1"/>
  <c r="E101" i="1"/>
  <c r="E102" i="1"/>
  <c r="E103" i="1"/>
  <c r="E104" i="1"/>
  <c r="E105" i="1"/>
  <c r="E106" i="1"/>
  <c r="E96" i="1"/>
  <c r="E108" i="1"/>
  <c r="E107" i="1"/>
  <c r="E110" i="1"/>
  <c r="E111" i="1"/>
  <c r="E112" i="1"/>
  <c r="E113" i="1"/>
  <c r="E114" i="1"/>
  <c r="E109" i="1"/>
  <c r="E116" i="1"/>
  <c r="E117" i="1"/>
  <c r="E115" i="1"/>
  <c r="E119" i="1"/>
  <c r="E120" i="1"/>
  <c r="E121" i="1"/>
  <c r="E122" i="1"/>
  <c r="E118" i="1"/>
  <c r="E124" i="1"/>
  <c r="E125" i="1"/>
  <c r="E123" i="1"/>
  <c r="E127" i="1"/>
  <c r="E126" i="1"/>
  <c r="E129" i="1"/>
  <c r="E128" i="1"/>
  <c r="E131" i="1"/>
  <c r="E132" i="1"/>
  <c r="E134" i="1"/>
  <c r="E135" i="1"/>
  <c r="E136" i="1"/>
  <c r="E137" i="1"/>
  <c r="E138" i="1"/>
  <c r="E139" i="1"/>
  <c r="D6" i="1"/>
  <c r="D7" i="1"/>
  <c r="D9" i="1"/>
  <c r="D10" i="1"/>
  <c r="D11" i="1"/>
  <c r="D12" i="1"/>
  <c r="D13" i="1"/>
  <c r="D14" i="1"/>
  <c r="D16" i="1"/>
  <c r="D17" i="1"/>
  <c r="D18" i="1"/>
  <c r="D20" i="1"/>
  <c r="D21" i="1"/>
  <c r="D22" i="1"/>
  <c r="D23" i="1"/>
  <c r="D24" i="1"/>
  <c r="D26" i="1"/>
  <c r="D27" i="1"/>
  <c r="D25" i="1"/>
  <c r="D29" i="1"/>
  <c r="D30" i="1"/>
  <c r="D32" i="1"/>
  <c r="D31" i="1"/>
  <c r="D34" i="1"/>
  <c r="D35" i="1"/>
  <c r="D36" i="1"/>
  <c r="D33" i="1"/>
  <c r="D38" i="1"/>
  <c r="D39" i="1"/>
  <c r="D37" i="1"/>
  <c r="D41" i="1"/>
  <c r="D42" i="1"/>
  <c r="D43" i="1"/>
  <c r="D44" i="1"/>
  <c r="D45" i="1"/>
  <c r="D46" i="1"/>
  <c r="D48" i="1"/>
  <c r="D49" i="1"/>
  <c r="D50" i="1"/>
  <c r="D51" i="1"/>
  <c r="D52" i="1"/>
  <c r="D54" i="1"/>
  <c r="D55" i="1"/>
  <c r="D57" i="1"/>
  <c r="D58" i="1"/>
  <c r="D59" i="1"/>
  <c r="D60" i="1"/>
  <c r="D61" i="1"/>
  <c r="D62" i="1"/>
  <c r="D63" i="1"/>
  <c r="D64" i="1"/>
  <c r="D65" i="1"/>
  <c r="D66" i="1"/>
  <c r="D68" i="1"/>
  <c r="D69" i="1"/>
  <c r="D67" i="1"/>
  <c r="D71" i="1"/>
  <c r="D72" i="1"/>
  <c r="D73" i="1"/>
  <c r="D74" i="1"/>
  <c r="D75" i="1"/>
  <c r="D77" i="1"/>
  <c r="D78" i="1"/>
  <c r="D79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7" i="1"/>
  <c r="D98" i="1"/>
  <c r="D99" i="1"/>
  <c r="D100" i="1"/>
  <c r="D101" i="1"/>
  <c r="D102" i="1"/>
  <c r="D103" i="1"/>
  <c r="D104" i="1"/>
  <c r="D105" i="1"/>
  <c r="D106" i="1"/>
  <c r="D108" i="1"/>
  <c r="D107" i="1"/>
  <c r="D110" i="1"/>
  <c r="D111" i="1"/>
  <c r="D112" i="1"/>
  <c r="D113" i="1"/>
  <c r="D114" i="1"/>
  <c r="D116" i="1"/>
  <c r="D117" i="1"/>
  <c r="D115" i="1"/>
  <c r="D119" i="1"/>
  <c r="D120" i="1"/>
  <c r="D121" i="1"/>
  <c r="D122" i="1"/>
  <c r="D124" i="1"/>
  <c r="D125" i="1"/>
  <c r="D127" i="1"/>
  <c r="D126" i="1"/>
  <c r="D129" i="1"/>
  <c r="D128" i="1"/>
  <c r="D131" i="1"/>
  <c r="D132" i="1"/>
  <c r="D134" i="1"/>
  <c r="D135" i="1"/>
  <c r="D136" i="1"/>
  <c r="D137" i="1"/>
  <c r="D138" i="1"/>
  <c r="D139" i="1"/>
  <c r="CQ237" i="5"/>
  <c r="CP237" i="5"/>
  <c r="CO237" i="5"/>
  <c r="CJ237" i="5"/>
  <c r="CI237" i="5"/>
  <c r="CH237" i="5"/>
  <c r="CC237" i="5"/>
  <c r="CB237" i="5"/>
  <c r="CA237" i="5"/>
  <c r="BV237" i="5"/>
  <c r="BU237" i="5"/>
  <c r="BT237" i="5"/>
  <c r="BO237" i="5"/>
  <c r="BN237" i="5"/>
  <c r="BM237" i="5"/>
  <c r="BH237" i="5"/>
  <c r="BG237" i="5"/>
  <c r="BF237" i="5"/>
  <c r="BA237" i="5"/>
  <c r="AZ237" i="5"/>
  <c r="AY237" i="5"/>
  <c r="AT237" i="5"/>
  <c r="AS237" i="5"/>
  <c r="AR237" i="5"/>
  <c r="AM237" i="5"/>
  <c r="AL237" i="5"/>
  <c r="AK237" i="5"/>
  <c r="AF237" i="5"/>
  <c r="AE237" i="5"/>
  <c r="AD237" i="5"/>
  <c r="Y237" i="5"/>
  <c r="W237" i="5"/>
  <c r="CQ236" i="5"/>
  <c r="CP236" i="5"/>
  <c r="CO236" i="5"/>
  <c r="CJ236" i="5"/>
  <c r="CI236" i="5"/>
  <c r="CH236" i="5"/>
  <c r="CC236" i="5"/>
  <c r="CB236" i="5"/>
  <c r="CA236" i="5"/>
  <c r="BV236" i="5"/>
  <c r="BU236" i="5"/>
  <c r="BT236" i="5"/>
  <c r="BO236" i="5"/>
  <c r="BN236" i="5"/>
  <c r="BM236" i="5"/>
  <c r="BH236" i="5"/>
  <c r="BG236" i="5"/>
  <c r="BF236" i="5"/>
  <c r="BA236" i="5"/>
  <c r="AZ236" i="5"/>
  <c r="AY236" i="5"/>
  <c r="AT236" i="5"/>
  <c r="AS236" i="5"/>
  <c r="AR236" i="5"/>
  <c r="AM236" i="5"/>
  <c r="AL236" i="5"/>
  <c r="AK236" i="5"/>
  <c r="AF236" i="5"/>
  <c r="AE236" i="5"/>
  <c r="AD236" i="5"/>
  <c r="Y236" i="5"/>
  <c r="W236" i="5"/>
  <c r="CQ235" i="5"/>
  <c r="CP235" i="5"/>
  <c r="CO235" i="5"/>
  <c r="CJ235" i="5"/>
  <c r="CI235" i="5"/>
  <c r="CH235" i="5"/>
  <c r="CC235" i="5"/>
  <c r="CB235" i="5"/>
  <c r="CA235" i="5"/>
  <c r="BV235" i="5"/>
  <c r="BU235" i="5"/>
  <c r="BT235" i="5"/>
  <c r="BO235" i="5"/>
  <c r="BN235" i="5"/>
  <c r="BM235" i="5"/>
  <c r="BH235" i="5"/>
  <c r="BG235" i="5"/>
  <c r="BF235" i="5"/>
  <c r="BA235" i="5"/>
  <c r="AZ235" i="5"/>
  <c r="AY235" i="5"/>
  <c r="AT235" i="5"/>
  <c r="AS235" i="5"/>
  <c r="AR235" i="5"/>
  <c r="AM235" i="5"/>
  <c r="AL235" i="5"/>
  <c r="AK235" i="5"/>
  <c r="AF235" i="5"/>
  <c r="AE235" i="5"/>
  <c r="AD235" i="5"/>
  <c r="Y235" i="5"/>
  <c r="W235" i="5"/>
  <c r="CQ234" i="5"/>
  <c r="CP234" i="5"/>
  <c r="CO234" i="5"/>
  <c r="CJ234" i="5"/>
  <c r="CI234" i="5"/>
  <c r="CH234" i="5"/>
  <c r="CC234" i="5"/>
  <c r="CB234" i="5"/>
  <c r="CA234" i="5"/>
  <c r="BV234" i="5"/>
  <c r="BU234" i="5"/>
  <c r="BT234" i="5"/>
  <c r="BO234" i="5"/>
  <c r="BN234" i="5"/>
  <c r="BM234" i="5"/>
  <c r="BH234" i="5"/>
  <c r="BG234" i="5"/>
  <c r="BF234" i="5"/>
  <c r="BA234" i="5"/>
  <c r="AZ234" i="5"/>
  <c r="AY234" i="5"/>
  <c r="AT234" i="5"/>
  <c r="AS234" i="5"/>
  <c r="AR234" i="5"/>
  <c r="AM234" i="5"/>
  <c r="AL234" i="5"/>
  <c r="AK234" i="5"/>
  <c r="AF234" i="5"/>
  <c r="AE234" i="5"/>
  <c r="AD234" i="5"/>
  <c r="Y234" i="5"/>
  <c r="W234" i="5"/>
  <c r="CQ233" i="5"/>
  <c r="CP233" i="5"/>
  <c r="CO233" i="5"/>
  <c r="CJ233" i="5"/>
  <c r="CI233" i="5"/>
  <c r="CH233" i="5"/>
  <c r="CC233" i="5"/>
  <c r="CB233" i="5"/>
  <c r="CA233" i="5"/>
  <c r="BV233" i="5"/>
  <c r="BU233" i="5"/>
  <c r="BT233" i="5"/>
  <c r="BO233" i="5"/>
  <c r="BN233" i="5"/>
  <c r="BM233" i="5"/>
  <c r="BH233" i="5"/>
  <c r="BG233" i="5"/>
  <c r="BF233" i="5"/>
  <c r="BA233" i="5"/>
  <c r="AZ233" i="5"/>
  <c r="AY233" i="5"/>
  <c r="AT233" i="5"/>
  <c r="AS233" i="5"/>
  <c r="AR233" i="5"/>
  <c r="AM233" i="5"/>
  <c r="AL233" i="5"/>
  <c r="AK233" i="5"/>
  <c r="AF233" i="5"/>
  <c r="AE233" i="5"/>
  <c r="AD233" i="5"/>
  <c r="Y233" i="5"/>
  <c r="W233" i="5"/>
  <c r="CQ232" i="5"/>
  <c r="CP232" i="5"/>
  <c r="CO232" i="5"/>
  <c r="CJ232" i="5"/>
  <c r="CI232" i="5"/>
  <c r="CH232" i="5"/>
  <c r="CC232" i="5"/>
  <c r="CB232" i="5"/>
  <c r="CA232" i="5"/>
  <c r="BV232" i="5"/>
  <c r="BU232" i="5"/>
  <c r="BT232" i="5"/>
  <c r="BO232" i="5"/>
  <c r="BN232" i="5"/>
  <c r="BM232" i="5"/>
  <c r="BH232" i="5"/>
  <c r="BG232" i="5"/>
  <c r="BF232" i="5"/>
  <c r="BA232" i="5"/>
  <c r="AZ232" i="5"/>
  <c r="AY232" i="5"/>
  <c r="AT232" i="5"/>
  <c r="AS232" i="5"/>
  <c r="AR232" i="5"/>
  <c r="AM232" i="5"/>
  <c r="AL232" i="5"/>
  <c r="AK232" i="5"/>
  <c r="AF232" i="5"/>
  <c r="AE232" i="5"/>
  <c r="AD232" i="5"/>
  <c r="Y232" i="5"/>
  <c r="W232" i="5"/>
  <c r="CQ231" i="5"/>
  <c r="CP231" i="5"/>
  <c r="CO231" i="5"/>
  <c r="CJ231" i="5"/>
  <c r="CI231" i="5"/>
  <c r="CH231" i="5"/>
  <c r="CC231" i="5"/>
  <c r="CB231" i="5"/>
  <c r="CA231" i="5"/>
  <c r="BV231" i="5"/>
  <c r="BU231" i="5"/>
  <c r="BT231" i="5"/>
  <c r="BO231" i="5"/>
  <c r="BN231" i="5"/>
  <c r="BM231" i="5"/>
  <c r="BH231" i="5"/>
  <c r="BG231" i="5"/>
  <c r="BF231" i="5"/>
  <c r="BA231" i="5"/>
  <c r="AZ231" i="5"/>
  <c r="AY231" i="5"/>
  <c r="AT231" i="5"/>
  <c r="AS231" i="5"/>
  <c r="AR231" i="5"/>
  <c r="AM231" i="5"/>
  <c r="AL231" i="5"/>
  <c r="AK231" i="5"/>
  <c r="AF231" i="5"/>
  <c r="AE231" i="5"/>
  <c r="AD231" i="5"/>
  <c r="Y231" i="5"/>
  <c r="W231" i="5"/>
  <c r="CQ230" i="5"/>
  <c r="CP230" i="5"/>
  <c r="CO230" i="5"/>
  <c r="CJ230" i="5"/>
  <c r="CI230" i="5"/>
  <c r="CH230" i="5"/>
  <c r="CC230" i="5"/>
  <c r="CB230" i="5"/>
  <c r="CA230" i="5"/>
  <c r="BV230" i="5"/>
  <c r="BU230" i="5"/>
  <c r="BT230" i="5"/>
  <c r="BO230" i="5"/>
  <c r="BN230" i="5"/>
  <c r="BM230" i="5"/>
  <c r="BH230" i="5"/>
  <c r="BG230" i="5"/>
  <c r="BF230" i="5"/>
  <c r="BA230" i="5"/>
  <c r="AZ230" i="5"/>
  <c r="AY230" i="5"/>
  <c r="AT230" i="5"/>
  <c r="AS230" i="5"/>
  <c r="AR230" i="5"/>
  <c r="AM230" i="5"/>
  <c r="AL230" i="5"/>
  <c r="AK230" i="5"/>
  <c r="AF230" i="5"/>
  <c r="AE230" i="5"/>
  <c r="AD230" i="5"/>
  <c r="Y230" i="5"/>
  <c r="W230" i="5"/>
  <c r="CQ229" i="5"/>
  <c r="CP229" i="5"/>
  <c r="CO229" i="5"/>
  <c r="CJ229" i="5"/>
  <c r="CI229" i="5"/>
  <c r="CH229" i="5"/>
  <c r="CC229" i="5"/>
  <c r="CB229" i="5"/>
  <c r="CA229" i="5"/>
  <c r="BV229" i="5"/>
  <c r="BU229" i="5"/>
  <c r="BT229" i="5"/>
  <c r="BO229" i="5"/>
  <c r="BN229" i="5"/>
  <c r="BM229" i="5"/>
  <c r="BH229" i="5"/>
  <c r="BG229" i="5"/>
  <c r="BF229" i="5"/>
  <c r="BA229" i="5"/>
  <c r="AZ229" i="5"/>
  <c r="AY229" i="5"/>
  <c r="AT229" i="5"/>
  <c r="AS229" i="5"/>
  <c r="AR229" i="5"/>
  <c r="AM229" i="5"/>
  <c r="AL229" i="5"/>
  <c r="AK229" i="5"/>
  <c r="AF229" i="5"/>
  <c r="AE229" i="5"/>
  <c r="AD229" i="5"/>
  <c r="Y229" i="5"/>
  <c r="W229" i="5"/>
  <c r="CQ228" i="5"/>
  <c r="CP228" i="5"/>
  <c r="CO228" i="5"/>
  <c r="CJ228" i="5"/>
  <c r="CI228" i="5"/>
  <c r="CH228" i="5"/>
  <c r="CC228" i="5"/>
  <c r="CB228" i="5"/>
  <c r="CA228" i="5"/>
  <c r="BV228" i="5"/>
  <c r="BU228" i="5"/>
  <c r="BT228" i="5"/>
  <c r="BO228" i="5"/>
  <c r="BN228" i="5"/>
  <c r="BM228" i="5"/>
  <c r="BH228" i="5"/>
  <c r="BG228" i="5"/>
  <c r="BF228" i="5"/>
  <c r="BA228" i="5"/>
  <c r="AZ228" i="5"/>
  <c r="AY228" i="5"/>
  <c r="AT228" i="5"/>
  <c r="AS228" i="5"/>
  <c r="AR228" i="5"/>
  <c r="AM228" i="5"/>
  <c r="AL228" i="5"/>
  <c r="AK228" i="5"/>
  <c r="AF228" i="5"/>
  <c r="AE228" i="5"/>
  <c r="AD228" i="5"/>
  <c r="Y228" i="5"/>
  <c r="W228" i="5"/>
  <c r="CQ227" i="5"/>
  <c r="CP227" i="5"/>
  <c r="CO227" i="5"/>
  <c r="CJ227" i="5"/>
  <c r="CI227" i="5"/>
  <c r="CH227" i="5"/>
  <c r="CC227" i="5"/>
  <c r="CB227" i="5"/>
  <c r="CA227" i="5"/>
  <c r="BV227" i="5"/>
  <c r="BU227" i="5"/>
  <c r="BT227" i="5"/>
  <c r="BO227" i="5"/>
  <c r="BN227" i="5"/>
  <c r="BM227" i="5"/>
  <c r="BH227" i="5"/>
  <c r="BG227" i="5"/>
  <c r="BF227" i="5"/>
  <c r="BA227" i="5"/>
  <c r="AZ227" i="5"/>
  <c r="AY227" i="5"/>
  <c r="AT227" i="5"/>
  <c r="AS227" i="5"/>
  <c r="AR227" i="5"/>
  <c r="AM227" i="5"/>
  <c r="AL227" i="5"/>
  <c r="AK227" i="5"/>
  <c r="AF227" i="5"/>
  <c r="AE227" i="5"/>
  <c r="AD227" i="5"/>
  <c r="Y227" i="5"/>
  <c r="W227" i="5"/>
  <c r="CQ226" i="5"/>
  <c r="CP226" i="5"/>
  <c r="CO226" i="5"/>
  <c r="CJ226" i="5"/>
  <c r="CI226" i="5"/>
  <c r="CH226" i="5"/>
  <c r="CC226" i="5"/>
  <c r="CB226" i="5"/>
  <c r="CA226" i="5"/>
  <c r="BV226" i="5"/>
  <c r="BU226" i="5"/>
  <c r="BT226" i="5"/>
  <c r="BO226" i="5"/>
  <c r="BN226" i="5"/>
  <c r="BM226" i="5"/>
  <c r="BH226" i="5"/>
  <c r="BG226" i="5"/>
  <c r="BF226" i="5"/>
  <c r="BA226" i="5"/>
  <c r="AZ226" i="5"/>
  <c r="AY226" i="5"/>
  <c r="AT226" i="5"/>
  <c r="AS226" i="5"/>
  <c r="AR226" i="5"/>
  <c r="AM226" i="5"/>
  <c r="AL226" i="5"/>
  <c r="AK226" i="5"/>
  <c r="AF226" i="5"/>
  <c r="AE226" i="5"/>
  <c r="AD226" i="5"/>
  <c r="Y226" i="5"/>
  <c r="W226" i="5"/>
  <c r="CQ225" i="5"/>
  <c r="CO225" i="5"/>
  <c r="CJ225" i="5"/>
  <c r="CH225" i="5"/>
  <c r="CC225" i="5"/>
  <c r="CA225" i="5"/>
  <c r="BV225" i="5"/>
  <c r="BT225" i="5"/>
  <c r="BO225" i="5"/>
  <c r="BM225" i="5"/>
  <c r="BH225" i="5"/>
  <c r="BF225" i="5"/>
  <c r="BA225" i="5"/>
  <c r="AY225" i="5"/>
  <c r="AT225" i="5"/>
  <c r="AR225" i="5"/>
  <c r="AM225" i="5"/>
  <c r="AK225" i="5"/>
  <c r="AF225" i="5"/>
  <c r="AD225" i="5"/>
  <c r="Y225" i="5"/>
  <c r="W225" i="5"/>
  <c r="CQ224" i="5"/>
  <c r="CP224" i="5"/>
  <c r="CO224" i="5"/>
  <c r="CJ224" i="5"/>
  <c r="CI224" i="5"/>
  <c r="CH224" i="5"/>
  <c r="CC224" i="5"/>
  <c r="CB224" i="5"/>
  <c r="CA224" i="5"/>
  <c r="BV224" i="5"/>
  <c r="BU224" i="5"/>
  <c r="BT224" i="5"/>
  <c r="BO224" i="5"/>
  <c r="BN224" i="5"/>
  <c r="BM224" i="5"/>
  <c r="BH224" i="5"/>
  <c r="BG224" i="5"/>
  <c r="BF224" i="5"/>
  <c r="BA224" i="5"/>
  <c r="AZ224" i="5"/>
  <c r="AY224" i="5"/>
  <c r="AT224" i="5"/>
  <c r="AS224" i="5"/>
  <c r="AR224" i="5"/>
  <c r="AM224" i="5"/>
  <c r="AL224" i="5"/>
  <c r="AK224" i="5"/>
  <c r="AF224" i="5"/>
  <c r="AE224" i="5"/>
  <c r="AD224" i="5"/>
  <c r="Y224" i="5"/>
  <c r="W224" i="5"/>
  <c r="CQ223" i="5"/>
  <c r="CP223" i="5"/>
  <c r="CO223" i="5"/>
  <c r="CJ223" i="5"/>
  <c r="CI223" i="5"/>
  <c r="CH223" i="5"/>
  <c r="CC223" i="5"/>
  <c r="CB223" i="5"/>
  <c r="CA223" i="5"/>
  <c r="BV223" i="5"/>
  <c r="BU223" i="5"/>
  <c r="BT223" i="5"/>
  <c r="BO223" i="5"/>
  <c r="BN223" i="5"/>
  <c r="BM223" i="5"/>
  <c r="BH223" i="5"/>
  <c r="BG223" i="5"/>
  <c r="BF223" i="5"/>
  <c r="BA223" i="5"/>
  <c r="AZ223" i="5"/>
  <c r="AY223" i="5"/>
  <c r="AT223" i="5"/>
  <c r="AS223" i="5"/>
  <c r="AR223" i="5"/>
  <c r="AM223" i="5"/>
  <c r="AL223" i="5"/>
  <c r="AK223" i="5"/>
  <c r="AF223" i="5"/>
  <c r="AE223" i="5"/>
  <c r="AD223" i="5"/>
  <c r="Y223" i="5"/>
  <c r="W223" i="5"/>
  <c r="CQ222" i="5"/>
  <c r="CP222" i="5"/>
  <c r="CO222" i="5"/>
  <c r="CJ222" i="5"/>
  <c r="CI222" i="5"/>
  <c r="CH222" i="5"/>
  <c r="CC222" i="5"/>
  <c r="CB222" i="5"/>
  <c r="CA222" i="5"/>
  <c r="BV222" i="5"/>
  <c r="BU222" i="5"/>
  <c r="BT222" i="5"/>
  <c r="BO222" i="5"/>
  <c r="BN222" i="5"/>
  <c r="BM222" i="5"/>
  <c r="BH222" i="5"/>
  <c r="BG222" i="5"/>
  <c r="BF222" i="5"/>
  <c r="BA222" i="5"/>
  <c r="AZ222" i="5"/>
  <c r="AY222" i="5"/>
  <c r="AT222" i="5"/>
  <c r="AS222" i="5"/>
  <c r="AR222" i="5"/>
  <c r="AM222" i="5"/>
  <c r="AL222" i="5"/>
  <c r="AK222" i="5"/>
  <c r="AF222" i="5"/>
  <c r="AE222" i="5"/>
  <c r="AD222" i="5"/>
  <c r="Y222" i="5"/>
  <c r="W222" i="5"/>
  <c r="CQ221" i="5"/>
  <c r="CP221" i="5"/>
  <c r="CO221" i="5"/>
  <c r="CJ221" i="5"/>
  <c r="CI221" i="5"/>
  <c r="CH221" i="5"/>
  <c r="CC221" i="5"/>
  <c r="CB221" i="5"/>
  <c r="CA221" i="5"/>
  <c r="BV221" i="5"/>
  <c r="BU221" i="5"/>
  <c r="BT221" i="5"/>
  <c r="BO221" i="5"/>
  <c r="BN221" i="5"/>
  <c r="BM221" i="5"/>
  <c r="BH221" i="5"/>
  <c r="BG221" i="5"/>
  <c r="BF221" i="5"/>
  <c r="BA221" i="5"/>
  <c r="AZ221" i="5"/>
  <c r="AY221" i="5"/>
  <c r="AT221" i="5"/>
  <c r="AS221" i="5"/>
  <c r="AR221" i="5"/>
  <c r="AM221" i="5"/>
  <c r="AL221" i="5"/>
  <c r="AK221" i="5"/>
  <c r="AF221" i="5"/>
  <c r="AE221" i="5"/>
  <c r="AD221" i="5"/>
  <c r="Y221" i="5"/>
  <c r="W221" i="5"/>
  <c r="CQ220" i="5"/>
  <c r="CP220" i="5"/>
  <c r="CO220" i="5"/>
  <c r="CJ220" i="5"/>
  <c r="CI220" i="5"/>
  <c r="CH220" i="5"/>
  <c r="CC220" i="5"/>
  <c r="CB220" i="5"/>
  <c r="CA220" i="5"/>
  <c r="BV220" i="5"/>
  <c r="BU220" i="5"/>
  <c r="BT220" i="5"/>
  <c r="BO220" i="5"/>
  <c r="BN220" i="5"/>
  <c r="BM220" i="5"/>
  <c r="BH220" i="5"/>
  <c r="BG220" i="5"/>
  <c r="BF220" i="5"/>
  <c r="BA220" i="5"/>
  <c r="AZ220" i="5"/>
  <c r="AY220" i="5"/>
  <c r="AT220" i="5"/>
  <c r="AS220" i="5"/>
  <c r="AR220" i="5"/>
  <c r="AM220" i="5"/>
  <c r="AL220" i="5"/>
  <c r="AK220" i="5"/>
  <c r="AF220" i="5"/>
  <c r="AE220" i="5"/>
  <c r="AD220" i="5"/>
  <c r="Y220" i="5"/>
  <c r="W220" i="5"/>
  <c r="CQ219" i="5"/>
  <c r="CP219" i="5"/>
  <c r="CO219" i="5"/>
  <c r="CJ219" i="5"/>
  <c r="CI219" i="5"/>
  <c r="CH219" i="5"/>
  <c r="CC219" i="5"/>
  <c r="CB219" i="5"/>
  <c r="CA219" i="5"/>
  <c r="BV219" i="5"/>
  <c r="BU219" i="5"/>
  <c r="BT219" i="5"/>
  <c r="BO219" i="5"/>
  <c r="BN219" i="5"/>
  <c r="BM219" i="5"/>
  <c r="BH219" i="5"/>
  <c r="BG219" i="5"/>
  <c r="BF219" i="5"/>
  <c r="BA219" i="5"/>
  <c r="AZ219" i="5"/>
  <c r="AY219" i="5"/>
  <c r="AT219" i="5"/>
  <c r="AS219" i="5"/>
  <c r="AR219" i="5"/>
  <c r="AM219" i="5"/>
  <c r="AL219" i="5"/>
  <c r="AK219" i="5"/>
  <c r="AF219" i="5"/>
  <c r="AE219" i="5"/>
  <c r="AD219" i="5"/>
  <c r="Y219" i="5"/>
  <c r="W219" i="5"/>
  <c r="CQ218" i="5"/>
  <c r="CP218" i="5"/>
  <c r="CO218" i="5"/>
  <c r="CJ218" i="5"/>
  <c r="CI218" i="5"/>
  <c r="CH218" i="5"/>
  <c r="CC218" i="5"/>
  <c r="CB218" i="5"/>
  <c r="CA218" i="5"/>
  <c r="BV218" i="5"/>
  <c r="BU218" i="5"/>
  <c r="BT218" i="5"/>
  <c r="BO218" i="5"/>
  <c r="BN218" i="5"/>
  <c r="BM218" i="5"/>
  <c r="BH218" i="5"/>
  <c r="BG218" i="5"/>
  <c r="BF218" i="5"/>
  <c r="BA218" i="5"/>
  <c r="AZ218" i="5"/>
  <c r="AY218" i="5"/>
  <c r="AT218" i="5"/>
  <c r="AS218" i="5"/>
  <c r="AR218" i="5"/>
  <c r="AM218" i="5"/>
  <c r="AL218" i="5"/>
  <c r="AK218" i="5"/>
  <c r="AF218" i="5"/>
  <c r="AE218" i="5"/>
  <c r="AD218" i="5"/>
  <c r="Y218" i="5"/>
  <c r="W218" i="5"/>
  <c r="CQ217" i="5"/>
  <c r="CP217" i="5"/>
  <c r="CO217" i="5"/>
  <c r="CJ217" i="5"/>
  <c r="CI217" i="5"/>
  <c r="CH217" i="5"/>
  <c r="CC217" i="5"/>
  <c r="CB217" i="5"/>
  <c r="CA217" i="5"/>
  <c r="BV217" i="5"/>
  <c r="BU217" i="5"/>
  <c r="BT217" i="5"/>
  <c r="BO217" i="5"/>
  <c r="BN217" i="5"/>
  <c r="BM217" i="5"/>
  <c r="BH217" i="5"/>
  <c r="BG217" i="5"/>
  <c r="BF217" i="5"/>
  <c r="BA217" i="5"/>
  <c r="AZ217" i="5"/>
  <c r="AY217" i="5"/>
  <c r="AT217" i="5"/>
  <c r="AS217" i="5"/>
  <c r="AR217" i="5"/>
  <c r="AM217" i="5"/>
  <c r="AL217" i="5"/>
  <c r="AK217" i="5"/>
  <c r="AF217" i="5"/>
  <c r="AE217" i="5"/>
  <c r="AD217" i="5"/>
  <c r="Y217" i="5"/>
  <c r="W217" i="5"/>
  <c r="CQ216" i="5"/>
  <c r="CP216" i="5"/>
  <c r="CO216" i="5"/>
  <c r="CJ216" i="5"/>
  <c r="CI216" i="5"/>
  <c r="CH216" i="5"/>
  <c r="CC216" i="5"/>
  <c r="CB216" i="5"/>
  <c r="CA216" i="5"/>
  <c r="BV216" i="5"/>
  <c r="BU216" i="5"/>
  <c r="BT216" i="5"/>
  <c r="BO216" i="5"/>
  <c r="BN216" i="5"/>
  <c r="BM216" i="5"/>
  <c r="BH216" i="5"/>
  <c r="BG216" i="5"/>
  <c r="BF216" i="5"/>
  <c r="BA216" i="5"/>
  <c r="AZ216" i="5"/>
  <c r="AY216" i="5"/>
  <c r="AT216" i="5"/>
  <c r="AS216" i="5"/>
  <c r="AR216" i="5"/>
  <c r="AM216" i="5"/>
  <c r="AL216" i="5"/>
  <c r="AK216" i="5"/>
  <c r="AF216" i="5"/>
  <c r="AE216" i="5"/>
  <c r="AD216" i="5"/>
  <c r="Y216" i="5"/>
  <c r="W216" i="5"/>
  <c r="CQ215" i="5"/>
  <c r="CP215" i="5"/>
  <c r="CO215" i="5"/>
  <c r="CJ215" i="5"/>
  <c r="CI215" i="5"/>
  <c r="CH215" i="5"/>
  <c r="CC215" i="5"/>
  <c r="CB215" i="5"/>
  <c r="CA215" i="5"/>
  <c r="BV215" i="5"/>
  <c r="BU215" i="5"/>
  <c r="BT215" i="5"/>
  <c r="BO215" i="5"/>
  <c r="BN215" i="5"/>
  <c r="BM215" i="5"/>
  <c r="BH215" i="5"/>
  <c r="BG215" i="5"/>
  <c r="BF215" i="5"/>
  <c r="BA215" i="5"/>
  <c r="AZ215" i="5"/>
  <c r="AY215" i="5"/>
  <c r="AT215" i="5"/>
  <c r="AS215" i="5"/>
  <c r="AR215" i="5"/>
  <c r="AM215" i="5"/>
  <c r="AL215" i="5"/>
  <c r="AK215" i="5"/>
  <c r="AF215" i="5"/>
  <c r="AE215" i="5"/>
  <c r="AD215" i="5"/>
  <c r="Y215" i="5"/>
  <c r="W215" i="5"/>
  <c r="CQ214" i="5"/>
  <c r="CP214" i="5"/>
  <c r="CO214" i="5"/>
  <c r="CJ214" i="5"/>
  <c r="CI214" i="5"/>
  <c r="CH214" i="5"/>
  <c r="CC214" i="5"/>
  <c r="CB214" i="5"/>
  <c r="CA214" i="5"/>
  <c r="BV214" i="5"/>
  <c r="BU214" i="5"/>
  <c r="BT214" i="5"/>
  <c r="BO214" i="5"/>
  <c r="BN214" i="5"/>
  <c r="BM214" i="5"/>
  <c r="BH214" i="5"/>
  <c r="BG214" i="5"/>
  <c r="BF214" i="5"/>
  <c r="BA214" i="5"/>
  <c r="AZ214" i="5"/>
  <c r="AY214" i="5"/>
  <c r="AT214" i="5"/>
  <c r="AS214" i="5"/>
  <c r="AR214" i="5"/>
  <c r="AM214" i="5"/>
  <c r="AL214" i="5"/>
  <c r="AK214" i="5"/>
  <c r="AF214" i="5"/>
  <c r="AE214" i="5"/>
  <c r="AD214" i="5"/>
  <c r="Y214" i="5"/>
  <c r="W214" i="5"/>
  <c r="CQ213" i="5"/>
  <c r="CP213" i="5"/>
  <c r="CO213" i="5"/>
  <c r="CJ213" i="5"/>
  <c r="CI213" i="5"/>
  <c r="CH213" i="5"/>
  <c r="CC213" i="5"/>
  <c r="CB213" i="5"/>
  <c r="CA213" i="5"/>
  <c r="BV213" i="5"/>
  <c r="BU213" i="5"/>
  <c r="BT213" i="5"/>
  <c r="BO213" i="5"/>
  <c r="BN213" i="5"/>
  <c r="BM213" i="5"/>
  <c r="BH213" i="5"/>
  <c r="BG213" i="5"/>
  <c r="BF213" i="5"/>
  <c r="BA213" i="5"/>
  <c r="AZ213" i="5"/>
  <c r="AY213" i="5"/>
  <c r="AT213" i="5"/>
  <c r="AS213" i="5"/>
  <c r="AR213" i="5"/>
  <c r="AM213" i="5"/>
  <c r="AL213" i="5"/>
  <c r="AK213" i="5"/>
  <c r="AF213" i="5"/>
  <c r="AE213" i="5"/>
  <c r="AD213" i="5"/>
  <c r="Y213" i="5"/>
  <c r="W213" i="5"/>
  <c r="CQ212" i="5"/>
  <c r="CP212" i="5"/>
  <c r="CO212" i="5"/>
  <c r="CJ212" i="5"/>
  <c r="CI212" i="5"/>
  <c r="CH212" i="5"/>
  <c r="CC212" i="5"/>
  <c r="CB212" i="5"/>
  <c r="CA212" i="5"/>
  <c r="BV212" i="5"/>
  <c r="BU212" i="5"/>
  <c r="BT212" i="5"/>
  <c r="BO212" i="5"/>
  <c r="BN212" i="5"/>
  <c r="BM212" i="5"/>
  <c r="BH212" i="5"/>
  <c r="BG212" i="5"/>
  <c r="BF212" i="5"/>
  <c r="BA212" i="5"/>
  <c r="AZ212" i="5"/>
  <c r="AY212" i="5"/>
  <c r="AT212" i="5"/>
  <c r="AS212" i="5"/>
  <c r="AR212" i="5"/>
  <c r="AM212" i="5"/>
  <c r="AL212" i="5"/>
  <c r="AK212" i="5"/>
  <c r="AF212" i="5"/>
  <c r="AE212" i="5"/>
  <c r="AD212" i="5"/>
  <c r="Y212" i="5"/>
  <c r="W212" i="5"/>
  <c r="CQ211" i="5"/>
  <c r="CP211" i="5"/>
  <c r="CO211" i="5"/>
  <c r="CJ211" i="5"/>
  <c r="CI211" i="5"/>
  <c r="CH211" i="5"/>
  <c r="CC211" i="5"/>
  <c r="CB211" i="5"/>
  <c r="CA211" i="5"/>
  <c r="BV211" i="5"/>
  <c r="BU211" i="5"/>
  <c r="BT211" i="5"/>
  <c r="BO211" i="5"/>
  <c r="BN211" i="5"/>
  <c r="BM211" i="5"/>
  <c r="BH211" i="5"/>
  <c r="BG211" i="5"/>
  <c r="BF211" i="5"/>
  <c r="BA211" i="5"/>
  <c r="AZ211" i="5"/>
  <c r="AY211" i="5"/>
  <c r="AT211" i="5"/>
  <c r="AS211" i="5"/>
  <c r="AR211" i="5"/>
  <c r="AM211" i="5"/>
  <c r="AL211" i="5"/>
  <c r="AK211" i="5"/>
  <c r="AF211" i="5"/>
  <c r="AE211" i="5"/>
  <c r="AD211" i="5"/>
  <c r="Y211" i="5"/>
  <c r="W211" i="5"/>
  <c r="CQ210" i="5"/>
  <c r="CP210" i="5"/>
  <c r="CO210" i="5"/>
  <c r="CJ210" i="5"/>
  <c r="CI210" i="5"/>
  <c r="CH210" i="5"/>
  <c r="CC210" i="5"/>
  <c r="CB210" i="5"/>
  <c r="CA210" i="5"/>
  <c r="BV210" i="5"/>
  <c r="BU210" i="5"/>
  <c r="BT210" i="5"/>
  <c r="BO210" i="5"/>
  <c r="BN210" i="5"/>
  <c r="BM210" i="5"/>
  <c r="BH210" i="5"/>
  <c r="BG210" i="5"/>
  <c r="BF210" i="5"/>
  <c r="BA210" i="5"/>
  <c r="AZ210" i="5"/>
  <c r="AY210" i="5"/>
  <c r="AT210" i="5"/>
  <c r="AS210" i="5"/>
  <c r="AR210" i="5"/>
  <c r="AM210" i="5"/>
  <c r="AL210" i="5"/>
  <c r="AK210" i="5"/>
  <c r="AF210" i="5"/>
  <c r="AE210" i="5"/>
  <c r="AD210" i="5"/>
  <c r="Y210" i="5"/>
  <c r="W210" i="5"/>
  <c r="CQ209" i="5"/>
  <c r="CP209" i="5"/>
  <c r="CO209" i="5"/>
  <c r="CJ209" i="5"/>
  <c r="CI209" i="5"/>
  <c r="CH209" i="5"/>
  <c r="CC209" i="5"/>
  <c r="CB209" i="5"/>
  <c r="CA209" i="5"/>
  <c r="BV209" i="5"/>
  <c r="BU209" i="5"/>
  <c r="BT209" i="5"/>
  <c r="BO209" i="5"/>
  <c r="BN209" i="5"/>
  <c r="BM209" i="5"/>
  <c r="BH209" i="5"/>
  <c r="BG209" i="5"/>
  <c r="BF209" i="5"/>
  <c r="BA209" i="5"/>
  <c r="AZ209" i="5"/>
  <c r="AY209" i="5"/>
  <c r="AT209" i="5"/>
  <c r="AS209" i="5"/>
  <c r="AR209" i="5"/>
  <c r="AM209" i="5"/>
  <c r="AL209" i="5"/>
  <c r="AK209" i="5"/>
  <c r="AF209" i="5"/>
  <c r="AE209" i="5"/>
  <c r="AD209" i="5"/>
  <c r="Y209" i="5"/>
  <c r="W209" i="5"/>
  <c r="CQ208" i="5"/>
  <c r="CP208" i="5"/>
  <c r="CO208" i="5"/>
  <c r="CJ208" i="5"/>
  <c r="CI208" i="5"/>
  <c r="CH208" i="5"/>
  <c r="CC208" i="5"/>
  <c r="CB208" i="5"/>
  <c r="CA208" i="5"/>
  <c r="BV208" i="5"/>
  <c r="BU208" i="5"/>
  <c r="BT208" i="5"/>
  <c r="BO208" i="5"/>
  <c r="BN208" i="5"/>
  <c r="BM208" i="5"/>
  <c r="BH208" i="5"/>
  <c r="BG208" i="5"/>
  <c r="BF208" i="5"/>
  <c r="BA208" i="5"/>
  <c r="AZ208" i="5"/>
  <c r="AY208" i="5"/>
  <c r="AT208" i="5"/>
  <c r="AS208" i="5"/>
  <c r="AR208" i="5"/>
  <c r="AM208" i="5"/>
  <c r="AL208" i="5"/>
  <c r="AK208" i="5"/>
  <c r="AF208" i="5"/>
  <c r="AE208" i="5"/>
  <c r="AD208" i="5"/>
  <c r="Y208" i="5"/>
  <c r="W208" i="5"/>
  <c r="CQ207" i="5"/>
  <c r="CP207" i="5"/>
  <c r="CO207" i="5"/>
  <c r="CJ207" i="5"/>
  <c r="CI207" i="5"/>
  <c r="CH207" i="5"/>
  <c r="CC207" i="5"/>
  <c r="CB207" i="5"/>
  <c r="CA207" i="5"/>
  <c r="BV207" i="5"/>
  <c r="BU207" i="5"/>
  <c r="BT207" i="5"/>
  <c r="BO207" i="5"/>
  <c r="BN207" i="5"/>
  <c r="BM207" i="5"/>
  <c r="BH207" i="5"/>
  <c r="BG207" i="5"/>
  <c r="BF207" i="5"/>
  <c r="BA207" i="5"/>
  <c r="AZ207" i="5"/>
  <c r="AY207" i="5"/>
  <c r="AT207" i="5"/>
  <c r="AS207" i="5"/>
  <c r="AR207" i="5"/>
  <c r="AM207" i="5"/>
  <c r="AL207" i="5"/>
  <c r="AK207" i="5"/>
  <c r="AF207" i="5"/>
  <c r="AE207" i="5"/>
  <c r="AD207" i="5"/>
  <c r="Y207" i="5"/>
  <c r="W207" i="5"/>
  <c r="CQ206" i="5"/>
  <c r="CP206" i="5"/>
  <c r="CO206" i="5"/>
  <c r="CJ206" i="5"/>
  <c r="CI206" i="5"/>
  <c r="CH206" i="5"/>
  <c r="CC206" i="5"/>
  <c r="CB206" i="5"/>
  <c r="CA206" i="5"/>
  <c r="BV206" i="5"/>
  <c r="BU206" i="5"/>
  <c r="BT206" i="5"/>
  <c r="BO206" i="5"/>
  <c r="BN206" i="5"/>
  <c r="BM206" i="5"/>
  <c r="BH206" i="5"/>
  <c r="BG206" i="5"/>
  <c r="BF206" i="5"/>
  <c r="BA206" i="5"/>
  <c r="AZ206" i="5"/>
  <c r="AY206" i="5"/>
  <c r="AT206" i="5"/>
  <c r="AS206" i="5"/>
  <c r="AR206" i="5"/>
  <c r="AM206" i="5"/>
  <c r="AL206" i="5"/>
  <c r="AK206" i="5"/>
  <c r="AF206" i="5"/>
  <c r="AE206" i="5"/>
  <c r="AD206" i="5"/>
  <c r="Y206" i="5"/>
  <c r="W206" i="5"/>
  <c r="CQ205" i="5"/>
  <c r="CP205" i="5"/>
  <c r="CO205" i="5"/>
  <c r="CJ205" i="5"/>
  <c r="CI205" i="5"/>
  <c r="CH205" i="5"/>
  <c r="CC205" i="5"/>
  <c r="CB205" i="5"/>
  <c r="CA205" i="5"/>
  <c r="BV205" i="5"/>
  <c r="BU205" i="5"/>
  <c r="BT205" i="5"/>
  <c r="BO205" i="5"/>
  <c r="BN205" i="5"/>
  <c r="BM205" i="5"/>
  <c r="BH205" i="5"/>
  <c r="BG205" i="5"/>
  <c r="BF205" i="5"/>
  <c r="BA205" i="5"/>
  <c r="AZ205" i="5"/>
  <c r="AY205" i="5"/>
  <c r="AT205" i="5"/>
  <c r="AS205" i="5"/>
  <c r="AR205" i="5"/>
  <c r="AM205" i="5"/>
  <c r="AL205" i="5"/>
  <c r="AK205" i="5"/>
  <c r="AF205" i="5"/>
  <c r="AE205" i="5"/>
  <c r="AD205" i="5"/>
  <c r="Y205" i="5"/>
  <c r="W205" i="5"/>
  <c r="CQ204" i="5"/>
  <c r="CP204" i="5"/>
  <c r="CO204" i="5"/>
  <c r="CJ204" i="5"/>
  <c r="CI204" i="5"/>
  <c r="CH204" i="5"/>
  <c r="CC204" i="5"/>
  <c r="CB204" i="5"/>
  <c r="CA204" i="5"/>
  <c r="BV204" i="5"/>
  <c r="BU204" i="5"/>
  <c r="BT204" i="5"/>
  <c r="BO204" i="5"/>
  <c r="BN204" i="5"/>
  <c r="BM204" i="5"/>
  <c r="BH204" i="5"/>
  <c r="BG204" i="5"/>
  <c r="BF204" i="5"/>
  <c r="BA204" i="5"/>
  <c r="AZ204" i="5"/>
  <c r="AY204" i="5"/>
  <c r="AT204" i="5"/>
  <c r="AS204" i="5"/>
  <c r="AR204" i="5"/>
  <c r="AM204" i="5"/>
  <c r="AL204" i="5"/>
  <c r="AK204" i="5"/>
  <c r="AF204" i="5"/>
  <c r="AE204" i="5"/>
  <c r="AD204" i="5"/>
  <c r="Y204" i="5"/>
  <c r="W204" i="5"/>
  <c r="CQ203" i="5"/>
  <c r="CP203" i="5"/>
  <c r="CO203" i="5"/>
  <c r="CJ203" i="5"/>
  <c r="CI203" i="5"/>
  <c r="CH203" i="5"/>
  <c r="CC203" i="5"/>
  <c r="CB203" i="5"/>
  <c r="CA203" i="5"/>
  <c r="BV203" i="5"/>
  <c r="BU203" i="5"/>
  <c r="BT203" i="5"/>
  <c r="BO203" i="5"/>
  <c r="BN203" i="5"/>
  <c r="BM203" i="5"/>
  <c r="BH203" i="5"/>
  <c r="BG203" i="5"/>
  <c r="BF203" i="5"/>
  <c r="BA203" i="5"/>
  <c r="AZ203" i="5"/>
  <c r="AY203" i="5"/>
  <c r="AT203" i="5"/>
  <c r="AS203" i="5"/>
  <c r="AR203" i="5"/>
  <c r="AM203" i="5"/>
  <c r="AL203" i="5"/>
  <c r="AK203" i="5"/>
  <c r="AF203" i="5"/>
  <c r="AE203" i="5"/>
  <c r="AD203" i="5"/>
  <c r="Y203" i="5"/>
  <c r="W203" i="5"/>
  <c r="CQ202" i="5"/>
  <c r="CP202" i="5"/>
  <c r="CO202" i="5"/>
  <c r="CJ202" i="5"/>
  <c r="CI202" i="5"/>
  <c r="CH202" i="5"/>
  <c r="CC202" i="5"/>
  <c r="CB202" i="5"/>
  <c r="CA202" i="5"/>
  <c r="BV202" i="5"/>
  <c r="BU202" i="5"/>
  <c r="BT202" i="5"/>
  <c r="BO202" i="5"/>
  <c r="BN202" i="5"/>
  <c r="BM202" i="5"/>
  <c r="BH202" i="5"/>
  <c r="BG202" i="5"/>
  <c r="BF202" i="5"/>
  <c r="BA202" i="5"/>
  <c r="AZ202" i="5"/>
  <c r="AY202" i="5"/>
  <c r="AT202" i="5"/>
  <c r="AS202" i="5"/>
  <c r="AR202" i="5"/>
  <c r="AM202" i="5"/>
  <c r="AL202" i="5"/>
  <c r="AK202" i="5"/>
  <c r="AF202" i="5"/>
  <c r="AE202" i="5"/>
  <c r="AD202" i="5"/>
  <c r="Y202" i="5"/>
  <c r="W202" i="5"/>
  <c r="CQ201" i="5"/>
  <c r="CP201" i="5"/>
  <c r="CO201" i="5"/>
  <c r="CJ201" i="5"/>
  <c r="CI201" i="5"/>
  <c r="CH201" i="5"/>
  <c r="CC201" i="5"/>
  <c r="CB201" i="5"/>
  <c r="CA201" i="5"/>
  <c r="BV201" i="5"/>
  <c r="BU201" i="5"/>
  <c r="BT201" i="5"/>
  <c r="BO201" i="5"/>
  <c r="BN201" i="5"/>
  <c r="BM201" i="5"/>
  <c r="BH201" i="5"/>
  <c r="BG201" i="5"/>
  <c r="BF201" i="5"/>
  <c r="BA201" i="5"/>
  <c r="AZ201" i="5"/>
  <c r="AY201" i="5"/>
  <c r="AT201" i="5"/>
  <c r="AS201" i="5"/>
  <c r="AR201" i="5"/>
  <c r="AM201" i="5"/>
  <c r="AL201" i="5"/>
  <c r="AK201" i="5"/>
  <c r="AF201" i="5"/>
  <c r="AE201" i="5"/>
  <c r="AD201" i="5"/>
  <c r="Y201" i="5"/>
  <c r="W201" i="5"/>
  <c r="CQ200" i="5"/>
  <c r="CP200" i="5"/>
  <c r="CO200" i="5"/>
  <c r="CJ200" i="5"/>
  <c r="CI200" i="5"/>
  <c r="CH200" i="5"/>
  <c r="CC200" i="5"/>
  <c r="CB200" i="5"/>
  <c r="CA200" i="5"/>
  <c r="BV200" i="5"/>
  <c r="BU200" i="5"/>
  <c r="BT200" i="5"/>
  <c r="BO200" i="5"/>
  <c r="BN200" i="5"/>
  <c r="BM200" i="5"/>
  <c r="BH200" i="5"/>
  <c r="BG200" i="5"/>
  <c r="BF200" i="5"/>
  <c r="BA200" i="5"/>
  <c r="AZ200" i="5"/>
  <c r="AY200" i="5"/>
  <c r="AT200" i="5"/>
  <c r="AS200" i="5"/>
  <c r="AR200" i="5"/>
  <c r="AM200" i="5"/>
  <c r="AL200" i="5"/>
  <c r="AK200" i="5"/>
  <c r="AF200" i="5"/>
  <c r="AE200" i="5"/>
  <c r="AD200" i="5"/>
  <c r="Y200" i="5"/>
  <c r="W200" i="5"/>
  <c r="CQ199" i="5"/>
  <c r="CP199" i="5"/>
  <c r="CO199" i="5"/>
  <c r="CJ199" i="5"/>
  <c r="CI199" i="5"/>
  <c r="CH199" i="5"/>
  <c r="CC199" i="5"/>
  <c r="CB199" i="5"/>
  <c r="CA199" i="5"/>
  <c r="BV199" i="5"/>
  <c r="BU199" i="5"/>
  <c r="BT199" i="5"/>
  <c r="BO199" i="5"/>
  <c r="BN199" i="5"/>
  <c r="BM199" i="5"/>
  <c r="BH199" i="5"/>
  <c r="BG199" i="5"/>
  <c r="BF199" i="5"/>
  <c r="BA199" i="5"/>
  <c r="AZ199" i="5"/>
  <c r="AY199" i="5"/>
  <c r="AT199" i="5"/>
  <c r="AS199" i="5"/>
  <c r="AR199" i="5"/>
  <c r="AM199" i="5"/>
  <c r="AL199" i="5"/>
  <c r="AK199" i="5"/>
  <c r="AF199" i="5"/>
  <c r="AE199" i="5"/>
  <c r="AD199" i="5"/>
  <c r="Y199" i="5"/>
  <c r="W199" i="5"/>
  <c r="CQ198" i="5"/>
  <c r="CP198" i="5"/>
  <c r="CO198" i="5"/>
  <c r="CJ198" i="5"/>
  <c r="CI198" i="5"/>
  <c r="CH198" i="5"/>
  <c r="CC198" i="5"/>
  <c r="CB198" i="5"/>
  <c r="CA198" i="5"/>
  <c r="BV198" i="5"/>
  <c r="BU198" i="5"/>
  <c r="BT198" i="5"/>
  <c r="BO198" i="5"/>
  <c r="BN198" i="5"/>
  <c r="BM198" i="5"/>
  <c r="BH198" i="5"/>
  <c r="BG198" i="5"/>
  <c r="BF198" i="5"/>
  <c r="BA198" i="5"/>
  <c r="AZ198" i="5"/>
  <c r="AY198" i="5"/>
  <c r="AT198" i="5"/>
  <c r="AS198" i="5"/>
  <c r="AR198" i="5"/>
  <c r="AM198" i="5"/>
  <c r="AL198" i="5"/>
  <c r="AK198" i="5"/>
  <c r="AF198" i="5"/>
  <c r="AE198" i="5"/>
  <c r="AD198" i="5"/>
  <c r="Y198" i="5"/>
  <c r="W198" i="5"/>
  <c r="CQ197" i="5"/>
  <c r="CP197" i="5"/>
  <c r="CO197" i="5"/>
  <c r="CJ197" i="5"/>
  <c r="CI197" i="5"/>
  <c r="CH197" i="5"/>
  <c r="CC197" i="5"/>
  <c r="CB197" i="5"/>
  <c r="CA197" i="5"/>
  <c r="BV197" i="5"/>
  <c r="BU197" i="5"/>
  <c r="BT197" i="5"/>
  <c r="BO197" i="5"/>
  <c r="BN197" i="5"/>
  <c r="BM197" i="5"/>
  <c r="BH197" i="5"/>
  <c r="BG197" i="5"/>
  <c r="BF197" i="5"/>
  <c r="BA197" i="5"/>
  <c r="AZ197" i="5"/>
  <c r="AY197" i="5"/>
  <c r="AT197" i="5"/>
  <c r="AS197" i="5"/>
  <c r="AR197" i="5"/>
  <c r="AM197" i="5"/>
  <c r="AL197" i="5"/>
  <c r="AK197" i="5"/>
  <c r="AF197" i="5"/>
  <c r="AE197" i="5"/>
  <c r="AD197" i="5"/>
  <c r="Y197" i="5"/>
  <c r="W197" i="5"/>
  <c r="CQ196" i="5"/>
  <c r="CP196" i="5"/>
  <c r="CO196" i="5"/>
  <c r="CJ196" i="5"/>
  <c r="CI196" i="5"/>
  <c r="CH196" i="5"/>
  <c r="CC196" i="5"/>
  <c r="CB196" i="5"/>
  <c r="CA196" i="5"/>
  <c r="BV196" i="5"/>
  <c r="BU196" i="5"/>
  <c r="BT196" i="5"/>
  <c r="BO196" i="5"/>
  <c r="BN196" i="5"/>
  <c r="BM196" i="5"/>
  <c r="BH196" i="5"/>
  <c r="BG196" i="5"/>
  <c r="BF196" i="5"/>
  <c r="BA196" i="5"/>
  <c r="AZ196" i="5"/>
  <c r="AY196" i="5"/>
  <c r="AT196" i="5"/>
  <c r="AS196" i="5"/>
  <c r="AR196" i="5"/>
  <c r="AM196" i="5"/>
  <c r="AL196" i="5"/>
  <c r="AK196" i="5"/>
  <c r="AF196" i="5"/>
  <c r="AE196" i="5"/>
  <c r="AD196" i="5"/>
  <c r="Y196" i="5"/>
  <c r="W196" i="5"/>
  <c r="CQ195" i="5"/>
  <c r="CP195" i="5"/>
  <c r="CO195" i="5"/>
  <c r="CJ195" i="5"/>
  <c r="CI195" i="5"/>
  <c r="CH195" i="5"/>
  <c r="CC195" i="5"/>
  <c r="CB195" i="5"/>
  <c r="CA195" i="5"/>
  <c r="BV195" i="5"/>
  <c r="BU195" i="5"/>
  <c r="BT195" i="5"/>
  <c r="BO195" i="5"/>
  <c r="BN195" i="5"/>
  <c r="BM195" i="5"/>
  <c r="BH195" i="5"/>
  <c r="BG195" i="5"/>
  <c r="BF195" i="5"/>
  <c r="BA195" i="5"/>
  <c r="AZ195" i="5"/>
  <c r="AY195" i="5"/>
  <c r="AT195" i="5"/>
  <c r="AS195" i="5"/>
  <c r="AR195" i="5"/>
  <c r="AM195" i="5"/>
  <c r="AL195" i="5"/>
  <c r="AK195" i="5"/>
  <c r="AF195" i="5"/>
  <c r="AE195" i="5"/>
  <c r="AD195" i="5"/>
  <c r="Y195" i="5"/>
  <c r="W195" i="5"/>
  <c r="CQ194" i="5"/>
  <c r="CP194" i="5"/>
  <c r="CO194" i="5"/>
  <c r="CJ194" i="5"/>
  <c r="CI194" i="5"/>
  <c r="CH194" i="5"/>
  <c r="CC194" i="5"/>
  <c r="CB194" i="5"/>
  <c r="CA194" i="5"/>
  <c r="BV194" i="5"/>
  <c r="BU194" i="5"/>
  <c r="BT194" i="5"/>
  <c r="BO194" i="5"/>
  <c r="BN194" i="5"/>
  <c r="BM194" i="5"/>
  <c r="BH194" i="5"/>
  <c r="BG194" i="5"/>
  <c r="BF194" i="5"/>
  <c r="BA194" i="5"/>
  <c r="AZ194" i="5"/>
  <c r="AY194" i="5"/>
  <c r="AT194" i="5"/>
  <c r="AS194" i="5"/>
  <c r="AR194" i="5"/>
  <c r="AM194" i="5"/>
  <c r="AL194" i="5"/>
  <c r="AK194" i="5"/>
  <c r="AF194" i="5"/>
  <c r="AE194" i="5"/>
  <c r="AD194" i="5"/>
  <c r="Y194" i="5"/>
  <c r="W194" i="5"/>
  <c r="CQ193" i="5"/>
  <c r="CP193" i="5"/>
  <c r="CO193" i="5"/>
  <c r="CJ193" i="5"/>
  <c r="CI193" i="5"/>
  <c r="CH193" i="5"/>
  <c r="CC193" i="5"/>
  <c r="CB193" i="5"/>
  <c r="CA193" i="5"/>
  <c r="BV193" i="5"/>
  <c r="BU193" i="5"/>
  <c r="BT193" i="5"/>
  <c r="BO193" i="5"/>
  <c r="BN193" i="5"/>
  <c r="BM193" i="5"/>
  <c r="BH193" i="5"/>
  <c r="BG193" i="5"/>
  <c r="BF193" i="5"/>
  <c r="BA193" i="5"/>
  <c r="AZ193" i="5"/>
  <c r="AY193" i="5"/>
  <c r="AT193" i="5"/>
  <c r="AS193" i="5"/>
  <c r="AR193" i="5"/>
  <c r="AM193" i="5"/>
  <c r="AL193" i="5"/>
  <c r="AK193" i="5"/>
  <c r="AF193" i="5"/>
  <c r="AE193" i="5"/>
  <c r="AD193" i="5"/>
  <c r="Y193" i="5"/>
  <c r="W193" i="5"/>
  <c r="CQ192" i="5"/>
  <c r="CP192" i="5"/>
  <c r="CO192" i="5"/>
  <c r="CJ192" i="5"/>
  <c r="CI192" i="5"/>
  <c r="CH192" i="5"/>
  <c r="CC192" i="5"/>
  <c r="CB192" i="5"/>
  <c r="CA192" i="5"/>
  <c r="BV192" i="5"/>
  <c r="BU192" i="5"/>
  <c r="BT192" i="5"/>
  <c r="BO192" i="5"/>
  <c r="BN192" i="5"/>
  <c r="BM192" i="5"/>
  <c r="BH192" i="5"/>
  <c r="BG192" i="5"/>
  <c r="BF192" i="5"/>
  <c r="BA192" i="5"/>
  <c r="AZ192" i="5"/>
  <c r="AY192" i="5"/>
  <c r="AT192" i="5"/>
  <c r="AS192" i="5"/>
  <c r="AR192" i="5"/>
  <c r="AM192" i="5"/>
  <c r="AL192" i="5"/>
  <c r="AK192" i="5"/>
  <c r="AF192" i="5"/>
  <c r="AE192" i="5"/>
  <c r="AD192" i="5"/>
  <c r="Y192" i="5"/>
  <c r="W192" i="5"/>
  <c r="CQ191" i="5"/>
  <c r="CP191" i="5"/>
  <c r="CO191" i="5"/>
  <c r="CJ191" i="5"/>
  <c r="CI191" i="5"/>
  <c r="CH191" i="5"/>
  <c r="CC191" i="5"/>
  <c r="CB191" i="5"/>
  <c r="CA191" i="5"/>
  <c r="BV191" i="5"/>
  <c r="BU191" i="5"/>
  <c r="BT191" i="5"/>
  <c r="BO191" i="5"/>
  <c r="BN191" i="5"/>
  <c r="BM191" i="5"/>
  <c r="BH191" i="5"/>
  <c r="BG191" i="5"/>
  <c r="BF191" i="5"/>
  <c r="BA191" i="5"/>
  <c r="AZ191" i="5"/>
  <c r="AY191" i="5"/>
  <c r="AT191" i="5"/>
  <c r="AS191" i="5"/>
  <c r="AR191" i="5"/>
  <c r="AM191" i="5"/>
  <c r="AL191" i="5"/>
  <c r="AK191" i="5"/>
  <c r="AF191" i="5"/>
  <c r="AE191" i="5"/>
  <c r="AD191" i="5"/>
  <c r="Y191" i="5"/>
  <c r="W191" i="5"/>
  <c r="CQ190" i="5"/>
  <c r="CP190" i="5"/>
  <c r="CO190" i="5"/>
  <c r="CJ190" i="5"/>
  <c r="CI190" i="5"/>
  <c r="CH190" i="5"/>
  <c r="CC190" i="5"/>
  <c r="CB190" i="5"/>
  <c r="CA190" i="5"/>
  <c r="BV190" i="5"/>
  <c r="BU190" i="5"/>
  <c r="BT190" i="5"/>
  <c r="BO190" i="5"/>
  <c r="BN190" i="5"/>
  <c r="BM190" i="5"/>
  <c r="BH190" i="5"/>
  <c r="BG190" i="5"/>
  <c r="BF190" i="5"/>
  <c r="BA190" i="5"/>
  <c r="AZ190" i="5"/>
  <c r="AY190" i="5"/>
  <c r="AT190" i="5"/>
  <c r="AS190" i="5"/>
  <c r="AR190" i="5"/>
  <c r="AM190" i="5"/>
  <c r="AL190" i="5"/>
  <c r="AK190" i="5"/>
  <c r="AF190" i="5"/>
  <c r="AE190" i="5"/>
  <c r="AD190" i="5"/>
  <c r="Y190" i="5"/>
  <c r="W190" i="5"/>
  <c r="CQ189" i="5"/>
  <c r="CP189" i="5"/>
  <c r="CO189" i="5"/>
  <c r="CJ189" i="5"/>
  <c r="CI189" i="5"/>
  <c r="CH189" i="5"/>
  <c r="CC189" i="5"/>
  <c r="CB189" i="5"/>
  <c r="CA189" i="5"/>
  <c r="BV189" i="5"/>
  <c r="BU189" i="5"/>
  <c r="BT189" i="5"/>
  <c r="BO189" i="5"/>
  <c r="BN189" i="5"/>
  <c r="BM189" i="5"/>
  <c r="BH189" i="5"/>
  <c r="BG189" i="5"/>
  <c r="BF189" i="5"/>
  <c r="BA189" i="5"/>
  <c r="AZ189" i="5"/>
  <c r="AY189" i="5"/>
  <c r="AT189" i="5"/>
  <c r="AS189" i="5"/>
  <c r="AR189" i="5"/>
  <c r="AM189" i="5"/>
  <c r="AL189" i="5"/>
  <c r="AK189" i="5"/>
  <c r="AF189" i="5"/>
  <c r="AE189" i="5"/>
  <c r="AD189" i="5"/>
  <c r="Y189" i="5"/>
  <c r="W189" i="5"/>
  <c r="CQ188" i="5"/>
  <c r="CP188" i="5"/>
  <c r="CO188" i="5"/>
  <c r="CJ188" i="5"/>
  <c r="CI188" i="5"/>
  <c r="CH188" i="5"/>
  <c r="CC188" i="5"/>
  <c r="CB188" i="5"/>
  <c r="CA188" i="5"/>
  <c r="BV188" i="5"/>
  <c r="BU188" i="5"/>
  <c r="BT188" i="5"/>
  <c r="BO188" i="5"/>
  <c r="BN188" i="5"/>
  <c r="BM188" i="5"/>
  <c r="BH188" i="5"/>
  <c r="BG188" i="5"/>
  <c r="BF188" i="5"/>
  <c r="BA188" i="5"/>
  <c r="AZ188" i="5"/>
  <c r="AY188" i="5"/>
  <c r="AT188" i="5"/>
  <c r="AS188" i="5"/>
  <c r="AR188" i="5"/>
  <c r="AM188" i="5"/>
  <c r="AL188" i="5"/>
  <c r="AK188" i="5"/>
  <c r="AF188" i="5"/>
  <c r="AE188" i="5"/>
  <c r="AD188" i="5"/>
  <c r="Y188" i="5"/>
  <c r="W188" i="5"/>
  <c r="CQ187" i="5"/>
  <c r="CP187" i="5"/>
  <c r="CO187" i="5"/>
  <c r="CJ187" i="5"/>
  <c r="CI187" i="5"/>
  <c r="CH187" i="5"/>
  <c r="CC187" i="5"/>
  <c r="CB187" i="5"/>
  <c r="CA187" i="5"/>
  <c r="BV187" i="5"/>
  <c r="BU187" i="5"/>
  <c r="BT187" i="5"/>
  <c r="BO187" i="5"/>
  <c r="BN187" i="5"/>
  <c r="BM187" i="5"/>
  <c r="BH187" i="5"/>
  <c r="BG187" i="5"/>
  <c r="BF187" i="5"/>
  <c r="BA187" i="5"/>
  <c r="AZ187" i="5"/>
  <c r="AY187" i="5"/>
  <c r="AT187" i="5"/>
  <c r="AS187" i="5"/>
  <c r="AR187" i="5"/>
  <c r="AM187" i="5"/>
  <c r="AL187" i="5"/>
  <c r="AK187" i="5"/>
  <c r="AF187" i="5"/>
  <c r="AE187" i="5"/>
  <c r="AD187" i="5"/>
  <c r="Y187" i="5"/>
  <c r="W187" i="5"/>
  <c r="CQ186" i="5"/>
  <c r="CP186" i="5"/>
  <c r="CO186" i="5"/>
  <c r="CJ186" i="5"/>
  <c r="CI186" i="5"/>
  <c r="CH186" i="5"/>
  <c r="CC186" i="5"/>
  <c r="CB186" i="5"/>
  <c r="CA186" i="5"/>
  <c r="BV186" i="5"/>
  <c r="BU186" i="5"/>
  <c r="BT186" i="5"/>
  <c r="BO186" i="5"/>
  <c r="BN186" i="5"/>
  <c r="BM186" i="5"/>
  <c r="BH186" i="5"/>
  <c r="BG186" i="5"/>
  <c r="BF186" i="5"/>
  <c r="BA186" i="5"/>
  <c r="AZ186" i="5"/>
  <c r="AY186" i="5"/>
  <c r="AT186" i="5"/>
  <c r="AS186" i="5"/>
  <c r="AR186" i="5"/>
  <c r="AM186" i="5"/>
  <c r="AL186" i="5"/>
  <c r="AK186" i="5"/>
  <c r="AF186" i="5"/>
  <c r="AE186" i="5"/>
  <c r="AD186" i="5"/>
  <c r="Y186" i="5"/>
  <c r="W186" i="5"/>
  <c r="CQ185" i="5"/>
  <c r="CP185" i="5"/>
  <c r="CO185" i="5"/>
  <c r="CJ185" i="5"/>
  <c r="CI185" i="5"/>
  <c r="CH185" i="5"/>
  <c r="CC185" i="5"/>
  <c r="CB185" i="5"/>
  <c r="CA185" i="5"/>
  <c r="BV185" i="5"/>
  <c r="BU185" i="5"/>
  <c r="BT185" i="5"/>
  <c r="BO185" i="5"/>
  <c r="BN185" i="5"/>
  <c r="BM185" i="5"/>
  <c r="BH185" i="5"/>
  <c r="BG185" i="5"/>
  <c r="BF185" i="5"/>
  <c r="BA185" i="5"/>
  <c r="AZ185" i="5"/>
  <c r="AY185" i="5"/>
  <c r="AT185" i="5"/>
  <c r="AS185" i="5"/>
  <c r="AR185" i="5"/>
  <c r="AM185" i="5"/>
  <c r="AL185" i="5"/>
  <c r="AK185" i="5"/>
  <c r="AF185" i="5"/>
  <c r="AE185" i="5"/>
  <c r="AD185" i="5"/>
  <c r="Y185" i="5"/>
  <c r="W185" i="5"/>
  <c r="CQ184" i="5"/>
  <c r="CP184" i="5"/>
  <c r="CO184" i="5"/>
  <c r="CJ184" i="5"/>
  <c r="CI184" i="5"/>
  <c r="CH184" i="5"/>
  <c r="CC184" i="5"/>
  <c r="CB184" i="5"/>
  <c r="CA184" i="5"/>
  <c r="BV184" i="5"/>
  <c r="BU184" i="5"/>
  <c r="BT184" i="5"/>
  <c r="BO184" i="5"/>
  <c r="BN184" i="5"/>
  <c r="BM184" i="5"/>
  <c r="BH184" i="5"/>
  <c r="BG184" i="5"/>
  <c r="BF184" i="5"/>
  <c r="BA184" i="5"/>
  <c r="AZ184" i="5"/>
  <c r="AY184" i="5"/>
  <c r="AT184" i="5"/>
  <c r="AS184" i="5"/>
  <c r="AR184" i="5"/>
  <c r="AM184" i="5"/>
  <c r="AL184" i="5"/>
  <c r="AK184" i="5"/>
  <c r="AF184" i="5"/>
  <c r="AE184" i="5"/>
  <c r="AD184" i="5"/>
  <c r="Y184" i="5"/>
  <c r="W184" i="5"/>
  <c r="CQ183" i="5"/>
  <c r="CP183" i="5"/>
  <c r="CO183" i="5"/>
  <c r="CJ183" i="5"/>
  <c r="CI183" i="5"/>
  <c r="CH183" i="5"/>
  <c r="CC183" i="5"/>
  <c r="CB183" i="5"/>
  <c r="CA183" i="5"/>
  <c r="BV183" i="5"/>
  <c r="BU183" i="5"/>
  <c r="BT183" i="5"/>
  <c r="BO183" i="5"/>
  <c r="BN183" i="5"/>
  <c r="BM183" i="5"/>
  <c r="BH183" i="5"/>
  <c r="BG183" i="5"/>
  <c r="BF183" i="5"/>
  <c r="BA183" i="5"/>
  <c r="AZ183" i="5"/>
  <c r="AY183" i="5"/>
  <c r="AT183" i="5"/>
  <c r="AS183" i="5"/>
  <c r="AR183" i="5"/>
  <c r="AM183" i="5"/>
  <c r="AL183" i="5"/>
  <c r="AK183" i="5"/>
  <c r="AF183" i="5"/>
  <c r="AE183" i="5"/>
  <c r="AD183" i="5"/>
  <c r="Y183" i="5"/>
  <c r="W183" i="5"/>
  <c r="CQ182" i="5"/>
  <c r="CP182" i="5"/>
  <c r="CO182" i="5"/>
  <c r="CJ182" i="5"/>
  <c r="CI182" i="5"/>
  <c r="CH182" i="5"/>
  <c r="CC182" i="5"/>
  <c r="CB182" i="5"/>
  <c r="CA182" i="5"/>
  <c r="BV182" i="5"/>
  <c r="BU182" i="5"/>
  <c r="BT182" i="5"/>
  <c r="BO182" i="5"/>
  <c r="BN182" i="5"/>
  <c r="BM182" i="5"/>
  <c r="BH182" i="5"/>
  <c r="BG182" i="5"/>
  <c r="BF182" i="5"/>
  <c r="BA182" i="5"/>
  <c r="AZ182" i="5"/>
  <c r="AY182" i="5"/>
  <c r="AT182" i="5"/>
  <c r="AS182" i="5"/>
  <c r="AR182" i="5"/>
  <c r="AM182" i="5"/>
  <c r="AL182" i="5"/>
  <c r="AK182" i="5"/>
  <c r="AF182" i="5"/>
  <c r="AE182" i="5"/>
  <c r="AD182" i="5"/>
  <c r="Y182" i="5"/>
  <c r="W182" i="5"/>
  <c r="CQ181" i="5"/>
  <c r="CP181" i="5"/>
  <c r="CO181" i="5"/>
  <c r="CJ181" i="5"/>
  <c r="CI181" i="5"/>
  <c r="CH181" i="5"/>
  <c r="CC181" i="5"/>
  <c r="CB181" i="5"/>
  <c r="CA181" i="5"/>
  <c r="BV181" i="5"/>
  <c r="BU181" i="5"/>
  <c r="BT181" i="5"/>
  <c r="BO181" i="5"/>
  <c r="BN181" i="5"/>
  <c r="BM181" i="5"/>
  <c r="BH181" i="5"/>
  <c r="BG181" i="5"/>
  <c r="BF181" i="5"/>
  <c r="BA181" i="5"/>
  <c r="AZ181" i="5"/>
  <c r="AY181" i="5"/>
  <c r="AT181" i="5"/>
  <c r="AS181" i="5"/>
  <c r="AR181" i="5"/>
  <c r="AM181" i="5"/>
  <c r="AL181" i="5"/>
  <c r="AK181" i="5"/>
  <c r="AF181" i="5"/>
  <c r="AE181" i="5"/>
  <c r="AD181" i="5"/>
  <c r="Y181" i="5"/>
  <c r="W181" i="5"/>
  <c r="CQ180" i="5"/>
  <c r="CP180" i="5"/>
  <c r="CO180" i="5"/>
  <c r="CJ180" i="5"/>
  <c r="CI180" i="5"/>
  <c r="CH180" i="5"/>
  <c r="CC180" i="5"/>
  <c r="CB180" i="5"/>
  <c r="CA180" i="5"/>
  <c r="BV180" i="5"/>
  <c r="BU180" i="5"/>
  <c r="BT180" i="5"/>
  <c r="BO180" i="5"/>
  <c r="BN180" i="5"/>
  <c r="BM180" i="5"/>
  <c r="BH180" i="5"/>
  <c r="BG180" i="5"/>
  <c r="BF180" i="5"/>
  <c r="BA180" i="5"/>
  <c r="AZ180" i="5"/>
  <c r="AY180" i="5"/>
  <c r="AT180" i="5"/>
  <c r="AS180" i="5"/>
  <c r="AR180" i="5"/>
  <c r="AM180" i="5"/>
  <c r="AL180" i="5"/>
  <c r="AK180" i="5"/>
  <c r="AF180" i="5"/>
  <c r="AE180" i="5"/>
  <c r="AD180" i="5"/>
  <c r="Y180" i="5"/>
  <c r="W180" i="5"/>
  <c r="CQ179" i="5"/>
  <c r="CP179" i="5"/>
  <c r="CO179" i="5"/>
  <c r="CJ179" i="5"/>
  <c r="CI179" i="5"/>
  <c r="CH179" i="5"/>
  <c r="CC179" i="5"/>
  <c r="CB179" i="5"/>
  <c r="CA179" i="5"/>
  <c r="BV179" i="5"/>
  <c r="BU179" i="5"/>
  <c r="BT179" i="5"/>
  <c r="BO179" i="5"/>
  <c r="BN179" i="5"/>
  <c r="BM179" i="5"/>
  <c r="BH179" i="5"/>
  <c r="BG179" i="5"/>
  <c r="BF179" i="5"/>
  <c r="BA179" i="5"/>
  <c r="AZ179" i="5"/>
  <c r="AY179" i="5"/>
  <c r="AT179" i="5"/>
  <c r="AS179" i="5"/>
  <c r="AR179" i="5"/>
  <c r="AM179" i="5"/>
  <c r="AL179" i="5"/>
  <c r="AK179" i="5"/>
  <c r="AF179" i="5"/>
  <c r="AE179" i="5"/>
  <c r="AD179" i="5"/>
  <c r="Y179" i="5"/>
  <c r="W179" i="5"/>
  <c r="CQ178" i="5"/>
  <c r="CP178" i="5"/>
  <c r="CO178" i="5"/>
  <c r="CJ178" i="5"/>
  <c r="CI178" i="5"/>
  <c r="CH178" i="5"/>
  <c r="CC178" i="5"/>
  <c r="CB178" i="5"/>
  <c r="CA178" i="5"/>
  <c r="BV178" i="5"/>
  <c r="BU178" i="5"/>
  <c r="BT178" i="5"/>
  <c r="BO178" i="5"/>
  <c r="BN178" i="5"/>
  <c r="BM178" i="5"/>
  <c r="BH178" i="5"/>
  <c r="BG178" i="5"/>
  <c r="BF178" i="5"/>
  <c r="BA178" i="5"/>
  <c r="AZ178" i="5"/>
  <c r="AY178" i="5"/>
  <c r="AT178" i="5"/>
  <c r="AS178" i="5"/>
  <c r="AR178" i="5"/>
  <c r="AM178" i="5"/>
  <c r="AL178" i="5"/>
  <c r="AK178" i="5"/>
  <c r="AF178" i="5"/>
  <c r="AE178" i="5"/>
  <c r="AD178" i="5"/>
  <c r="Y178" i="5"/>
  <c r="W178" i="5"/>
  <c r="CQ177" i="5"/>
  <c r="CP177" i="5"/>
  <c r="CO177" i="5"/>
  <c r="CJ177" i="5"/>
  <c r="CI177" i="5"/>
  <c r="CH177" i="5"/>
  <c r="CC177" i="5"/>
  <c r="CB177" i="5"/>
  <c r="CA177" i="5"/>
  <c r="BV177" i="5"/>
  <c r="BU177" i="5"/>
  <c r="BT177" i="5"/>
  <c r="BO177" i="5"/>
  <c r="BN177" i="5"/>
  <c r="BM177" i="5"/>
  <c r="BH177" i="5"/>
  <c r="BG177" i="5"/>
  <c r="BF177" i="5"/>
  <c r="BA177" i="5"/>
  <c r="AZ177" i="5"/>
  <c r="AY177" i="5"/>
  <c r="AT177" i="5"/>
  <c r="AS177" i="5"/>
  <c r="AR177" i="5"/>
  <c r="AM177" i="5"/>
  <c r="AL177" i="5"/>
  <c r="AK177" i="5"/>
  <c r="AF177" i="5"/>
  <c r="AE177" i="5"/>
  <c r="AD177" i="5"/>
  <c r="Y177" i="5"/>
  <c r="W177" i="5"/>
  <c r="CQ176" i="5"/>
  <c r="CP176" i="5"/>
  <c r="CO176" i="5"/>
  <c r="CJ176" i="5"/>
  <c r="CI176" i="5"/>
  <c r="CH176" i="5"/>
  <c r="CC176" i="5"/>
  <c r="CB176" i="5"/>
  <c r="CA176" i="5"/>
  <c r="BV176" i="5"/>
  <c r="BU176" i="5"/>
  <c r="BT176" i="5"/>
  <c r="BO176" i="5"/>
  <c r="BN176" i="5"/>
  <c r="BM176" i="5"/>
  <c r="BH176" i="5"/>
  <c r="BG176" i="5"/>
  <c r="BF176" i="5"/>
  <c r="BA176" i="5"/>
  <c r="AZ176" i="5"/>
  <c r="AY176" i="5"/>
  <c r="AT176" i="5"/>
  <c r="AS176" i="5"/>
  <c r="AR176" i="5"/>
  <c r="AM176" i="5"/>
  <c r="AL176" i="5"/>
  <c r="AK176" i="5"/>
  <c r="AF176" i="5"/>
  <c r="AE176" i="5"/>
  <c r="AD176" i="5"/>
  <c r="Y176" i="5"/>
  <c r="W176" i="5"/>
  <c r="CQ175" i="5"/>
  <c r="CP175" i="5"/>
  <c r="CO175" i="5"/>
  <c r="CJ175" i="5"/>
  <c r="CI175" i="5"/>
  <c r="CH175" i="5"/>
  <c r="CC175" i="5"/>
  <c r="CB175" i="5"/>
  <c r="CA175" i="5"/>
  <c r="BV175" i="5"/>
  <c r="BU175" i="5"/>
  <c r="BT175" i="5"/>
  <c r="BO175" i="5"/>
  <c r="BN175" i="5"/>
  <c r="BM175" i="5"/>
  <c r="BH175" i="5"/>
  <c r="BG175" i="5"/>
  <c r="BF175" i="5"/>
  <c r="BA175" i="5"/>
  <c r="AZ175" i="5"/>
  <c r="AY175" i="5"/>
  <c r="AT175" i="5"/>
  <c r="AS175" i="5"/>
  <c r="AR175" i="5"/>
  <c r="AM175" i="5"/>
  <c r="AL175" i="5"/>
  <c r="AK175" i="5"/>
  <c r="AF175" i="5"/>
  <c r="AE175" i="5"/>
  <c r="AD175" i="5"/>
  <c r="Y175" i="5"/>
  <c r="W175" i="5"/>
  <c r="CQ174" i="5"/>
  <c r="CP174" i="5"/>
  <c r="CO174" i="5"/>
  <c r="CJ174" i="5"/>
  <c r="CI174" i="5"/>
  <c r="CH174" i="5"/>
  <c r="CC174" i="5"/>
  <c r="CB174" i="5"/>
  <c r="CA174" i="5"/>
  <c r="BV174" i="5"/>
  <c r="BU174" i="5"/>
  <c r="BT174" i="5"/>
  <c r="BO174" i="5"/>
  <c r="BN174" i="5"/>
  <c r="BM174" i="5"/>
  <c r="BH174" i="5"/>
  <c r="BG174" i="5"/>
  <c r="BF174" i="5"/>
  <c r="BA174" i="5"/>
  <c r="AZ174" i="5"/>
  <c r="AY174" i="5"/>
  <c r="AT174" i="5"/>
  <c r="AS174" i="5"/>
  <c r="AR174" i="5"/>
  <c r="AM174" i="5"/>
  <c r="AL174" i="5"/>
  <c r="AK174" i="5"/>
  <c r="AF174" i="5"/>
  <c r="AE174" i="5"/>
  <c r="AD174" i="5"/>
  <c r="Y174" i="5"/>
  <c r="W174" i="5"/>
  <c r="CQ173" i="5"/>
  <c r="CP173" i="5"/>
  <c r="CO173" i="5"/>
  <c r="CJ173" i="5"/>
  <c r="CI173" i="5"/>
  <c r="CH173" i="5"/>
  <c r="CC173" i="5"/>
  <c r="CB173" i="5"/>
  <c r="CA173" i="5"/>
  <c r="BV173" i="5"/>
  <c r="BU173" i="5"/>
  <c r="BT173" i="5"/>
  <c r="BO173" i="5"/>
  <c r="BN173" i="5"/>
  <c r="BM173" i="5"/>
  <c r="BH173" i="5"/>
  <c r="BG173" i="5"/>
  <c r="BF173" i="5"/>
  <c r="BA173" i="5"/>
  <c r="AZ173" i="5"/>
  <c r="AY173" i="5"/>
  <c r="AT173" i="5"/>
  <c r="AS173" i="5"/>
  <c r="AR173" i="5"/>
  <c r="AM173" i="5"/>
  <c r="AL173" i="5"/>
  <c r="AK173" i="5"/>
  <c r="AF173" i="5"/>
  <c r="AE173" i="5"/>
  <c r="AD173" i="5"/>
  <c r="Y173" i="5"/>
  <c r="W173" i="5"/>
  <c r="CQ172" i="5"/>
  <c r="CP172" i="5"/>
  <c r="CO172" i="5"/>
  <c r="CJ172" i="5"/>
  <c r="CI172" i="5"/>
  <c r="CH172" i="5"/>
  <c r="CC172" i="5"/>
  <c r="CB172" i="5"/>
  <c r="CA172" i="5"/>
  <c r="BV172" i="5"/>
  <c r="BU172" i="5"/>
  <c r="BT172" i="5"/>
  <c r="BO172" i="5"/>
  <c r="BN172" i="5"/>
  <c r="BM172" i="5"/>
  <c r="BH172" i="5"/>
  <c r="BG172" i="5"/>
  <c r="BF172" i="5"/>
  <c r="BA172" i="5"/>
  <c r="AZ172" i="5"/>
  <c r="AY172" i="5"/>
  <c r="AT172" i="5"/>
  <c r="AS172" i="5"/>
  <c r="AR172" i="5"/>
  <c r="AM172" i="5"/>
  <c r="AL172" i="5"/>
  <c r="AK172" i="5"/>
  <c r="AF172" i="5"/>
  <c r="AE172" i="5"/>
  <c r="AD172" i="5"/>
  <c r="Y172" i="5"/>
  <c r="W172" i="5"/>
  <c r="CQ171" i="5"/>
  <c r="CP171" i="5"/>
  <c r="CO171" i="5"/>
  <c r="CJ171" i="5"/>
  <c r="CI171" i="5"/>
  <c r="CH171" i="5"/>
  <c r="CC171" i="5"/>
  <c r="CB171" i="5"/>
  <c r="CA171" i="5"/>
  <c r="BV171" i="5"/>
  <c r="BU171" i="5"/>
  <c r="BT171" i="5"/>
  <c r="BO171" i="5"/>
  <c r="BN171" i="5"/>
  <c r="BM171" i="5"/>
  <c r="BH171" i="5"/>
  <c r="BG171" i="5"/>
  <c r="BF171" i="5"/>
  <c r="BA171" i="5"/>
  <c r="AZ171" i="5"/>
  <c r="AY171" i="5"/>
  <c r="AT171" i="5"/>
  <c r="AS171" i="5"/>
  <c r="AR171" i="5"/>
  <c r="AM171" i="5"/>
  <c r="AL171" i="5"/>
  <c r="AK171" i="5"/>
  <c r="AF171" i="5"/>
  <c r="AE171" i="5"/>
  <c r="AD171" i="5"/>
  <c r="Y171" i="5"/>
  <c r="W171" i="5"/>
  <c r="CQ170" i="5"/>
  <c r="CP170" i="5"/>
  <c r="CO170" i="5"/>
  <c r="CJ170" i="5"/>
  <c r="CI170" i="5"/>
  <c r="CH170" i="5"/>
  <c r="CC170" i="5"/>
  <c r="CB170" i="5"/>
  <c r="CA170" i="5"/>
  <c r="BV170" i="5"/>
  <c r="BU170" i="5"/>
  <c r="BT170" i="5"/>
  <c r="BO170" i="5"/>
  <c r="BN170" i="5"/>
  <c r="BM170" i="5"/>
  <c r="BH170" i="5"/>
  <c r="BG170" i="5"/>
  <c r="BF170" i="5"/>
  <c r="BA170" i="5"/>
  <c r="AZ170" i="5"/>
  <c r="AY170" i="5"/>
  <c r="AT170" i="5"/>
  <c r="AS170" i="5"/>
  <c r="AR170" i="5"/>
  <c r="AM170" i="5"/>
  <c r="AL170" i="5"/>
  <c r="AK170" i="5"/>
  <c r="AF170" i="5"/>
  <c r="AE170" i="5"/>
  <c r="AD170" i="5"/>
  <c r="Y170" i="5"/>
  <c r="W170" i="5"/>
  <c r="CQ169" i="5"/>
  <c r="CP169" i="5"/>
  <c r="CO169" i="5"/>
  <c r="CJ169" i="5"/>
  <c r="CI169" i="5"/>
  <c r="CH169" i="5"/>
  <c r="CC169" i="5"/>
  <c r="CB169" i="5"/>
  <c r="CA169" i="5"/>
  <c r="BV169" i="5"/>
  <c r="BU169" i="5"/>
  <c r="BT169" i="5"/>
  <c r="BO169" i="5"/>
  <c r="BN169" i="5"/>
  <c r="BM169" i="5"/>
  <c r="BH169" i="5"/>
  <c r="BG169" i="5"/>
  <c r="BF169" i="5"/>
  <c r="BA169" i="5"/>
  <c r="AZ169" i="5"/>
  <c r="AY169" i="5"/>
  <c r="AT169" i="5"/>
  <c r="AS169" i="5"/>
  <c r="AR169" i="5"/>
  <c r="AM169" i="5"/>
  <c r="AL169" i="5"/>
  <c r="AK169" i="5"/>
  <c r="AF169" i="5"/>
  <c r="AE169" i="5"/>
  <c r="AD169" i="5"/>
  <c r="Y169" i="5"/>
  <c r="W169" i="5"/>
  <c r="CQ168" i="5"/>
  <c r="CP168" i="5"/>
  <c r="CO168" i="5"/>
  <c r="CJ168" i="5"/>
  <c r="CI168" i="5"/>
  <c r="CH168" i="5"/>
  <c r="CC168" i="5"/>
  <c r="CB168" i="5"/>
  <c r="CA168" i="5"/>
  <c r="BV168" i="5"/>
  <c r="BU168" i="5"/>
  <c r="BT168" i="5"/>
  <c r="BO168" i="5"/>
  <c r="BN168" i="5"/>
  <c r="BM168" i="5"/>
  <c r="BH168" i="5"/>
  <c r="BG168" i="5"/>
  <c r="BF168" i="5"/>
  <c r="BA168" i="5"/>
  <c r="AZ168" i="5"/>
  <c r="AY168" i="5"/>
  <c r="AT168" i="5"/>
  <c r="AS168" i="5"/>
  <c r="AR168" i="5"/>
  <c r="AM168" i="5"/>
  <c r="AL168" i="5"/>
  <c r="AK168" i="5"/>
  <c r="AF168" i="5"/>
  <c r="AE168" i="5"/>
  <c r="AD168" i="5"/>
  <c r="Y168" i="5"/>
  <c r="W168" i="5"/>
  <c r="CQ167" i="5"/>
  <c r="CP167" i="5"/>
  <c r="CO167" i="5"/>
  <c r="CJ167" i="5"/>
  <c r="CI167" i="5"/>
  <c r="CH167" i="5"/>
  <c r="CC167" i="5"/>
  <c r="CB167" i="5"/>
  <c r="CA167" i="5"/>
  <c r="BV167" i="5"/>
  <c r="BU167" i="5"/>
  <c r="BT167" i="5"/>
  <c r="BO167" i="5"/>
  <c r="BN167" i="5"/>
  <c r="BM167" i="5"/>
  <c r="BH167" i="5"/>
  <c r="BG167" i="5"/>
  <c r="BF167" i="5"/>
  <c r="BA167" i="5"/>
  <c r="AZ167" i="5"/>
  <c r="AY167" i="5"/>
  <c r="AT167" i="5"/>
  <c r="AS167" i="5"/>
  <c r="AR167" i="5"/>
  <c r="AM167" i="5"/>
  <c r="AL167" i="5"/>
  <c r="AK167" i="5"/>
  <c r="AF167" i="5"/>
  <c r="AE167" i="5"/>
  <c r="AD167" i="5"/>
  <c r="Y167" i="5"/>
  <c r="W167" i="5"/>
  <c r="CQ166" i="5"/>
  <c r="CP166" i="5"/>
  <c r="CO166" i="5"/>
  <c r="CJ166" i="5"/>
  <c r="CI166" i="5"/>
  <c r="CH166" i="5"/>
  <c r="CC166" i="5"/>
  <c r="CB166" i="5"/>
  <c r="CA166" i="5"/>
  <c r="BV166" i="5"/>
  <c r="BU166" i="5"/>
  <c r="BT166" i="5"/>
  <c r="BO166" i="5"/>
  <c r="BN166" i="5"/>
  <c r="BM166" i="5"/>
  <c r="BH166" i="5"/>
  <c r="BG166" i="5"/>
  <c r="BF166" i="5"/>
  <c r="BA166" i="5"/>
  <c r="AZ166" i="5"/>
  <c r="AY166" i="5"/>
  <c r="AT166" i="5"/>
  <c r="AS166" i="5"/>
  <c r="AR166" i="5"/>
  <c r="AM166" i="5"/>
  <c r="AL166" i="5"/>
  <c r="AK166" i="5"/>
  <c r="AF166" i="5"/>
  <c r="AE166" i="5"/>
  <c r="AD166" i="5"/>
  <c r="Y166" i="5"/>
  <c r="W166" i="5"/>
  <c r="CQ165" i="5"/>
  <c r="CP165" i="5"/>
  <c r="CO165" i="5"/>
  <c r="CJ165" i="5"/>
  <c r="CI165" i="5"/>
  <c r="CH165" i="5"/>
  <c r="CC165" i="5"/>
  <c r="CB165" i="5"/>
  <c r="CA165" i="5"/>
  <c r="BV165" i="5"/>
  <c r="BU165" i="5"/>
  <c r="BT165" i="5"/>
  <c r="BO165" i="5"/>
  <c r="BN165" i="5"/>
  <c r="BM165" i="5"/>
  <c r="BH165" i="5"/>
  <c r="BG165" i="5"/>
  <c r="BF165" i="5"/>
  <c r="BA165" i="5"/>
  <c r="AZ165" i="5"/>
  <c r="AY165" i="5"/>
  <c r="AT165" i="5"/>
  <c r="AS165" i="5"/>
  <c r="AR165" i="5"/>
  <c r="AM165" i="5"/>
  <c r="AL165" i="5"/>
  <c r="AK165" i="5"/>
  <c r="AF165" i="5"/>
  <c r="AE165" i="5"/>
  <c r="AD165" i="5"/>
  <c r="Y165" i="5"/>
  <c r="W165" i="5"/>
  <c r="CQ164" i="5"/>
  <c r="CP164" i="5"/>
  <c r="CO164" i="5"/>
  <c r="CJ164" i="5"/>
  <c r="CI164" i="5"/>
  <c r="CH164" i="5"/>
  <c r="CC164" i="5"/>
  <c r="CB164" i="5"/>
  <c r="CA164" i="5"/>
  <c r="BV164" i="5"/>
  <c r="BU164" i="5"/>
  <c r="BT164" i="5"/>
  <c r="BO164" i="5"/>
  <c r="BN164" i="5"/>
  <c r="BM164" i="5"/>
  <c r="BH164" i="5"/>
  <c r="BG164" i="5"/>
  <c r="BF164" i="5"/>
  <c r="BA164" i="5"/>
  <c r="AZ164" i="5"/>
  <c r="AY164" i="5"/>
  <c r="AT164" i="5"/>
  <c r="AS164" i="5"/>
  <c r="AR164" i="5"/>
  <c r="AM164" i="5"/>
  <c r="AL164" i="5"/>
  <c r="AK164" i="5"/>
  <c r="AF164" i="5"/>
  <c r="AE164" i="5"/>
  <c r="AD164" i="5"/>
  <c r="Y164" i="5"/>
  <c r="W164" i="5"/>
  <c r="CQ163" i="5"/>
  <c r="CP163" i="5"/>
  <c r="CO163" i="5"/>
  <c r="CJ163" i="5"/>
  <c r="CI163" i="5"/>
  <c r="CH163" i="5"/>
  <c r="CC163" i="5"/>
  <c r="CB163" i="5"/>
  <c r="CA163" i="5"/>
  <c r="BV163" i="5"/>
  <c r="BU163" i="5"/>
  <c r="BT163" i="5"/>
  <c r="BO163" i="5"/>
  <c r="BN163" i="5"/>
  <c r="BM163" i="5"/>
  <c r="BH163" i="5"/>
  <c r="BG163" i="5"/>
  <c r="BF163" i="5"/>
  <c r="BA163" i="5"/>
  <c r="AZ163" i="5"/>
  <c r="AY163" i="5"/>
  <c r="AT163" i="5"/>
  <c r="AS163" i="5"/>
  <c r="AR163" i="5"/>
  <c r="AM163" i="5"/>
  <c r="AL163" i="5"/>
  <c r="AK163" i="5"/>
  <c r="AF163" i="5"/>
  <c r="AE163" i="5"/>
  <c r="AD163" i="5"/>
  <c r="Y163" i="5"/>
  <c r="W163" i="5"/>
  <c r="CQ162" i="5"/>
  <c r="CP162" i="5"/>
  <c r="CO162" i="5"/>
  <c r="CJ162" i="5"/>
  <c r="CI162" i="5"/>
  <c r="CH162" i="5"/>
  <c r="CC162" i="5"/>
  <c r="CB162" i="5"/>
  <c r="CA162" i="5"/>
  <c r="BV162" i="5"/>
  <c r="BU162" i="5"/>
  <c r="BT162" i="5"/>
  <c r="BO162" i="5"/>
  <c r="BN162" i="5"/>
  <c r="BM162" i="5"/>
  <c r="BH162" i="5"/>
  <c r="BG162" i="5"/>
  <c r="BF162" i="5"/>
  <c r="BA162" i="5"/>
  <c r="AZ162" i="5"/>
  <c r="AY162" i="5"/>
  <c r="AT162" i="5"/>
  <c r="AS162" i="5"/>
  <c r="AR162" i="5"/>
  <c r="AM162" i="5"/>
  <c r="AL162" i="5"/>
  <c r="AK162" i="5"/>
  <c r="AF162" i="5"/>
  <c r="AE162" i="5"/>
  <c r="AD162" i="5"/>
  <c r="Y162" i="5"/>
  <c r="W162" i="5"/>
  <c r="CQ161" i="5"/>
  <c r="CP161" i="5"/>
  <c r="CO161" i="5"/>
  <c r="CJ161" i="5"/>
  <c r="CI161" i="5"/>
  <c r="CH161" i="5"/>
  <c r="CC161" i="5"/>
  <c r="CB161" i="5"/>
  <c r="CA161" i="5"/>
  <c r="BV161" i="5"/>
  <c r="BU161" i="5"/>
  <c r="BT161" i="5"/>
  <c r="BO161" i="5"/>
  <c r="BN161" i="5"/>
  <c r="BM161" i="5"/>
  <c r="BH161" i="5"/>
  <c r="BG161" i="5"/>
  <c r="BF161" i="5"/>
  <c r="BA161" i="5"/>
  <c r="AZ161" i="5"/>
  <c r="AY161" i="5"/>
  <c r="AT161" i="5"/>
  <c r="AS161" i="5"/>
  <c r="AR161" i="5"/>
  <c r="AM161" i="5"/>
  <c r="AL161" i="5"/>
  <c r="AK161" i="5"/>
  <c r="AF161" i="5"/>
  <c r="AE161" i="5"/>
  <c r="AD161" i="5"/>
  <c r="Y161" i="5"/>
  <c r="W161" i="5"/>
  <c r="CQ160" i="5"/>
  <c r="CP160" i="5"/>
  <c r="CO160" i="5"/>
  <c r="CJ160" i="5"/>
  <c r="CI160" i="5"/>
  <c r="CH160" i="5"/>
  <c r="CC160" i="5"/>
  <c r="CB160" i="5"/>
  <c r="CA160" i="5"/>
  <c r="BV160" i="5"/>
  <c r="BU160" i="5"/>
  <c r="BT160" i="5"/>
  <c r="BO160" i="5"/>
  <c r="BN160" i="5"/>
  <c r="BM160" i="5"/>
  <c r="BH160" i="5"/>
  <c r="BG160" i="5"/>
  <c r="BF160" i="5"/>
  <c r="BA160" i="5"/>
  <c r="AZ160" i="5"/>
  <c r="AY160" i="5"/>
  <c r="AT160" i="5"/>
  <c r="AS160" i="5"/>
  <c r="AR160" i="5"/>
  <c r="AM160" i="5"/>
  <c r="AL160" i="5"/>
  <c r="AK160" i="5"/>
  <c r="AF160" i="5"/>
  <c r="AE160" i="5"/>
  <c r="AD160" i="5"/>
  <c r="Y160" i="5"/>
  <c r="W160" i="5"/>
  <c r="CQ159" i="5"/>
  <c r="CP159" i="5"/>
  <c r="CO159" i="5"/>
  <c r="CJ159" i="5"/>
  <c r="CI159" i="5"/>
  <c r="CH159" i="5"/>
  <c r="CC159" i="5"/>
  <c r="CB159" i="5"/>
  <c r="CA159" i="5"/>
  <c r="BV159" i="5"/>
  <c r="BU159" i="5"/>
  <c r="BT159" i="5"/>
  <c r="BO159" i="5"/>
  <c r="BN159" i="5"/>
  <c r="BM159" i="5"/>
  <c r="BH159" i="5"/>
  <c r="BG159" i="5"/>
  <c r="BF159" i="5"/>
  <c r="BA159" i="5"/>
  <c r="AZ159" i="5"/>
  <c r="AY159" i="5"/>
  <c r="AT159" i="5"/>
  <c r="AS159" i="5"/>
  <c r="AR159" i="5"/>
  <c r="AM159" i="5"/>
  <c r="AL159" i="5"/>
  <c r="AK159" i="5"/>
  <c r="AF159" i="5"/>
  <c r="AE159" i="5"/>
  <c r="AD159" i="5"/>
  <c r="Y159" i="5"/>
  <c r="W159" i="5"/>
  <c r="CQ158" i="5"/>
  <c r="CP158" i="5"/>
  <c r="CO158" i="5"/>
  <c r="CJ158" i="5"/>
  <c r="CI158" i="5"/>
  <c r="CH158" i="5"/>
  <c r="CC158" i="5"/>
  <c r="CB158" i="5"/>
  <c r="CA158" i="5"/>
  <c r="BV158" i="5"/>
  <c r="BU158" i="5"/>
  <c r="BT158" i="5"/>
  <c r="BO158" i="5"/>
  <c r="BN158" i="5"/>
  <c r="BM158" i="5"/>
  <c r="BH158" i="5"/>
  <c r="BG158" i="5"/>
  <c r="BF158" i="5"/>
  <c r="BA158" i="5"/>
  <c r="AZ158" i="5"/>
  <c r="AY158" i="5"/>
  <c r="AT158" i="5"/>
  <c r="AS158" i="5"/>
  <c r="AR158" i="5"/>
  <c r="AM158" i="5"/>
  <c r="AL158" i="5"/>
  <c r="AK158" i="5"/>
  <c r="AF158" i="5"/>
  <c r="AE158" i="5"/>
  <c r="AD158" i="5"/>
  <c r="Y158" i="5"/>
  <c r="W158" i="5"/>
  <c r="CQ157" i="5"/>
  <c r="CP157" i="5"/>
  <c r="CO157" i="5"/>
  <c r="CJ157" i="5"/>
  <c r="CI157" i="5"/>
  <c r="CH157" i="5"/>
  <c r="CC157" i="5"/>
  <c r="CB157" i="5"/>
  <c r="CA157" i="5"/>
  <c r="BV157" i="5"/>
  <c r="BU157" i="5"/>
  <c r="BT157" i="5"/>
  <c r="BO157" i="5"/>
  <c r="BN157" i="5"/>
  <c r="BM157" i="5"/>
  <c r="BH157" i="5"/>
  <c r="BG157" i="5"/>
  <c r="BF157" i="5"/>
  <c r="BA157" i="5"/>
  <c r="AZ157" i="5"/>
  <c r="AY157" i="5"/>
  <c r="AT157" i="5"/>
  <c r="AS157" i="5"/>
  <c r="AR157" i="5"/>
  <c r="AM157" i="5"/>
  <c r="AL157" i="5"/>
  <c r="AK157" i="5"/>
  <c r="AF157" i="5"/>
  <c r="AE157" i="5"/>
  <c r="AD157" i="5"/>
  <c r="Y157" i="5"/>
  <c r="W157" i="5"/>
  <c r="CQ156" i="5"/>
  <c r="CP156" i="5"/>
  <c r="CO156" i="5"/>
  <c r="CJ156" i="5"/>
  <c r="CI156" i="5"/>
  <c r="CH156" i="5"/>
  <c r="CC156" i="5"/>
  <c r="CB156" i="5"/>
  <c r="CA156" i="5"/>
  <c r="BV156" i="5"/>
  <c r="BU156" i="5"/>
  <c r="BT156" i="5"/>
  <c r="BO156" i="5"/>
  <c r="BN156" i="5"/>
  <c r="BM156" i="5"/>
  <c r="BH156" i="5"/>
  <c r="BG156" i="5"/>
  <c r="BF156" i="5"/>
  <c r="BA156" i="5"/>
  <c r="AZ156" i="5"/>
  <c r="AY156" i="5"/>
  <c r="AT156" i="5"/>
  <c r="AS156" i="5"/>
  <c r="AR156" i="5"/>
  <c r="AM156" i="5"/>
  <c r="AL156" i="5"/>
  <c r="AK156" i="5"/>
  <c r="AF156" i="5"/>
  <c r="AE156" i="5"/>
  <c r="AD156" i="5"/>
  <c r="Y156" i="5"/>
  <c r="W156" i="5"/>
  <c r="CQ155" i="5"/>
  <c r="CP155" i="5"/>
  <c r="CO155" i="5"/>
  <c r="CJ155" i="5"/>
  <c r="CI155" i="5"/>
  <c r="CH155" i="5"/>
  <c r="CC155" i="5"/>
  <c r="CB155" i="5"/>
  <c r="CA155" i="5"/>
  <c r="BV155" i="5"/>
  <c r="BU155" i="5"/>
  <c r="BT155" i="5"/>
  <c r="BO155" i="5"/>
  <c r="BN155" i="5"/>
  <c r="BM155" i="5"/>
  <c r="BH155" i="5"/>
  <c r="BG155" i="5"/>
  <c r="BF155" i="5"/>
  <c r="BA155" i="5"/>
  <c r="AZ155" i="5"/>
  <c r="AY155" i="5"/>
  <c r="AT155" i="5"/>
  <c r="AS155" i="5"/>
  <c r="AR155" i="5"/>
  <c r="AM155" i="5"/>
  <c r="AL155" i="5"/>
  <c r="AK155" i="5"/>
  <c r="AF155" i="5"/>
  <c r="AE155" i="5"/>
  <c r="AD155" i="5"/>
  <c r="Y155" i="5"/>
  <c r="W155" i="5"/>
  <c r="CQ154" i="5"/>
  <c r="CP154" i="5"/>
  <c r="CO154" i="5"/>
  <c r="CJ154" i="5"/>
  <c r="CI154" i="5"/>
  <c r="CH154" i="5"/>
  <c r="CC154" i="5"/>
  <c r="CB154" i="5"/>
  <c r="CA154" i="5"/>
  <c r="BV154" i="5"/>
  <c r="BU154" i="5"/>
  <c r="BT154" i="5"/>
  <c r="BO154" i="5"/>
  <c r="BN154" i="5"/>
  <c r="BM154" i="5"/>
  <c r="BH154" i="5"/>
  <c r="BG154" i="5"/>
  <c r="BF154" i="5"/>
  <c r="BA154" i="5"/>
  <c r="AZ154" i="5"/>
  <c r="AY154" i="5"/>
  <c r="AT154" i="5"/>
  <c r="AS154" i="5"/>
  <c r="AR154" i="5"/>
  <c r="AM154" i="5"/>
  <c r="AL154" i="5"/>
  <c r="AK154" i="5"/>
  <c r="AF154" i="5"/>
  <c r="AE154" i="5"/>
  <c r="AD154" i="5"/>
  <c r="Y154" i="5"/>
  <c r="W154" i="5"/>
  <c r="CQ153" i="5"/>
  <c r="CP153" i="5"/>
  <c r="CO153" i="5"/>
  <c r="CJ153" i="5"/>
  <c r="CI153" i="5"/>
  <c r="CH153" i="5"/>
  <c r="CC153" i="5"/>
  <c r="CB153" i="5"/>
  <c r="CA153" i="5"/>
  <c r="BV153" i="5"/>
  <c r="BU153" i="5"/>
  <c r="BT153" i="5"/>
  <c r="BO153" i="5"/>
  <c r="BN153" i="5"/>
  <c r="BM153" i="5"/>
  <c r="BH153" i="5"/>
  <c r="BG153" i="5"/>
  <c r="BF153" i="5"/>
  <c r="BA153" i="5"/>
  <c r="AZ153" i="5"/>
  <c r="AY153" i="5"/>
  <c r="AT153" i="5"/>
  <c r="AS153" i="5"/>
  <c r="AR153" i="5"/>
  <c r="AM153" i="5"/>
  <c r="AL153" i="5"/>
  <c r="AK153" i="5"/>
  <c r="AF153" i="5"/>
  <c r="AE153" i="5"/>
  <c r="AD153" i="5"/>
  <c r="Y153" i="5"/>
  <c r="W153" i="5"/>
  <c r="CQ152" i="5"/>
  <c r="CP152" i="5"/>
  <c r="CO152" i="5"/>
  <c r="CJ152" i="5"/>
  <c r="CI152" i="5"/>
  <c r="CH152" i="5"/>
  <c r="CC152" i="5"/>
  <c r="CB152" i="5"/>
  <c r="CA152" i="5"/>
  <c r="BV152" i="5"/>
  <c r="BU152" i="5"/>
  <c r="BT152" i="5"/>
  <c r="BO152" i="5"/>
  <c r="BN152" i="5"/>
  <c r="BM152" i="5"/>
  <c r="BH152" i="5"/>
  <c r="BG152" i="5"/>
  <c r="BF152" i="5"/>
  <c r="BA152" i="5"/>
  <c r="AZ152" i="5"/>
  <c r="AY152" i="5"/>
  <c r="AT152" i="5"/>
  <c r="AS152" i="5"/>
  <c r="AR152" i="5"/>
  <c r="AM152" i="5"/>
  <c r="AL152" i="5"/>
  <c r="AK152" i="5"/>
  <c r="AF152" i="5"/>
  <c r="AE152" i="5"/>
  <c r="AD152" i="5"/>
  <c r="Y152" i="5"/>
  <c r="W152" i="5"/>
  <c r="CQ151" i="5"/>
  <c r="CP151" i="5"/>
  <c r="CO151" i="5"/>
  <c r="CJ151" i="5"/>
  <c r="CI151" i="5"/>
  <c r="CH151" i="5"/>
  <c r="CC151" i="5"/>
  <c r="CB151" i="5"/>
  <c r="CA151" i="5"/>
  <c r="BV151" i="5"/>
  <c r="BU151" i="5"/>
  <c r="BT151" i="5"/>
  <c r="BO151" i="5"/>
  <c r="BN151" i="5"/>
  <c r="BM151" i="5"/>
  <c r="BH151" i="5"/>
  <c r="BG151" i="5"/>
  <c r="BF151" i="5"/>
  <c r="BA151" i="5"/>
  <c r="AZ151" i="5"/>
  <c r="AY151" i="5"/>
  <c r="AT151" i="5"/>
  <c r="AS151" i="5"/>
  <c r="AR151" i="5"/>
  <c r="AM151" i="5"/>
  <c r="AL151" i="5"/>
  <c r="AK151" i="5"/>
  <c r="AF151" i="5"/>
  <c r="AE151" i="5"/>
  <c r="AD151" i="5"/>
  <c r="Y151" i="5"/>
  <c r="W151" i="5"/>
  <c r="CQ150" i="5"/>
  <c r="CP150" i="5"/>
  <c r="CO150" i="5"/>
  <c r="CJ150" i="5"/>
  <c r="CI150" i="5"/>
  <c r="CH150" i="5"/>
  <c r="CC150" i="5"/>
  <c r="CB150" i="5"/>
  <c r="CA150" i="5"/>
  <c r="BV150" i="5"/>
  <c r="BU150" i="5"/>
  <c r="BT150" i="5"/>
  <c r="BO150" i="5"/>
  <c r="BN150" i="5"/>
  <c r="BM150" i="5"/>
  <c r="BH150" i="5"/>
  <c r="BG150" i="5"/>
  <c r="BF150" i="5"/>
  <c r="BA150" i="5"/>
  <c r="AZ150" i="5"/>
  <c r="AY150" i="5"/>
  <c r="AT150" i="5"/>
  <c r="AS150" i="5"/>
  <c r="AR150" i="5"/>
  <c r="AM150" i="5"/>
  <c r="AL150" i="5"/>
  <c r="AK150" i="5"/>
  <c r="AF150" i="5"/>
  <c r="AE150" i="5"/>
  <c r="AD150" i="5"/>
  <c r="Y150" i="5"/>
  <c r="W150" i="5"/>
  <c r="CQ149" i="5"/>
  <c r="CP149" i="5"/>
  <c r="CO149" i="5"/>
  <c r="CJ149" i="5"/>
  <c r="CI149" i="5"/>
  <c r="CH149" i="5"/>
  <c r="CC149" i="5"/>
  <c r="CB149" i="5"/>
  <c r="CA149" i="5"/>
  <c r="BV149" i="5"/>
  <c r="BU149" i="5"/>
  <c r="BT149" i="5"/>
  <c r="BO149" i="5"/>
  <c r="BN149" i="5"/>
  <c r="BM149" i="5"/>
  <c r="BH149" i="5"/>
  <c r="BG149" i="5"/>
  <c r="BF149" i="5"/>
  <c r="BA149" i="5"/>
  <c r="AZ149" i="5"/>
  <c r="AY149" i="5"/>
  <c r="AT149" i="5"/>
  <c r="AS149" i="5"/>
  <c r="AR149" i="5"/>
  <c r="AM149" i="5"/>
  <c r="AL149" i="5"/>
  <c r="AK149" i="5"/>
  <c r="AF149" i="5"/>
  <c r="AE149" i="5"/>
  <c r="AD149" i="5"/>
  <c r="Y149" i="5"/>
  <c r="W149" i="5"/>
  <c r="CQ148" i="5"/>
  <c r="CP148" i="5"/>
  <c r="CO148" i="5"/>
  <c r="CJ148" i="5"/>
  <c r="CI148" i="5"/>
  <c r="CH148" i="5"/>
  <c r="CC148" i="5"/>
  <c r="CB148" i="5"/>
  <c r="CA148" i="5"/>
  <c r="BV148" i="5"/>
  <c r="BU148" i="5"/>
  <c r="BT148" i="5"/>
  <c r="BO148" i="5"/>
  <c r="BN148" i="5"/>
  <c r="BM148" i="5"/>
  <c r="BH148" i="5"/>
  <c r="BG148" i="5"/>
  <c r="BF148" i="5"/>
  <c r="BA148" i="5"/>
  <c r="AZ148" i="5"/>
  <c r="AY148" i="5"/>
  <c r="AT148" i="5"/>
  <c r="AS148" i="5"/>
  <c r="AR148" i="5"/>
  <c r="AM148" i="5"/>
  <c r="AL148" i="5"/>
  <c r="AK148" i="5"/>
  <c r="AF148" i="5"/>
  <c r="AE148" i="5"/>
  <c r="AD148" i="5"/>
  <c r="Y148" i="5"/>
  <c r="W148" i="5"/>
  <c r="CQ147" i="5"/>
  <c r="CP147" i="5"/>
  <c r="CO147" i="5"/>
  <c r="CJ147" i="5"/>
  <c r="CI147" i="5"/>
  <c r="CH147" i="5"/>
  <c r="CC147" i="5"/>
  <c r="CB147" i="5"/>
  <c r="CA147" i="5"/>
  <c r="BV147" i="5"/>
  <c r="BU147" i="5"/>
  <c r="BT147" i="5"/>
  <c r="BO147" i="5"/>
  <c r="BN147" i="5"/>
  <c r="BM147" i="5"/>
  <c r="BH147" i="5"/>
  <c r="BG147" i="5"/>
  <c r="BF147" i="5"/>
  <c r="BA147" i="5"/>
  <c r="AZ147" i="5"/>
  <c r="AY147" i="5"/>
  <c r="AT147" i="5"/>
  <c r="AS147" i="5"/>
  <c r="AR147" i="5"/>
  <c r="AM147" i="5"/>
  <c r="AL147" i="5"/>
  <c r="AK147" i="5"/>
  <c r="AF147" i="5"/>
  <c r="AE147" i="5"/>
  <c r="AD147" i="5"/>
  <c r="Y147" i="5"/>
  <c r="W147" i="5"/>
  <c r="CQ146" i="5"/>
  <c r="CP146" i="5"/>
  <c r="CO146" i="5"/>
  <c r="CJ146" i="5"/>
  <c r="CI146" i="5"/>
  <c r="CH146" i="5"/>
  <c r="CC146" i="5"/>
  <c r="CB146" i="5"/>
  <c r="CA146" i="5"/>
  <c r="BV146" i="5"/>
  <c r="BU146" i="5"/>
  <c r="BT146" i="5"/>
  <c r="BO146" i="5"/>
  <c r="BN146" i="5"/>
  <c r="BM146" i="5"/>
  <c r="BH146" i="5"/>
  <c r="BG146" i="5"/>
  <c r="BF146" i="5"/>
  <c r="BA146" i="5"/>
  <c r="AZ146" i="5"/>
  <c r="AY146" i="5"/>
  <c r="AT146" i="5"/>
  <c r="AS146" i="5"/>
  <c r="AR146" i="5"/>
  <c r="AM146" i="5"/>
  <c r="AL146" i="5"/>
  <c r="AK146" i="5"/>
  <c r="AF146" i="5"/>
  <c r="AE146" i="5"/>
  <c r="AD146" i="5"/>
  <c r="Y146" i="5"/>
  <c r="W146" i="5"/>
  <c r="CQ145" i="5"/>
  <c r="CP145" i="5"/>
  <c r="CO145" i="5"/>
  <c r="CJ145" i="5"/>
  <c r="CI145" i="5"/>
  <c r="CH145" i="5"/>
  <c r="CC145" i="5"/>
  <c r="CB145" i="5"/>
  <c r="CA145" i="5"/>
  <c r="BV145" i="5"/>
  <c r="BU145" i="5"/>
  <c r="BT145" i="5"/>
  <c r="BO145" i="5"/>
  <c r="BN145" i="5"/>
  <c r="BM145" i="5"/>
  <c r="BH145" i="5"/>
  <c r="BG145" i="5"/>
  <c r="BF145" i="5"/>
  <c r="BA145" i="5"/>
  <c r="AZ145" i="5"/>
  <c r="AY145" i="5"/>
  <c r="AT145" i="5"/>
  <c r="AS145" i="5"/>
  <c r="AR145" i="5"/>
  <c r="AM145" i="5"/>
  <c r="AL145" i="5"/>
  <c r="AK145" i="5"/>
  <c r="AF145" i="5"/>
  <c r="AE145" i="5"/>
  <c r="AD145" i="5"/>
  <c r="Y145" i="5"/>
  <c r="W145" i="5"/>
  <c r="CQ144" i="5"/>
  <c r="CP144" i="5"/>
  <c r="CO144" i="5"/>
  <c r="CJ144" i="5"/>
  <c r="CI144" i="5"/>
  <c r="CH144" i="5"/>
  <c r="CC144" i="5"/>
  <c r="CB144" i="5"/>
  <c r="CA144" i="5"/>
  <c r="BV144" i="5"/>
  <c r="BU144" i="5"/>
  <c r="BT144" i="5"/>
  <c r="BO144" i="5"/>
  <c r="BN144" i="5"/>
  <c r="BM144" i="5"/>
  <c r="BH144" i="5"/>
  <c r="BG144" i="5"/>
  <c r="BF144" i="5"/>
  <c r="BA144" i="5"/>
  <c r="AZ144" i="5"/>
  <c r="AY144" i="5"/>
  <c r="AT144" i="5"/>
  <c r="AS144" i="5"/>
  <c r="AR144" i="5"/>
  <c r="AM144" i="5"/>
  <c r="AL144" i="5"/>
  <c r="AK144" i="5"/>
  <c r="AF144" i="5"/>
  <c r="AE144" i="5"/>
  <c r="AD144" i="5"/>
  <c r="Y144" i="5"/>
  <c r="W144" i="5"/>
  <c r="CQ143" i="5"/>
  <c r="CP143" i="5"/>
  <c r="CO143" i="5"/>
  <c r="CJ143" i="5"/>
  <c r="CI143" i="5"/>
  <c r="CH143" i="5"/>
  <c r="CC143" i="5"/>
  <c r="CB143" i="5"/>
  <c r="CA143" i="5"/>
  <c r="BV143" i="5"/>
  <c r="BU143" i="5"/>
  <c r="BT143" i="5"/>
  <c r="BO143" i="5"/>
  <c r="BN143" i="5"/>
  <c r="BM143" i="5"/>
  <c r="BH143" i="5"/>
  <c r="BG143" i="5"/>
  <c r="BF143" i="5"/>
  <c r="BA143" i="5"/>
  <c r="AZ143" i="5"/>
  <c r="AY143" i="5"/>
  <c r="AT143" i="5"/>
  <c r="AS143" i="5"/>
  <c r="AR143" i="5"/>
  <c r="AM143" i="5"/>
  <c r="AL143" i="5"/>
  <c r="AK143" i="5"/>
  <c r="AF143" i="5"/>
  <c r="AE143" i="5"/>
  <c r="AD143" i="5"/>
  <c r="Y143" i="5"/>
  <c r="W143" i="5"/>
  <c r="CQ142" i="5"/>
  <c r="CP142" i="5"/>
  <c r="CO142" i="5"/>
  <c r="CJ142" i="5"/>
  <c r="CI142" i="5"/>
  <c r="CH142" i="5"/>
  <c r="CC142" i="5"/>
  <c r="CB142" i="5"/>
  <c r="CA142" i="5"/>
  <c r="BV142" i="5"/>
  <c r="BU142" i="5"/>
  <c r="BT142" i="5"/>
  <c r="BO142" i="5"/>
  <c r="BN142" i="5"/>
  <c r="BM142" i="5"/>
  <c r="BH142" i="5"/>
  <c r="BG142" i="5"/>
  <c r="BF142" i="5"/>
  <c r="BA142" i="5"/>
  <c r="AZ142" i="5"/>
  <c r="AY142" i="5"/>
  <c r="AT142" i="5"/>
  <c r="AS142" i="5"/>
  <c r="AR142" i="5"/>
  <c r="AM142" i="5"/>
  <c r="AL142" i="5"/>
  <c r="AK142" i="5"/>
  <c r="AF142" i="5"/>
  <c r="AE142" i="5"/>
  <c r="AD142" i="5"/>
  <c r="Y142" i="5"/>
  <c r="W142" i="5"/>
  <c r="CQ141" i="5"/>
  <c r="CP141" i="5"/>
  <c r="CO141" i="5"/>
  <c r="CJ141" i="5"/>
  <c r="CI141" i="5"/>
  <c r="CH141" i="5"/>
  <c r="CC141" i="5"/>
  <c r="CB141" i="5"/>
  <c r="CA141" i="5"/>
  <c r="BV141" i="5"/>
  <c r="BU141" i="5"/>
  <c r="BT141" i="5"/>
  <c r="BO141" i="5"/>
  <c r="BN141" i="5"/>
  <c r="BM141" i="5"/>
  <c r="BH141" i="5"/>
  <c r="BG141" i="5"/>
  <c r="BF141" i="5"/>
  <c r="BA141" i="5"/>
  <c r="AZ141" i="5"/>
  <c r="AY141" i="5"/>
  <c r="AT141" i="5"/>
  <c r="AS141" i="5"/>
  <c r="AR141" i="5"/>
  <c r="AM141" i="5"/>
  <c r="AL141" i="5"/>
  <c r="AK141" i="5"/>
  <c r="AF141" i="5"/>
  <c r="AE141" i="5"/>
  <c r="AD141" i="5"/>
  <c r="Y141" i="5"/>
  <c r="W141" i="5"/>
  <c r="CQ140" i="5"/>
  <c r="CP140" i="5"/>
  <c r="CO140" i="5"/>
  <c r="CJ140" i="5"/>
  <c r="CI140" i="5"/>
  <c r="CH140" i="5"/>
  <c r="CC140" i="5"/>
  <c r="CB140" i="5"/>
  <c r="CA140" i="5"/>
  <c r="BV140" i="5"/>
  <c r="BU140" i="5"/>
  <c r="BT140" i="5"/>
  <c r="BO140" i="5"/>
  <c r="BN140" i="5"/>
  <c r="BM140" i="5"/>
  <c r="BH140" i="5"/>
  <c r="BG140" i="5"/>
  <c r="BF140" i="5"/>
  <c r="BA140" i="5"/>
  <c r="AZ140" i="5"/>
  <c r="AY140" i="5"/>
  <c r="AT140" i="5"/>
  <c r="AS140" i="5"/>
  <c r="AR140" i="5"/>
  <c r="AM140" i="5"/>
  <c r="AL140" i="5"/>
  <c r="AK140" i="5"/>
  <c r="AF140" i="5"/>
  <c r="AE140" i="5"/>
  <c r="AD140" i="5"/>
  <c r="Y140" i="5"/>
  <c r="W140" i="5"/>
  <c r="CQ139" i="5"/>
  <c r="CP139" i="5"/>
  <c r="CO139" i="5"/>
  <c r="CJ139" i="5"/>
  <c r="CI139" i="5"/>
  <c r="CH139" i="5"/>
  <c r="CC139" i="5"/>
  <c r="CB139" i="5"/>
  <c r="CA139" i="5"/>
  <c r="BV139" i="5"/>
  <c r="BU139" i="5"/>
  <c r="BT139" i="5"/>
  <c r="BO139" i="5"/>
  <c r="BN139" i="5"/>
  <c r="BM139" i="5"/>
  <c r="BH139" i="5"/>
  <c r="BG139" i="5"/>
  <c r="BF139" i="5"/>
  <c r="BA139" i="5"/>
  <c r="AZ139" i="5"/>
  <c r="AY139" i="5"/>
  <c r="AT139" i="5"/>
  <c r="AS139" i="5"/>
  <c r="AR139" i="5"/>
  <c r="AM139" i="5"/>
  <c r="AL139" i="5"/>
  <c r="AK139" i="5"/>
  <c r="AF139" i="5"/>
  <c r="AE139" i="5"/>
  <c r="AD139" i="5"/>
  <c r="Y139" i="5"/>
  <c r="W139" i="5"/>
  <c r="CQ138" i="5"/>
  <c r="CP138" i="5"/>
  <c r="CO138" i="5"/>
  <c r="CJ138" i="5"/>
  <c r="CI138" i="5"/>
  <c r="CH138" i="5"/>
  <c r="CC138" i="5"/>
  <c r="CB138" i="5"/>
  <c r="CA138" i="5"/>
  <c r="BV138" i="5"/>
  <c r="BU138" i="5"/>
  <c r="BT138" i="5"/>
  <c r="BO138" i="5"/>
  <c r="BN138" i="5"/>
  <c r="BM138" i="5"/>
  <c r="BH138" i="5"/>
  <c r="BG138" i="5"/>
  <c r="BF138" i="5"/>
  <c r="BA138" i="5"/>
  <c r="AZ138" i="5"/>
  <c r="AY138" i="5"/>
  <c r="AT138" i="5"/>
  <c r="AS138" i="5"/>
  <c r="AR138" i="5"/>
  <c r="AM138" i="5"/>
  <c r="AL138" i="5"/>
  <c r="AK138" i="5"/>
  <c r="AF138" i="5"/>
  <c r="AE138" i="5"/>
  <c r="AD138" i="5"/>
  <c r="Y138" i="5"/>
  <c r="W138" i="5"/>
  <c r="CQ137" i="5"/>
  <c r="CP137" i="5"/>
  <c r="CO137" i="5"/>
  <c r="CJ137" i="5"/>
  <c r="CI137" i="5"/>
  <c r="CH137" i="5"/>
  <c r="CC137" i="5"/>
  <c r="CB137" i="5"/>
  <c r="CA137" i="5"/>
  <c r="BV137" i="5"/>
  <c r="BU137" i="5"/>
  <c r="BT137" i="5"/>
  <c r="BO137" i="5"/>
  <c r="BN137" i="5"/>
  <c r="BM137" i="5"/>
  <c r="BH137" i="5"/>
  <c r="BG137" i="5"/>
  <c r="BF137" i="5"/>
  <c r="BA137" i="5"/>
  <c r="AZ137" i="5"/>
  <c r="AY137" i="5"/>
  <c r="AT137" i="5"/>
  <c r="AS137" i="5"/>
  <c r="AR137" i="5"/>
  <c r="AM137" i="5"/>
  <c r="AL137" i="5"/>
  <c r="AK137" i="5"/>
  <c r="AF137" i="5"/>
  <c r="AE137" i="5"/>
  <c r="AD137" i="5"/>
  <c r="Y137" i="5"/>
  <c r="W137" i="5"/>
  <c r="CQ136" i="5"/>
  <c r="CP136" i="5"/>
  <c r="CO136" i="5"/>
  <c r="CJ136" i="5"/>
  <c r="CI136" i="5"/>
  <c r="CH136" i="5"/>
  <c r="CC136" i="5"/>
  <c r="CB136" i="5"/>
  <c r="CA136" i="5"/>
  <c r="BV136" i="5"/>
  <c r="BU136" i="5"/>
  <c r="BT136" i="5"/>
  <c r="BO136" i="5"/>
  <c r="BN136" i="5"/>
  <c r="BM136" i="5"/>
  <c r="BH136" i="5"/>
  <c r="BG136" i="5"/>
  <c r="BF136" i="5"/>
  <c r="BA136" i="5"/>
  <c r="AZ136" i="5"/>
  <c r="AY136" i="5"/>
  <c r="AT136" i="5"/>
  <c r="AS136" i="5"/>
  <c r="AR136" i="5"/>
  <c r="AM136" i="5"/>
  <c r="AL136" i="5"/>
  <c r="AK136" i="5"/>
  <c r="AF136" i="5"/>
  <c r="AE136" i="5"/>
  <c r="AD136" i="5"/>
  <c r="Y136" i="5"/>
  <c r="W136" i="5"/>
  <c r="CQ135" i="5"/>
  <c r="CP135" i="5"/>
  <c r="CO135" i="5"/>
  <c r="CJ135" i="5"/>
  <c r="CI135" i="5"/>
  <c r="CH135" i="5"/>
  <c r="CC135" i="5"/>
  <c r="CB135" i="5"/>
  <c r="CA135" i="5"/>
  <c r="BV135" i="5"/>
  <c r="BU135" i="5"/>
  <c r="BT135" i="5"/>
  <c r="BO135" i="5"/>
  <c r="BN135" i="5"/>
  <c r="BM135" i="5"/>
  <c r="BH135" i="5"/>
  <c r="BG135" i="5"/>
  <c r="BF135" i="5"/>
  <c r="BA135" i="5"/>
  <c r="AZ135" i="5"/>
  <c r="AY135" i="5"/>
  <c r="AT135" i="5"/>
  <c r="AS135" i="5"/>
  <c r="AR135" i="5"/>
  <c r="AM135" i="5"/>
  <c r="AL135" i="5"/>
  <c r="AK135" i="5"/>
  <c r="AF135" i="5"/>
  <c r="AE135" i="5"/>
  <c r="AD135" i="5"/>
  <c r="Y135" i="5"/>
  <c r="W135" i="5"/>
  <c r="CQ134" i="5"/>
  <c r="CP134" i="5"/>
  <c r="CO134" i="5"/>
  <c r="CJ134" i="5"/>
  <c r="CI134" i="5"/>
  <c r="CH134" i="5"/>
  <c r="CC134" i="5"/>
  <c r="CB134" i="5"/>
  <c r="CA134" i="5"/>
  <c r="BV134" i="5"/>
  <c r="BU134" i="5"/>
  <c r="BT134" i="5"/>
  <c r="BO134" i="5"/>
  <c r="BN134" i="5"/>
  <c r="BM134" i="5"/>
  <c r="BH134" i="5"/>
  <c r="BG134" i="5"/>
  <c r="BF134" i="5"/>
  <c r="BA134" i="5"/>
  <c r="AZ134" i="5"/>
  <c r="AY134" i="5"/>
  <c r="AT134" i="5"/>
  <c r="AS134" i="5"/>
  <c r="AR134" i="5"/>
  <c r="AM134" i="5"/>
  <c r="AL134" i="5"/>
  <c r="AK134" i="5"/>
  <c r="AF134" i="5"/>
  <c r="AE134" i="5"/>
  <c r="AD134" i="5"/>
  <c r="Y134" i="5"/>
  <c r="W134" i="5"/>
  <c r="CQ133" i="5"/>
  <c r="CP133" i="5"/>
  <c r="CO133" i="5"/>
  <c r="CJ133" i="5"/>
  <c r="CI133" i="5"/>
  <c r="CH133" i="5"/>
  <c r="CC133" i="5"/>
  <c r="CB133" i="5"/>
  <c r="CA133" i="5"/>
  <c r="BV133" i="5"/>
  <c r="BU133" i="5"/>
  <c r="BT133" i="5"/>
  <c r="BO133" i="5"/>
  <c r="BN133" i="5"/>
  <c r="BM133" i="5"/>
  <c r="BH133" i="5"/>
  <c r="BG133" i="5"/>
  <c r="BF133" i="5"/>
  <c r="BA133" i="5"/>
  <c r="AZ133" i="5"/>
  <c r="AY133" i="5"/>
  <c r="AT133" i="5"/>
  <c r="AS133" i="5"/>
  <c r="AR133" i="5"/>
  <c r="AM133" i="5"/>
  <c r="AL133" i="5"/>
  <c r="AK133" i="5"/>
  <c r="AF133" i="5"/>
  <c r="AE133" i="5"/>
  <c r="AD133" i="5"/>
  <c r="Y133" i="5"/>
  <c r="W133" i="5"/>
  <c r="CQ132" i="5"/>
  <c r="CP132" i="5"/>
  <c r="CO132" i="5"/>
  <c r="CJ132" i="5"/>
  <c r="CI132" i="5"/>
  <c r="CH132" i="5"/>
  <c r="CC132" i="5"/>
  <c r="CB132" i="5"/>
  <c r="CA132" i="5"/>
  <c r="BV132" i="5"/>
  <c r="BU132" i="5"/>
  <c r="BT132" i="5"/>
  <c r="BO132" i="5"/>
  <c r="BN132" i="5"/>
  <c r="BM132" i="5"/>
  <c r="BH132" i="5"/>
  <c r="BG132" i="5"/>
  <c r="BF132" i="5"/>
  <c r="BA132" i="5"/>
  <c r="AZ132" i="5"/>
  <c r="AY132" i="5"/>
  <c r="AT132" i="5"/>
  <c r="AS132" i="5"/>
  <c r="AR132" i="5"/>
  <c r="AM132" i="5"/>
  <c r="AL132" i="5"/>
  <c r="AK132" i="5"/>
  <c r="AF132" i="5"/>
  <c r="AE132" i="5"/>
  <c r="AD132" i="5"/>
  <c r="Y132" i="5"/>
  <c r="W132" i="5"/>
  <c r="CQ131" i="5"/>
  <c r="CP131" i="5"/>
  <c r="CO131" i="5"/>
  <c r="CJ131" i="5"/>
  <c r="CI131" i="5"/>
  <c r="CH131" i="5"/>
  <c r="CC131" i="5"/>
  <c r="CB131" i="5"/>
  <c r="CA131" i="5"/>
  <c r="BV131" i="5"/>
  <c r="BU131" i="5"/>
  <c r="BT131" i="5"/>
  <c r="BO131" i="5"/>
  <c r="BN131" i="5"/>
  <c r="BM131" i="5"/>
  <c r="BH131" i="5"/>
  <c r="BG131" i="5"/>
  <c r="BF131" i="5"/>
  <c r="BA131" i="5"/>
  <c r="AZ131" i="5"/>
  <c r="AY131" i="5"/>
  <c r="AT131" i="5"/>
  <c r="AS131" i="5"/>
  <c r="AR131" i="5"/>
  <c r="AM131" i="5"/>
  <c r="AL131" i="5"/>
  <c r="AK131" i="5"/>
  <c r="AF131" i="5"/>
  <c r="AE131" i="5"/>
  <c r="AD131" i="5"/>
  <c r="Y131" i="5"/>
  <c r="W131" i="5"/>
  <c r="CQ130" i="5"/>
  <c r="CP130" i="5"/>
  <c r="CO130" i="5"/>
  <c r="CJ130" i="5"/>
  <c r="CI130" i="5"/>
  <c r="CH130" i="5"/>
  <c r="CC130" i="5"/>
  <c r="CB130" i="5"/>
  <c r="CA130" i="5"/>
  <c r="BV130" i="5"/>
  <c r="BU130" i="5"/>
  <c r="BT130" i="5"/>
  <c r="BO130" i="5"/>
  <c r="BN130" i="5"/>
  <c r="BM130" i="5"/>
  <c r="BH130" i="5"/>
  <c r="BG130" i="5"/>
  <c r="BF130" i="5"/>
  <c r="BA130" i="5"/>
  <c r="AZ130" i="5"/>
  <c r="AY130" i="5"/>
  <c r="AT130" i="5"/>
  <c r="AS130" i="5"/>
  <c r="AR130" i="5"/>
  <c r="AM130" i="5"/>
  <c r="AL130" i="5"/>
  <c r="AK130" i="5"/>
  <c r="AF130" i="5"/>
  <c r="AE130" i="5"/>
  <c r="AD130" i="5"/>
  <c r="Y130" i="5"/>
  <c r="W130" i="5"/>
  <c r="CQ129" i="5"/>
  <c r="CP129" i="5"/>
  <c r="CO129" i="5"/>
  <c r="CJ129" i="5"/>
  <c r="CI129" i="5"/>
  <c r="CH129" i="5"/>
  <c r="CC129" i="5"/>
  <c r="CB129" i="5"/>
  <c r="CA129" i="5"/>
  <c r="BV129" i="5"/>
  <c r="BU129" i="5"/>
  <c r="BT129" i="5"/>
  <c r="BO129" i="5"/>
  <c r="BN129" i="5"/>
  <c r="BM129" i="5"/>
  <c r="BH129" i="5"/>
  <c r="BG129" i="5"/>
  <c r="BF129" i="5"/>
  <c r="BA129" i="5"/>
  <c r="AZ129" i="5"/>
  <c r="AY129" i="5"/>
  <c r="AT129" i="5"/>
  <c r="AS129" i="5"/>
  <c r="AR129" i="5"/>
  <c r="AM129" i="5"/>
  <c r="AL129" i="5"/>
  <c r="AK129" i="5"/>
  <c r="AF129" i="5"/>
  <c r="AE129" i="5"/>
  <c r="AD129" i="5"/>
  <c r="Y129" i="5"/>
  <c r="W129" i="5"/>
  <c r="CQ128" i="5"/>
  <c r="CP128" i="5"/>
  <c r="CO128" i="5"/>
  <c r="CJ128" i="5"/>
  <c r="CI128" i="5"/>
  <c r="CH128" i="5"/>
  <c r="CC128" i="5"/>
  <c r="CB128" i="5"/>
  <c r="CA128" i="5"/>
  <c r="BV128" i="5"/>
  <c r="BU128" i="5"/>
  <c r="BT128" i="5"/>
  <c r="BO128" i="5"/>
  <c r="BN128" i="5"/>
  <c r="BM128" i="5"/>
  <c r="BH128" i="5"/>
  <c r="BG128" i="5"/>
  <c r="BF128" i="5"/>
  <c r="BA128" i="5"/>
  <c r="AZ128" i="5"/>
  <c r="AY128" i="5"/>
  <c r="AT128" i="5"/>
  <c r="AS128" i="5"/>
  <c r="AR128" i="5"/>
  <c r="AM128" i="5"/>
  <c r="AL128" i="5"/>
  <c r="AK128" i="5"/>
  <c r="AF128" i="5"/>
  <c r="AE128" i="5"/>
  <c r="AD128" i="5"/>
  <c r="Y128" i="5"/>
  <c r="W128" i="5"/>
  <c r="CQ127" i="5"/>
  <c r="CP127" i="5"/>
  <c r="CO127" i="5"/>
  <c r="CJ127" i="5"/>
  <c r="CI127" i="5"/>
  <c r="CH127" i="5"/>
  <c r="CC127" i="5"/>
  <c r="CB127" i="5"/>
  <c r="CA127" i="5"/>
  <c r="BV127" i="5"/>
  <c r="BU127" i="5"/>
  <c r="BT127" i="5"/>
  <c r="BO127" i="5"/>
  <c r="BN127" i="5"/>
  <c r="BM127" i="5"/>
  <c r="BH127" i="5"/>
  <c r="BG127" i="5"/>
  <c r="BF127" i="5"/>
  <c r="BA127" i="5"/>
  <c r="AZ127" i="5"/>
  <c r="AY127" i="5"/>
  <c r="AT127" i="5"/>
  <c r="AS127" i="5"/>
  <c r="AR127" i="5"/>
  <c r="AM127" i="5"/>
  <c r="AL127" i="5"/>
  <c r="AK127" i="5"/>
  <c r="AF127" i="5"/>
  <c r="AE127" i="5"/>
  <c r="AD127" i="5"/>
  <c r="Y127" i="5"/>
  <c r="W127" i="5"/>
  <c r="CQ126" i="5"/>
  <c r="CP126" i="5"/>
  <c r="CO126" i="5"/>
  <c r="CJ126" i="5"/>
  <c r="CI126" i="5"/>
  <c r="CH126" i="5"/>
  <c r="CC126" i="5"/>
  <c r="CB126" i="5"/>
  <c r="CA126" i="5"/>
  <c r="BV126" i="5"/>
  <c r="BU126" i="5"/>
  <c r="BT126" i="5"/>
  <c r="BO126" i="5"/>
  <c r="BN126" i="5"/>
  <c r="BM126" i="5"/>
  <c r="BH126" i="5"/>
  <c r="BG126" i="5"/>
  <c r="BF126" i="5"/>
  <c r="BA126" i="5"/>
  <c r="AZ126" i="5"/>
  <c r="AY126" i="5"/>
  <c r="AT126" i="5"/>
  <c r="AS126" i="5"/>
  <c r="AR126" i="5"/>
  <c r="AM126" i="5"/>
  <c r="AL126" i="5"/>
  <c r="AK126" i="5"/>
  <c r="AF126" i="5"/>
  <c r="AE126" i="5"/>
  <c r="AD126" i="5"/>
  <c r="Y126" i="5"/>
  <c r="W126" i="5"/>
  <c r="CQ125" i="5"/>
  <c r="CP125" i="5"/>
  <c r="CO125" i="5"/>
  <c r="CJ125" i="5"/>
  <c r="CI125" i="5"/>
  <c r="CH125" i="5"/>
  <c r="CC125" i="5"/>
  <c r="CB125" i="5"/>
  <c r="CA125" i="5"/>
  <c r="BV125" i="5"/>
  <c r="BU125" i="5"/>
  <c r="BT125" i="5"/>
  <c r="BO125" i="5"/>
  <c r="BN125" i="5"/>
  <c r="BM125" i="5"/>
  <c r="BH125" i="5"/>
  <c r="BG125" i="5"/>
  <c r="BF125" i="5"/>
  <c r="BA125" i="5"/>
  <c r="AZ125" i="5"/>
  <c r="AY125" i="5"/>
  <c r="AT125" i="5"/>
  <c r="AS125" i="5"/>
  <c r="AR125" i="5"/>
  <c r="AM125" i="5"/>
  <c r="AL125" i="5"/>
  <c r="AK125" i="5"/>
  <c r="AF125" i="5"/>
  <c r="AE125" i="5"/>
  <c r="AD125" i="5"/>
  <c r="Y125" i="5"/>
  <c r="W125" i="5"/>
  <c r="CQ124" i="5"/>
  <c r="CO124" i="5"/>
  <c r="CJ124" i="5"/>
  <c r="CH124" i="5"/>
  <c r="CC124" i="5"/>
  <c r="CA124" i="5"/>
  <c r="BV124" i="5"/>
  <c r="BT124" i="5"/>
  <c r="BO124" i="5"/>
  <c r="BM124" i="5"/>
  <c r="BH124" i="5"/>
  <c r="BF124" i="5"/>
  <c r="BA124" i="5"/>
  <c r="AY124" i="5"/>
  <c r="AT124" i="5"/>
  <c r="AR124" i="5"/>
  <c r="AM124" i="5"/>
  <c r="AK124" i="5"/>
  <c r="AF124" i="5"/>
  <c r="AD124" i="5"/>
  <c r="Y124" i="5"/>
  <c r="W124" i="5"/>
  <c r="CQ123" i="5"/>
  <c r="CP123" i="5"/>
  <c r="CO123" i="5"/>
  <c r="CJ123" i="5"/>
  <c r="CI123" i="5"/>
  <c r="CH123" i="5"/>
  <c r="CC123" i="5"/>
  <c r="CB123" i="5"/>
  <c r="CA123" i="5"/>
  <c r="BV123" i="5"/>
  <c r="BU123" i="5"/>
  <c r="BT123" i="5"/>
  <c r="BO123" i="5"/>
  <c r="BN123" i="5"/>
  <c r="BM123" i="5"/>
  <c r="BH123" i="5"/>
  <c r="BG123" i="5"/>
  <c r="BF123" i="5"/>
  <c r="BA123" i="5"/>
  <c r="AZ123" i="5"/>
  <c r="AY123" i="5"/>
  <c r="AT123" i="5"/>
  <c r="AS123" i="5"/>
  <c r="AR123" i="5"/>
  <c r="AM123" i="5"/>
  <c r="AL123" i="5"/>
  <c r="AK123" i="5"/>
  <c r="AF123" i="5"/>
  <c r="AE123" i="5"/>
  <c r="AD123" i="5"/>
  <c r="Y123" i="5"/>
  <c r="W123" i="5"/>
  <c r="CQ122" i="5"/>
  <c r="CP122" i="5"/>
  <c r="CO122" i="5"/>
  <c r="CJ122" i="5"/>
  <c r="CI122" i="5"/>
  <c r="CH122" i="5"/>
  <c r="CC122" i="5"/>
  <c r="CB122" i="5"/>
  <c r="CA122" i="5"/>
  <c r="BV122" i="5"/>
  <c r="BU122" i="5"/>
  <c r="BT122" i="5"/>
  <c r="BO122" i="5"/>
  <c r="BN122" i="5"/>
  <c r="BM122" i="5"/>
  <c r="BH122" i="5"/>
  <c r="BG122" i="5"/>
  <c r="BF122" i="5"/>
  <c r="BA122" i="5"/>
  <c r="AZ122" i="5"/>
  <c r="AY122" i="5"/>
  <c r="AT122" i="5"/>
  <c r="AS122" i="5"/>
  <c r="AR122" i="5"/>
  <c r="AM122" i="5"/>
  <c r="AL122" i="5"/>
  <c r="AK122" i="5"/>
  <c r="AF122" i="5"/>
  <c r="AE122" i="5"/>
  <c r="AD122" i="5"/>
  <c r="Y122" i="5"/>
  <c r="W122" i="5"/>
  <c r="CQ121" i="5"/>
  <c r="CP121" i="5"/>
  <c r="CO121" i="5"/>
  <c r="CJ121" i="5"/>
  <c r="CI121" i="5"/>
  <c r="CH121" i="5"/>
  <c r="CC121" i="5"/>
  <c r="CB121" i="5"/>
  <c r="CA121" i="5"/>
  <c r="BV121" i="5"/>
  <c r="BU121" i="5"/>
  <c r="BT121" i="5"/>
  <c r="BO121" i="5"/>
  <c r="BN121" i="5"/>
  <c r="BM121" i="5"/>
  <c r="BH121" i="5"/>
  <c r="BG121" i="5"/>
  <c r="BF121" i="5"/>
  <c r="BA121" i="5"/>
  <c r="AZ121" i="5"/>
  <c r="AY121" i="5"/>
  <c r="AT121" i="5"/>
  <c r="AS121" i="5"/>
  <c r="AR121" i="5"/>
  <c r="AM121" i="5"/>
  <c r="AL121" i="5"/>
  <c r="AK121" i="5"/>
  <c r="AF121" i="5"/>
  <c r="AE121" i="5"/>
  <c r="AD121" i="5"/>
  <c r="Y121" i="5"/>
  <c r="W121" i="5"/>
  <c r="CQ120" i="5"/>
  <c r="CP120" i="5"/>
  <c r="CO120" i="5"/>
  <c r="CJ120" i="5"/>
  <c r="CI120" i="5"/>
  <c r="CH120" i="5"/>
  <c r="CC120" i="5"/>
  <c r="CB120" i="5"/>
  <c r="CA120" i="5"/>
  <c r="BV120" i="5"/>
  <c r="BU120" i="5"/>
  <c r="BT120" i="5"/>
  <c r="BO120" i="5"/>
  <c r="BN120" i="5"/>
  <c r="BM120" i="5"/>
  <c r="BH120" i="5"/>
  <c r="BG120" i="5"/>
  <c r="BF120" i="5"/>
  <c r="BA120" i="5"/>
  <c r="AZ120" i="5"/>
  <c r="AY120" i="5"/>
  <c r="AT120" i="5"/>
  <c r="AS120" i="5"/>
  <c r="AR120" i="5"/>
  <c r="AM120" i="5"/>
  <c r="AL120" i="5"/>
  <c r="AK120" i="5"/>
  <c r="AF120" i="5"/>
  <c r="AE120" i="5"/>
  <c r="AD120" i="5"/>
  <c r="Y120" i="5"/>
  <c r="W120" i="5"/>
  <c r="CQ119" i="5"/>
  <c r="CP119" i="5"/>
  <c r="CO119" i="5"/>
  <c r="CJ119" i="5"/>
  <c r="CI119" i="5"/>
  <c r="CH119" i="5"/>
  <c r="CC119" i="5"/>
  <c r="CB119" i="5"/>
  <c r="CA119" i="5"/>
  <c r="BV119" i="5"/>
  <c r="BU119" i="5"/>
  <c r="BT119" i="5"/>
  <c r="BO119" i="5"/>
  <c r="BN119" i="5"/>
  <c r="BM119" i="5"/>
  <c r="BH119" i="5"/>
  <c r="BG119" i="5"/>
  <c r="BF119" i="5"/>
  <c r="BA119" i="5"/>
  <c r="AZ119" i="5"/>
  <c r="AY119" i="5"/>
  <c r="AT119" i="5"/>
  <c r="AS119" i="5"/>
  <c r="AR119" i="5"/>
  <c r="AM119" i="5"/>
  <c r="AL119" i="5"/>
  <c r="AK119" i="5"/>
  <c r="AF119" i="5"/>
  <c r="AE119" i="5"/>
  <c r="AD119" i="5"/>
  <c r="Y119" i="5"/>
  <c r="W119" i="5"/>
  <c r="CQ118" i="5"/>
  <c r="CP118" i="5"/>
  <c r="CO118" i="5"/>
  <c r="CJ118" i="5"/>
  <c r="CI118" i="5"/>
  <c r="CH118" i="5"/>
  <c r="CC118" i="5"/>
  <c r="CB118" i="5"/>
  <c r="CA118" i="5"/>
  <c r="BV118" i="5"/>
  <c r="BU118" i="5"/>
  <c r="BT118" i="5"/>
  <c r="BO118" i="5"/>
  <c r="BN118" i="5"/>
  <c r="BM118" i="5"/>
  <c r="BH118" i="5"/>
  <c r="BG118" i="5"/>
  <c r="BF118" i="5"/>
  <c r="BA118" i="5"/>
  <c r="AZ118" i="5"/>
  <c r="AY118" i="5"/>
  <c r="AT118" i="5"/>
  <c r="AS118" i="5"/>
  <c r="AR118" i="5"/>
  <c r="AM118" i="5"/>
  <c r="AL118" i="5"/>
  <c r="AK118" i="5"/>
  <c r="AF118" i="5"/>
  <c r="AE118" i="5"/>
  <c r="AD118" i="5"/>
  <c r="Y118" i="5"/>
  <c r="W118" i="5"/>
  <c r="CQ117" i="5"/>
  <c r="CP117" i="5"/>
  <c r="CO117" i="5"/>
  <c r="CJ117" i="5"/>
  <c r="CI117" i="5"/>
  <c r="CH117" i="5"/>
  <c r="CC117" i="5"/>
  <c r="CB117" i="5"/>
  <c r="CA117" i="5"/>
  <c r="BV117" i="5"/>
  <c r="BU117" i="5"/>
  <c r="BT117" i="5"/>
  <c r="BO117" i="5"/>
  <c r="BN117" i="5"/>
  <c r="BM117" i="5"/>
  <c r="BH117" i="5"/>
  <c r="BG117" i="5"/>
  <c r="BF117" i="5"/>
  <c r="BA117" i="5"/>
  <c r="AZ117" i="5"/>
  <c r="AY117" i="5"/>
  <c r="AT117" i="5"/>
  <c r="AS117" i="5"/>
  <c r="AR117" i="5"/>
  <c r="AM117" i="5"/>
  <c r="AL117" i="5"/>
  <c r="AK117" i="5"/>
  <c r="AF117" i="5"/>
  <c r="AE117" i="5"/>
  <c r="AD117" i="5"/>
  <c r="Y117" i="5"/>
  <c r="W117" i="5"/>
  <c r="CQ116" i="5"/>
  <c r="CP116" i="5"/>
  <c r="CO116" i="5"/>
  <c r="CJ116" i="5"/>
  <c r="CI116" i="5"/>
  <c r="CH116" i="5"/>
  <c r="CC116" i="5"/>
  <c r="CB116" i="5"/>
  <c r="CA116" i="5"/>
  <c r="BV116" i="5"/>
  <c r="BU116" i="5"/>
  <c r="BT116" i="5"/>
  <c r="BO116" i="5"/>
  <c r="BN116" i="5"/>
  <c r="BM116" i="5"/>
  <c r="BH116" i="5"/>
  <c r="BG116" i="5"/>
  <c r="BF116" i="5"/>
  <c r="BA116" i="5"/>
  <c r="AZ116" i="5"/>
  <c r="AY116" i="5"/>
  <c r="AT116" i="5"/>
  <c r="AS116" i="5"/>
  <c r="AR116" i="5"/>
  <c r="AM116" i="5"/>
  <c r="AL116" i="5"/>
  <c r="AK116" i="5"/>
  <c r="AF116" i="5"/>
  <c r="AE116" i="5"/>
  <c r="AD116" i="5"/>
  <c r="Y116" i="5"/>
  <c r="W116" i="5"/>
  <c r="CQ115" i="5"/>
  <c r="CP115" i="5"/>
  <c r="CO115" i="5"/>
  <c r="CJ115" i="5"/>
  <c r="CI115" i="5"/>
  <c r="CH115" i="5"/>
  <c r="CC115" i="5"/>
  <c r="CB115" i="5"/>
  <c r="CA115" i="5"/>
  <c r="BV115" i="5"/>
  <c r="BU115" i="5"/>
  <c r="BT115" i="5"/>
  <c r="BO115" i="5"/>
  <c r="BN115" i="5"/>
  <c r="BM115" i="5"/>
  <c r="BH115" i="5"/>
  <c r="BG115" i="5"/>
  <c r="BF115" i="5"/>
  <c r="BA115" i="5"/>
  <c r="AZ115" i="5"/>
  <c r="AY115" i="5"/>
  <c r="AT115" i="5"/>
  <c r="AS115" i="5"/>
  <c r="AR115" i="5"/>
  <c r="AM115" i="5"/>
  <c r="AL115" i="5"/>
  <c r="AK115" i="5"/>
  <c r="AF115" i="5"/>
  <c r="AE115" i="5"/>
  <c r="AD115" i="5"/>
  <c r="Y115" i="5"/>
  <c r="W115" i="5"/>
  <c r="CQ114" i="5"/>
  <c r="CP114" i="5"/>
  <c r="CO114" i="5"/>
  <c r="CJ114" i="5"/>
  <c r="CI114" i="5"/>
  <c r="CH114" i="5"/>
  <c r="CC114" i="5"/>
  <c r="CB114" i="5"/>
  <c r="CA114" i="5"/>
  <c r="BV114" i="5"/>
  <c r="BU114" i="5"/>
  <c r="BT114" i="5"/>
  <c r="BO114" i="5"/>
  <c r="BN114" i="5"/>
  <c r="BM114" i="5"/>
  <c r="BH114" i="5"/>
  <c r="BG114" i="5"/>
  <c r="BF114" i="5"/>
  <c r="BA114" i="5"/>
  <c r="AZ114" i="5"/>
  <c r="AY114" i="5"/>
  <c r="AT114" i="5"/>
  <c r="AS114" i="5"/>
  <c r="AR114" i="5"/>
  <c r="AM114" i="5"/>
  <c r="AL114" i="5"/>
  <c r="AK114" i="5"/>
  <c r="AF114" i="5"/>
  <c r="AE114" i="5"/>
  <c r="AD114" i="5"/>
  <c r="Y114" i="5"/>
  <c r="W114" i="5"/>
  <c r="CQ113" i="5"/>
  <c r="CP113" i="5"/>
  <c r="CO113" i="5"/>
  <c r="CJ113" i="5"/>
  <c r="CI113" i="5"/>
  <c r="CH113" i="5"/>
  <c r="CC113" i="5"/>
  <c r="CB113" i="5"/>
  <c r="CA113" i="5"/>
  <c r="BV113" i="5"/>
  <c r="BU113" i="5"/>
  <c r="BT113" i="5"/>
  <c r="BO113" i="5"/>
  <c r="BN113" i="5"/>
  <c r="BM113" i="5"/>
  <c r="BH113" i="5"/>
  <c r="BG113" i="5"/>
  <c r="BF113" i="5"/>
  <c r="BA113" i="5"/>
  <c r="AZ113" i="5"/>
  <c r="AY113" i="5"/>
  <c r="AT113" i="5"/>
  <c r="AS113" i="5"/>
  <c r="AR113" i="5"/>
  <c r="AM113" i="5"/>
  <c r="AL113" i="5"/>
  <c r="AK113" i="5"/>
  <c r="AF113" i="5"/>
  <c r="AE113" i="5"/>
  <c r="AD113" i="5"/>
  <c r="Y113" i="5"/>
  <c r="W113" i="5"/>
  <c r="CQ112" i="5"/>
  <c r="CP112" i="5"/>
  <c r="CO112" i="5"/>
  <c r="CJ112" i="5"/>
  <c r="CI112" i="5"/>
  <c r="CH112" i="5"/>
  <c r="CC112" i="5"/>
  <c r="CB112" i="5"/>
  <c r="CA112" i="5"/>
  <c r="BV112" i="5"/>
  <c r="BU112" i="5"/>
  <c r="BT112" i="5"/>
  <c r="BO112" i="5"/>
  <c r="BN112" i="5"/>
  <c r="BM112" i="5"/>
  <c r="BH112" i="5"/>
  <c r="BG112" i="5"/>
  <c r="BF112" i="5"/>
  <c r="BA112" i="5"/>
  <c r="AZ112" i="5"/>
  <c r="AY112" i="5"/>
  <c r="AT112" i="5"/>
  <c r="AS112" i="5"/>
  <c r="AR112" i="5"/>
  <c r="AM112" i="5"/>
  <c r="AL112" i="5"/>
  <c r="AK112" i="5"/>
  <c r="AF112" i="5"/>
  <c r="AE112" i="5"/>
  <c r="AD112" i="5"/>
  <c r="Y112" i="5"/>
  <c r="W112" i="5"/>
  <c r="CQ111" i="5"/>
  <c r="CP111" i="5"/>
  <c r="CO111" i="5"/>
  <c r="CJ111" i="5"/>
  <c r="CI111" i="5"/>
  <c r="CH111" i="5"/>
  <c r="CC111" i="5"/>
  <c r="CB111" i="5"/>
  <c r="CA111" i="5"/>
  <c r="BV111" i="5"/>
  <c r="BU111" i="5"/>
  <c r="BT111" i="5"/>
  <c r="BO111" i="5"/>
  <c r="BN111" i="5"/>
  <c r="BM111" i="5"/>
  <c r="BH111" i="5"/>
  <c r="BG111" i="5"/>
  <c r="BF111" i="5"/>
  <c r="BA111" i="5"/>
  <c r="AZ111" i="5"/>
  <c r="AY111" i="5"/>
  <c r="AT111" i="5"/>
  <c r="AS111" i="5"/>
  <c r="AR111" i="5"/>
  <c r="AM111" i="5"/>
  <c r="AL111" i="5"/>
  <c r="AK111" i="5"/>
  <c r="AF111" i="5"/>
  <c r="AE111" i="5"/>
  <c r="AD111" i="5"/>
  <c r="Y111" i="5"/>
  <c r="W111" i="5"/>
  <c r="CQ110" i="5"/>
  <c r="CP110" i="5"/>
  <c r="CO110" i="5"/>
  <c r="CJ110" i="5"/>
  <c r="CI110" i="5"/>
  <c r="CH110" i="5"/>
  <c r="CC110" i="5"/>
  <c r="CB110" i="5"/>
  <c r="CA110" i="5"/>
  <c r="BV110" i="5"/>
  <c r="BU110" i="5"/>
  <c r="BT110" i="5"/>
  <c r="BO110" i="5"/>
  <c r="BN110" i="5"/>
  <c r="BM110" i="5"/>
  <c r="BH110" i="5"/>
  <c r="BG110" i="5"/>
  <c r="BF110" i="5"/>
  <c r="BA110" i="5"/>
  <c r="AZ110" i="5"/>
  <c r="AY110" i="5"/>
  <c r="AT110" i="5"/>
  <c r="AS110" i="5"/>
  <c r="AR110" i="5"/>
  <c r="AM110" i="5"/>
  <c r="AL110" i="5"/>
  <c r="AK110" i="5"/>
  <c r="AF110" i="5"/>
  <c r="AE110" i="5"/>
  <c r="AD110" i="5"/>
  <c r="Y110" i="5"/>
  <c r="W110" i="5"/>
  <c r="CQ109" i="5"/>
  <c r="CP109" i="5"/>
  <c r="CO109" i="5"/>
  <c r="CJ109" i="5"/>
  <c r="CI109" i="5"/>
  <c r="CH109" i="5"/>
  <c r="CC109" i="5"/>
  <c r="CB109" i="5"/>
  <c r="CA109" i="5"/>
  <c r="BV109" i="5"/>
  <c r="BU109" i="5"/>
  <c r="BT109" i="5"/>
  <c r="BO109" i="5"/>
  <c r="BN109" i="5"/>
  <c r="BM109" i="5"/>
  <c r="BH109" i="5"/>
  <c r="BG109" i="5"/>
  <c r="BF109" i="5"/>
  <c r="BA109" i="5"/>
  <c r="AZ109" i="5"/>
  <c r="AY109" i="5"/>
  <c r="AT109" i="5"/>
  <c r="AS109" i="5"/>
  <c r="AR109" i="5"/>
  <c r="AM109" i="5"/>
  <c r="AL109" i="5"/>
  <c r="AK109" i="5"/>
  <c r="AF109" i="5"/>
  <c r="AE109" i="5"/>
  <c r="AD109" i="5"/>
  <c r="Y109" i="5"/>
  <c r="W109" i="5"/>
  <c r="CQ108" i="5"/>
  <c r="CP108" i="5"/>
  <c r="CO108" i="5"/>
  <c r="CJ108" i="5"/>
  <c r="CI108" i="5"/>
  <c r="CH108" i="5"/>
  <c r="CC108" i="5"/>
  <c r="CB108" i="5"/>
  <c r="CA108" i="5"/>
  <c r="BV108" i="5"/>
  <c r="BU108" i="5"/>
  <c r="BT108" i="5"/>
  <c r="BO108" i="5"/>
  <c r="BN108" i="5"/>
  <c r="BM108" i="5"/>
  <c r="BH108" i="5"/>
  <c r="BG108" i="5"/>
  <c r="BF108" i="5"/>
  <c r="BA108" i="5"/>
  <c r="AZ108" i="5"/>
  <c r="AY108" i="5"/>
  <c r="AT108" i="5"/>
  <c r="AS108" i="5"/>
  <c r="AR108" i="5"/>
  <c r="AM108" i="5"/>
  <c r="AL108" i="5"/>
  <c r="AK108" i="5"/>
  <c r="AF108" i="5"/>
  <c r="AE108" i="5"/>
  <c r="AD108" i="5"/>
  <c r="Y108" i="5"/>
  <c r="W108" i="5"/>
  <c r="CQ107" i="5"/>
  <c r="CP107" i="5"/>
  <c r="CO107" i="5"/>
  <c r="CJ107" i="5"/>
  <c r="CI107" i="5"/>
  <c r="CH107" i="5"/>
  <c r="CC107" i="5"/>
  <c r="CB107" i="5"/>
  <c r="CA107" i="5"/>
  <c r="BV107" i="5"/>
  <c r="BU107" i="5"/>
  <c r="BT107" i="5"/>
  <c r="BO107" i="5"/>
  <c r="BN107" i="5"/>
  <c r="BM107" i="5"/>
  <c r="BH107" i="5"/>
  <c r="BG107" i="5"/>
  <c r="BF107" i="5"/>
  <c r="BA107" i="5"/>
  <c r="AZ107" i="5"/>
  <c r="AY107" i="5"/>
  <c r="AT107" i="5"/>
  <c r="AS107" i="5"/>
  <c r="AR107" i="5"/>
  <c r="AM107" i="5"/>
  <c r="AL107" i="5"/>
  <c r="AK107" i="5"/>
  <c r="AF107" i="5"/>
  <c r="AE107" i="5"/>
  <c r="AD107" i="5"/>
  <c r="Y107" i="5"/>
  <c r="W107" i="5"/>
  <c r="CQ106" i="5"/>
  <c r="CP106" i="5"/>
  <c r="CO106" i="5"/>
  <c r="CJ106" i="5"/>
  <c r="CI106" i="5"/>
  <c r="CH106" i="5"/>
  <c r="CC106" i="5"/>
  <c r="CB106" i="5"/>
  <c r="CA106" i="5"/>
  <c r="BV106" i="5"/>
  <c r="BU106" i="5"/>
  <c r="BT106" i="5"/>
  <c r="BO106" i="5"/>
  <c r="BN106" i="5"/>
  <c r="BM106" i="5"/>
  <c r="BH106" i="5"/>
  <c r="BG106" i="5"/>
  <c r="BF106" i="5"/>
  <c r="BA106" i="5"/>
  <c r="AZ106" i="5"/>
  <c r="AY106" i="5"/>
  <c r="AT106" i="5"/>
  <c r="AS106" i="5"/>
  <c r="AR106" i="5"/>
  <c r="AM106" i="5"/>
  <c r="AL106" i="5"/>
  <c r="AK106" i="5"/>
  <c r="AF106" i="5"/>
  <c r="AE106" i="5"/>
  <c r="AD106" i="5"/>
  <c r="Y106" i="5"/>
  <c r="W106" i="5"/>
  <c r="CQ105" i="5"/>
  <c r="CP105" i="5"/>
  <c r="CO105" i="5"/>
  <c r="CJ105" i="5"/>
  <c r="CI105" i="5"/>
  <c r="CH105" i="5"/>
  <c r="CC105" i="5"/>
  <c r="CB105" i="5"/>
  <c r="CA105" i="5"/>
  <c r="BV105" i="5"/>
  <c r="BU105" i="5"/>
  <c r="BT105" i="5"/>
  <c r="BO105" i="5"/>
  <c r="BN105" i="5"/>
  <c r="BM105" i="5"/>
  <c r="BH105" i="5"/>
  <c r="BG105" i="5"/>
  <c r="BF105" i="5"/>
  <c r="BA105" i="5"/>
  <c r="AZ105" i="5"/>
  <c r="AY105" i="5"/>
  <c r="AT105" i="5"/>
  <c r="AS105" i="5"/>
  <c r="AR105" i="5"/>
  <c r="AM105" i="5"/>
  <c r="AL105" i="5"/>
  <c r="AK105" i="5"/>
  <c r="AF105" i="5"/>
  <c r="AE105" i="5"/>
  <c r="AD105" i="5"/>
  <c r="Y105" i="5"/>
  <c r="W105" i="5"/>
  <c r="CQ104" i="5"/>
  <c r="CP104" i="5"/>
  <c r="CO104" i="5"/>
  <c r="CJ104" i="5"/>
  <c r="CI104" i="5"/>
  <c r="CH104" i="5"/>
  <c r="CC104" i="5"/>
  <c r="CB104" i="5"/>
  <c r="CA104" i="5"/>
  <c r="BV104" i="5"/>
  <c r="BU104" i="5"/>
  <c r="BT104" i="5"/>
  <c r="BO104" i="5"/>
  <c r="BN104" i="5"/>
  <c r="BM104" i="5"/>
  <c r="BH104" i="5"/>
  <c r="BG104" i="5"/>
  <c r="BF104" i="5"/>
  <c r="BA104" i="5"/>
  <c r="AZ104" i="5"/>
  <c r="AY104" i="5"/>
  <c r="AT104" i="5"/>
  <c r="AS104" i="5"/>
  <c r="AR104" i="5"/>
  <c r="AM104" i="5"/>
  <c r="AL104" i="5"/>
  <c r="AK104" i="5"/>
  <c r="AF104" i="5"/>
  <c r="AE104" i="5"/>
  <c r="AD104" i="5"/>
  <c r="Y104" i="5"/>
  <c r="W104" i="5"/>
  <c r="CQ103" i="5"/>
  <c r="CP103" i="5"/>
  <c r="CO103" i="5"/>
  <c r="CJ103" i="5"/>
  <c r="CI103" i="5"/>
  <c r="CH103" i="5"/>
  <c r="CC103" i="5"/>
  <c r="CB103" i="5"/>
  <c r="CA103" i="5"/>
  <c r="BV103" i="5"/>
  <c r="BU103" i="5"/>
  <c r="BT103" i="5"/>
  <c r="BO103" i="5"/>
  <c r="BN103" i="5"/>
  <c r="BM103" i="5"/>
  <c r="BH103" i="5"/>
  <c r="BG103" i="5"/>
  <c r="BF103" i="5"/>
  <c r="BA103" i="5"/>
  <c r="AZ103" i="5"/>
  <c r="AY103" i="5"/>
  <c r="AT103" i="5"/>
  <c r="AS103" i="5"/>
  <c r="AR103" i="5"/>
  <c r="AM103" i="5"/>
  <c r="AL103" i="5"/>
  <c r="AK103" i="5"/>
  <c r="AF103" i="5"/>
  <c r="AE103" i="5"/>
  <c r="AD103" i="5"/>
  <c r="Y103" i="5"/>
  <c r="W103" i="5"/>
  <c r="CQ102" i="5"/>
  <c r="CP102" i="5"/>
  <c r="CO102" i="5"/>
  <c r="CJ102" i="5"/>
  <c r="CI102" i="5"/>
  <c r="CH102" i="5"/>
  <c r="CC102" i="5"/>
  <c r="CB102" i="5"/>
  <c r="CA102" i="5"/>
  <c r="BV102" i="5"/>
  <c r="BU102" i="5"/>
  <c r="BT102" i="5"/>
  <c r="BO102" i="5"/>
  <c r="BN102" i="5"/>
  <c r="BM102" i="5"/>
  <c r="BH102" i="5"/>
  <c r="BG102" i="5"/>
  <c r="BF102" i="5"/>
  <c r="BA102" i="5"/>
  <c r="AZ102" i="5"/>
  <c r="AY102" i="5"/>
  <c r="AT102" i="5"/>
  <c r="AS102" i="5"/>
  <c r="AR102" i="5"/>
  <c r="AM102" i="5"/>
  <c r="AL102" i="5"/>
  <c r="AK102" i="5"/>
  <c r="AF102" i="5"/>
  <c r="AE102" i="5"/>
  <c r="AD102" i="5"/>
  <c r="Y102" i="5"/>
  <c r="W102" i="5"/>
  <c r="CQ101" i="5"/>
  <c r="CP101" i="5"/>
  <c r="CO101" i="5"/>
  <c r="CJ101" i="5"/>
  <c r="CI101" i="5"/>
  <c r="CH101" i="5"/>
  <c r="CC101" i="5"/>
  <c r="CB101" i="5"/>
  <c r="CA101" i="5"/>
  <c r="BV101" i="5"/>
  <c r="BU101" i="5"/>
  <c r="BT101" i="5"/>
  <c r="BO101" i="5"/>
  <c r="BN101" i="5"/>
  <c r="BM101" i="5"/>
  <c r="BH101" i="5"/>
  <c r="BG101" i="5"/>
  <c r="BF101" i="5"/>
  <c r="BA101" i="5"/>
  <c r="AZ101" i="5"/>
  <c r="AY101" i="5"/>
  <c r="AT101" i="5"/>
  <c r="AS101" i="5"/>
  <c r="AR101" i="5"/>
  <c r="AM101" i="5"/>
  <c r="AL101" i="5"/>
  <c r="AK101" i="5"/>
  <c r="AF101" i="5"/>
  <c r="AE101" i="5"/>
  <c r="AD101" i="5"/>
  <c r="Y101" i="5"/>
  <c r="W101" i="5"/>
  <c r="CQ100" i="5"/>
  <c r="CP100" i="5"/>
  <c r="CO100" i="5"/>
  <c r="CJ100" i="5"/>
  <c r="CI100" i="5"/>
  <c r="CH100" i="5"/>
  <c r="CC100" i="5"/>
  <c r="CB100" i="5"/>
  <c r="CA100" i="5"/>
  <c r="BV100" i="5"/>
  <c r="BU100" i="5"/>
  <c r="BT100" i="5"/>
  <c r="BO100" i="5"/>
  <c r="BN100" i="5"/>
  <c r="BM100" i="5"/>
  <c r="BH100" i="5"/>
  <c r="BG100" i="5"/>
  <c r="BF100" i="5"/>
  <c r="BA100" i="5"/>
  <c r="AZ100" i="5"/>
  <c r="AY100" i="5"/>
  <c r="AT100" i="5"/>
  <c r="AS100" i="5"/>
  <c r="AR100" i="5"/>
  <c r="AM100" i="5"/>
  <c r="AL100" i="5"/>
  <c r="AK100" i="5"/>
  <c r="AF100" i="5"/>
  <c r="AE100" i="5"/>
  <c r="AD100" i="5"/>
  <c r="Y100" i="5"/>
  <c r="W100" i="5"/>
  <c r="CQ99" i="5"/>
  <c r="CP99" i="5"/>
  <c r="CO99" i="5"/>
  <c r="CJ99" i="5"/>
  <c r="CI99" i="5"/>
  <c r="CH99" i="5"/>
  <c r="CC99" i="5"/>
  <c r="CB99" i="5"/>
  <c r="CA99" i="5"/>
  <c r="BV99" i="5"/>
  <c r="BU99" i="5"/>
  <c r="BT99" i="5"/>
  <c r="BO99" i="5"/>
  <c r="BN99" i="5"/>
  <c r="BM99" i="5"/>
  <c r="BH99" i="5"/>
  <c r="BG99" i="5"/>
  <c r="BF99" i="5"/>
  <c r="BA99" i="5"/>
  <c r="AZ99" i="5"/>
  <c r="AY99" i="5"/>
  <c r="AT99" i="5"/>
  <c r="AS99" i="5"/>
  <c r="AR99" i="5"/>
  <c r="AM99" i="5"/>
  <c r="AL99" i="5"/>
  <c r="AK99" i="5"/>
  <c r="AF99" i="5"/>
  <c r="AE99" i="5"/>
  <c r="AD99" i="5"/>
  <c r="Y99" i="5"/>
  <c r="W99" i="5"/>
  <c r="CQ98" i="5"/>
  <c r="CP98" i="5"/>
  <c r="CO98" i="5"/>
  <c r="CJ98" i="5"/>
  <c r="CI98" i="5"/>
  <c r="CH98" i="5"/>
  <c r="CC98" i="5"/>
  <c r="CB98" i="5"/>
  <c r="CA98" i="5"/>
  <c r="BV98" i="5"/>
  <c r="BU98" i="5"/>
  <c r="BT98" i="5"/>
  <c r="BO98" i="5"/>
  <c r="BN98" i="5"/>
  <c r="BM98" i="5"/>
  <c r="BH98" i="5"/>
  <c r="BG98" i="5"/>
  <c r="BF98" i="5"/>
  <c r="BA98" i="5"/>
  <c r="AZ98" i="5"/>
  <c r="AY98" i="5"/>
  <c r="AT98" i="5"/>
  <c r="AS98" i="5"/>
  <c r="AR98" i="5"/>
  <c r="AM98" i="5"/>
  <c r="AL98" i="5"/>
  <c r="AK98" i="5"/>
  <c r="AF98" i="5"/>
  <c r="AE98" i="5"/>
  <c r="AD98" i="5"/>
  <c r="Y98" i="5"/>
  <c r="W98" i="5"/>
  <c r="CQ97" i="5"/>
  <c r="CP97" i="5"/>
  <c r="CO97" i="5"/>
  <c r="CJ97" i="5"/>
  <c r="CI97" i="5"/>
  <c r="CH97" i="5"/>
  <c r="CC97" i="5"/>
  <c r="CB97" i="5"/>
  <c r="CA97" i="5"/>
  <c r="BV97" i="5"/>
  <c r="BU97" i="5"/>
  <c r="BT97" i="5"/>
  <c r="BO97" i="5"/>
  <c r="BN97" i="5"/>
  <c r="BM97" i="5"/>
  <c r="BH97" i="5"/>
  <c r="BG97" i="5"/>
  <c r="BF97" i="5"/>
  <c r="BA97" i="5"/>
  <c r="AZ97" i="5"/>
  <c r="AY97" i="5"/>
  <c r="AT97" i="5"/>
  <c r="AS97" i="5"/>
  <c r="AR97" i="5"/>
  <c r="AM97" i="5"/>
  <c r="AL97" i="5"/>
  <c r="AK97" i="5"/>
  <c r="AF97" i="5"/>
  <c r="AE97" i="5"/>
  <c r="AD97" i="5"/>
  <c r="Y97" i="5"/>
  <c r="W97" i="5"/>
  <c r="CQ96" i="5"/>
  <c r="CP96" i="5"/>
  <c r="CO96" i="5"/>
  <c r="CJ96" i="5"/>
  <c r="CI96" i="5"/>
  <c r="CH96" i="5"/>
  <c r="CC96" i="5"/>
  <c r="CB96" i="5"/>
  <c r="CA96" i="5"/>
  <c r="BV96" i="5"/>
  <c r="BU96" i="5"/>
  <c r="BT96" i="5"/>
  <c r="BO96" i="5"/>
  <c r="BN96" i="5"/>
  <c r="BM96" i="5"/>
  <c r="BH96" i="5"/>
  <c r="BG96" i="5"/>
  <c r="BF96" i="5"/>
  <c r="BA96" i="5"/>
  <c r="AZ96" i="5"/>
  <c r="AY96" i="5"/>
  <c r="AT96" i="5"/>
  <c r="AS96" i="5"/>
  <c r="AR96" i="5"/>
  <c r="AM96" i="5"/>
  <c r="AL96" i="5"/>
  <c r="AK96" i="5"/>
  <c r="AF96" i="5"/>
  <c r="AE96" i="5"/>
  <c r="AD96" i="5"/>
  <c r="Y96" i="5"/>
  <c r="W96" i="5"/>
  <c r="CQ95" i="5"/>
  <c r="CP95" i="5"/>
  <c r="CO95" i="5"/>
  <c r="CJ95" i="5"/>
  <c r="CI95" i="5"/>
  <c r="CH95" i="5"/>
  <c r="CC95" i="5"/>
  <c r="CB95" i="5"/>
  <c r="CA95" i="5"/>
  <c r="BV95" i="5"/>
  <c r="BU95" i="5"/>
  <c r="BT95" i="5"/>
  <c r="BO95" i="5"/>
  <c r="BN95" i="5"/>
  <c r="BM95" i="5"/>
  <c r="BH95" i="5"/>
  <c r="BG95" i="5"/>
  <c r="BF95" i="5"/>
  <c r="BA95" i="5"/>
  <c r="AZ95" i="5"/>
  <c r="AY95" i="5"/>
  <c r="AT95" i="5"/>
  <c r="AS95" i="5"/>
  <c r="AR95" i="5"/>
  <c r="AM95" i="5"/>
  <c r="AL95" i="5"/>
  <c r="AK95" i="5"/>
  <c r="AF95" i="5"/>
  <c r="AE95" i="5"/>
  <c r="AD95" i="5"/>
  <c r="Y95" i="5"/>
  <c r="W95" i="5"/>
  <c r="CQ94" i="5"/>
  <c r="CP94" i="5"/>
  <c r="CO94" i="5"/>
  <c r="CJ94" i="5"/>
  <c r="CI94" i="5"/>
  <c r="CH94" i="5"/>
  <c r="CC94" i="5"/>
  <c r="CB94" i="5"/>
  <c r="CA94" i="5"/>
  <c r="BV94" i="5"/>
  <c r="BU94" i="5"/>
  <c r="BT94" i="5"/>
  <c r="BO94" i="5"/>
  <c r="BN94" i="5"/>
  <c r="BM94" i="5"/>
  <c r="BH94" i="5"/>
  <c r="BG94" i="5"/>
  <c r="BF94" i="5"/>
  <c r="BA94" i="5"/>
  <c r="AZ94" i="5"/>
  <c r="AY94" i="5"/>
  <c r="AT94" i="5"/>
  <c r="AS94" i="5"/>
  <c r="AR94" i="5"/>
  <c r="AM94" i="5"/>
  <c r="AL94" i="5"/>
  <c r="AK94" i="5"/>
  <c r="AF94" i="5"/>
  <c r="AE94" i="5"/>
  <c r="AD94" i="5"/>
  <c r="Y94" i="5"/>
  <c r="W94" i="5"/>
  <c r="CQ93" i="5"/>
  <c r="CP93" i="5"/>
  <c r="CO93" i="5"/>
  <c r="CJ93" i="5"/>
  <c r="CI93" i="5"/>
  <c r="CH93" i="5"/>
  <c r="CC93" i="5"/>
  <c r="CB93" i="5"/>
  <c r="CA93" i="5"/>
  <c r="BV93" i="5"/>
  <c r="BU93" i="5"/>
  <c r="BT93" i="5"/>
  <c r="BO93" i="5"/>
  <c r="BN93" i="5"/>
  <c r="BM93" i="5"/>
  <c r="BH93" i="5"/>
  <c r="BG93" i="5"/>
  <c r="BF93" i="5"/>
  <c r="BA93" i="5"/>
  <c r="AZ93" i="5"/>
  <c r="AY93" i="5"/>
  <c r="AT93" i="5"/>
  <c r="AS93" i="5"/>
  <c r="AR93" i="5"/>
  <c r="AM93" i="5"/>
  <c r="AL93" i="5"/>
  <c r="AK93" i="5"/>
  <c r="AF93" i="5"/>
  <c r="AE93" i="5"/>
  <c r="AD93" i="5"/>
  <c r="Y93" i="5"/>
  <c r="W93" i="5"/>
  <c r="CQ92" i="5"/>
  <c r="CP92" i="5"/>
  <c r="CO92" i="5"/>
  <c r="CJ92" i="5"/>
  <c r="CI92" i="5"/>
  <c r="CH92" i="5"/>
  <c r="CC92" i="5"/>
  <c r="CB92" i="5"/>
  <c r="CA92" i="5"/>
  <c r="BV92" i="5"/>
  <c r="BU92" i="5"/>
  <c r="BT92" i="5"/>
  <c r="BO92" i="5"/>
  <c r="BN92" i="5"/>
  <c r="BM92" i="5"/>
  <c r="BH92" i="5"/>
  <c r="BG92" i="5"/>
  <c r="BF92" i="5"/>
  <c r="BA92" i="5"/>
  <c r="AZ92" i="5"/>
  <c r="AY92" i="5"/>
  <c r="AT92" i="5"/>
  <c r="AS92" i="5"/>
  <c r="AR92" i="5"/>
  <c r="AM92" i="5"/>
  <c r="AL92" i="5"/>
  <c r="AK92" i="5"/>
  <c r="AF92" i="5"/>
  <c r="AE92" i="5"/>
  <c r="AD92" i="5"/>
  <c r="Y92" i="5"/>
  <c r="W92" i="5"/>
  <c r="CQ91" i="5"/>
  <c r="CP91" i="5"/>
  <c r="CO91" i="5"/>
  <c r="CJ91" i="5"/>
  <c r="CI91" i="5"/>
  <c r="CH91" i="5"/>
  <c r="CC91" i="5"/>
  <c r="CB91" i="5"/>
  <c r="CA91" i="5"/>
  <c r="BV91" i="5"/>
  <c r="BU91" i="5"/>
  <c r="BT91" i="5"/>
  <c r="BO91" i="5"/>
  <c r="BN91" i="5"/>
  <c r="BM91" i="5"/>
  <c r="BH91" i="5"/>
  <c r="BG91" i="5"/>
  <c r="BF91" i="5"/>
  <c r="BA91" i="5"/>
  <c r="AZ91" i="5"/>
  <c r="AY91" i="5"/>
  <c r="AT91" i="5"/>
  <c r="AS91" i="5"/>
  <c r="AR91" i="5"/>
  <c r="AM91" i="5"/>
  <c r="AL91" i="5"/>
  <c r="AK91" i="5"/>
  <c r="AF91" i="5"/>
  <c r="AE91" i="5"/>
  <c r="AD91" i="5"/>
  <c r="Y91" i="5"/>
  <c r="W91" i="5"/>
  <c r="CQ90" i="5"/>
  <c r="CP90" i="5"/>
  <c r="CO90" i="5"/>
  <c r="CJ90" i="5"/>
  <c r="CI90" i="5"/>
  <c r="CH90" i="5"/>
  <c r="CC90" i="5"/>
  <c r="CB90" i="5"/>
  <c r="CA90" i="5"/>
  <c r="BV90" i="5"/>
  <c r="BU90" i="5"/>
  <c r="BT90" i="5"/>
  <c r="BO90" i="5"/>
  <c r="BN90" i="5"/>
  <c r="BM90" i="5"/>
  <c r="BH90" i="5"/>
  <c r="BG90" i="5"/>
  <c r="BF90" i="5"/>
  <c r="BA90" i="5"/>
  <c r="AZ90" i="5"/>
  <c r="AY90" i="5"/>
  <c r="AT90" i="5"/>
  <c r="AS90" i="5"/>
  <c r="AR90" i="5"/>
  <c r="AM90" i="5"/>
  <c r="AL90" i="5"/>
  <c r="AK90" i="5"/>
  <c r="AF90" i="5"/>
  <c r="AE90" i="5"/>
  <c r="AD90" i="5"/>
  <c r="Y90" i="5"/>
  <c r="W90" i="5"/>
  <c r="CQ89" i="5"/>
  <c r="CP89" i="5"/>
  <c r="CO89" i="5"/>
  <c r="CJ89" i="5"/>
  <c r="CI89" i="5"/>
  <c r="CH89" i="5"/>
  <c r="CC89" i="5"/>
  <c r="CB89" i="5"/>
  <c r="CA89" i="5"/>
  <c r="BV89" i="5"/>
  <c r="BU89" i="5"/>
  <c r="BT89" i="5"/>
  <c r="BO89" i="5"/>
  <c r="BN89" i="5"/>
  <c r="BM89" i="5"/>
  <c r="BH89" i="5"/>
  <c r="BG89" i="5"/>
  <c r="BF89" i="5"/>
  <c r="BA89" i="5"/>
  <c r="AZ89" i="5"/>
  <c r="AY89" i="5"/>
  <c r="AT89" i="5"/>
  <c r="AS89" i="5"/>
  <c r="AR89" i="5"/>
  <c r="AM89" i="5"/>
  <c r="AL89" i="5"/>
  <c r="AK89" i="5"/>
  <c r="AF89" i="5"/>
  <c r="AE89" i="5"/>
  <c r="AD89" i="5"/>
  <c r="Y89" i="5"/>
  <c r="W89" i="5"/>
  <c r="CQ88" i="5"/>
  <c r="CP88" i="5"/>
  <c r="CO88" i="5"/>
  <c r="CJ88" i="5"/>
  <c r="CI88" i="5"/>
  <c r="CH88" i="5"/>
  <c r="CC88" i="5"/>
  <c r="CB88" i="5"/>
  <c r="CA88" i="5"/>
  <c r="BV88" i="5"/>
  <c r="BU88" i="5"/>
  <c r="BT88" i="5"/>
  <c r="BO88" i="5"/>
  <c r="BN88" i="5"/>
  <c r="BM88" i="5"/>
  <c r="BH88" i="5"/>
  <c r="BG88" i="5"/>
  <c r="BF88" i="5"/>
  <c r="BA88" i="5"/>
  <c r="AZ88" i="5"/>
  <c r="AY88" i="5"/>
  <c r="AT88" i="5"/>
  <c r="AS88" i="5"/>
  <c r="AR88" i="5"/>
  <c r="AM88" i="5"/>
  <c r="AL88" i="5"/>
  <c r="AK88" i="5"/>
  <c r="AF88" i="5"/>
  <c r="AE88" i="5"/>
  <c r="AD88" i="5"/>
  <c r="Y88" i="5"/>
  <c r="W88" i="5"/>
  <c r="CQ87" i="5"/>
  <c r="CP87" i="5"/>
  <c r="CO87" i="5"/>
  <c r="CJ87" i="5"/>
  <c r="CI87" i="5"/>
  <c r="CH87" i="5"/>
  <c r="CC87" i="5"/>
  <c r="CB87" i="5"/>
  <c r="CA87" i="5"/>
  <c r="BV87" i="5"/>
  <c r="BU87" i="5"/>
  <c r="BT87" i="5"/>
  <c r="BO87" i="5"/>
  <c r="BN87" i="5"/>
  <c r="BM87" i="5"/>
  <c r="BH87" i="5"/>
  <c r="BG87" i="5"/>
  <c r="BF87" i="5"/>
  <c r="BA87" i="5"/>
  <c r="AZ87" i="5"/>
  <c r="AY87" i="5"/>
  <c r="AT87" i="5"/>
  <c r="AS87" i="5"/>
  <c r="AR87" i="5"/>
  <c r="AM87" i="5"/>
  <c r="AL87" i="5"/>
  <c r="AK87" i="5"/>
  <c r="AF87" i="5"/>
  <c r="AE87" i="5"/>
  <c r="AD87" i="5"/>
  <c r="Y87" i="5"/>
  <c r="W87" i="5"/>
  <c r="CQ86" i="5"/>
  <c r="CP86" i="5"/>
  <c r="CO86" i="5"/>
  <c r="CJ86" i="5"/>
  <c r="CI86" i="5"/>
  <c r="CH86" i="5"/>
  <c r="CC86" i="5"/>
  <c r="CB86" i="5"/>
  <c r="CA86" i="5"/>
  <c r="BV86" i="5"/>
  <c r="BU86" i="5"/>
  <c r="BT86" i="5"/>
  <c r="BO86" i="5"/>
  <c r="BN86" i="5"/>
  <c r="BM86" i="5"/>
  <c r="BH86" i="5"/>
  <c r="BG86" i="5"/>
  <c r="BF86" i="5"/>
  <c r="BA86" i="5"/>
  <c r="AZ86" i="5"/>
  <c r="AY86" i="5"/>
  <c r="AT86" i="5"/>
  <c r="AS86" i="5"/>
  <c r="AR86" i="5"/>
  <c r="AM86" i="5"/>
  <c r="AL86" i="5"/>
  <c r="AK86" i="5"/>
  <c r="AF86" i="5"/>
  <c r="AE86" i="5"/>
  <c r="AD86" i="5"/>
  <c r="Y86" i="5"/>
  <c r="W86" i="5"/>
  <c r="CQ85" i="5"/>
  <c r="CP85" i="5"/>
  <c r="CO85" i="5"/>
  <c r="CJ85" i="5"/>
  <c r="CI85" i="5"/>
  <c r="CH85" i="5"/>
  <c r="CC85" i="5"/>
  <c r="CB85" i="5"/>
  <c r="CA85" i="5"/>
  <c r="BV85" i="5"/>
  <c r="BU85" i="5"/>
  <c r="BT85" i="5"/>
  <c r="BO85" i="5"/>
  <c r="BN85" i="5"/>
  <c r="BM85" i="5"/>
  <c r="BH85" i="5"/>
  <c r="BG85" i="5"/>
  <c r="BF85" i="5"/>
  <c r="BA85" i="5"/>
  <c r="AZ85" i="5"/>
  <c r="AY85" i="5"/>
  <c r="AT85" i="5"/>
  <c r="AS85" i="5"/>
  <c r="AR85" i="5"/>
  <c r="AM85" i="5"/>
  <c r="AL85" i="5"/>
  <c r="AK85" i="5"/>
  <c r="AF85" i="5"/>
  <c r="AE85" i="5"/>
  <c r="AD85" i="5"/>
  <c r="Y85" i="5"/>
  <c r="W85" i="5"/>
  <c r="CQ84" i="5"/>
  <c r="CP84" i="5"/>
  <c r="CO84" i="5"/>
  <c r="CJ84" i="5"/>
  <c r="CI84" i="5"/>
  <c r="CH84" i="5"/>
  <c r="CC84" i="5"/>
  <c r="CB84" i="5"/>
  <c r="CA84" i="5"/>
  <c r="BV84" i="5"/>
  <c r="BU84" i="5"/>
  <c r="BT84" i="5"/>
  <c r="BO84" i="5"/>
  <c r="BN84" i="5"/>
  <c r="BM84" i="5"/>
  <c r="BH84" i="5"/>
  <c r="BG84" i="5"/>
  <c r="BF84" i="5"/>
  <c r="BA84" i="5"/>
  <c r="AZ84" i="5"/>
  <c r="AY84" i="5"/>
  <c r="AT84" i="5"/>
  <c r="AS84" i="5"/>
  <c r="AR84" i="5"/>
  <c r="AM84" i="5"/>
  <c r="AL84" i="5"/>
  <c r="AK84" i="5"/>
  <c r="AF84" i="5"/>
  <c r="AE84" i="5"/>
  <c r="AD84" i="5"/>
  <c r="Y84" i="5"/>
  <c r="W84" i="5"/>
  <c r="CQ83" i="5"/>
  <c r="CP83" i="5"/>
  <c r="CO83" i="5"/>
  <c r="CJ83" i="5"/>
  <c r="CI83" i="5"/>
  <c r="CH83" i="5"/>
  <c r="CC83" i="5"/>
  <c r="CB83" i="5"/>
  <c r="CA83" i="5"/>
  <c r="BV83" i="5"/>
  <c r="BU83" i="5"/>
  <c r="BT83" i="5"/>
  <c r="BO83" i="5"/>
  <c r="BN83" i="5"/>
  <c r="BM83" i="5"/>
  <c r="BH83" i="5"/>
  <c r="BG83" i="5"/>
  <c r="BF83" i="5"/>
  <c r="BA83" i="5"/>
  <c r="AZ83" i="5"/>
  <c r="AY83" i="5"/>
  <c r="AT83" i="5"/>
  <c r="AS83" i="5"/>
  <c r="AR83" i="5"/>
  <c r="AM83" i="5"/>
  <c r="AL83" i="5"/>
  <c r="AK83" i="5"/>
  <c r="AF83" i="5"/>
  <c r="AE83" i="5"/>
  <c r="AD83" i="5"/>
  <c r="Y83" i="5"/>
  <c r="W83" i="5"/>
  <c r="CQ82" i="5"/>
  <c r="CP82" i="5"/>
  <c r="CO82" i="5"/>
  <c r="CJ82" i="5"/>
  <c r="CI82" i="5"/>
  <c r="CH82" i="5"/>
  <c r="CC82" i="5"/>
  <c r="CB82" i="5"/>
  <c r="CA82" i="5"/>
  <c r="BV82" i="5"/>
  <c r="BU82" i="5"/>
  <c r="BT82" i="5"/>
  <c r="BO82" i="5"/>
  <c r="BN82" i="5"/>
  <c r="BM82" i="5"/>
  <c r="BH82" i="5"/>
  <c r="BG82" i="5"/>
  <c r="BF82" i="5"/>
  <c r="BA82" i="5"/>
  <c r="AZ82" i="5"/>
  <c r="AY82" i="5"/>
  <c r="AT82" i="5"/>
  <c r="AS82" i="5"/>
  <c r="AR82" i="5"/>
  <c r="AM82" i="5"/>
  <c r="AL82" i="5"/>
  <c r="AK82" i="5"/>
  <c r="AF82" i="5"/>
  <c r="AE82" i="5"/>
  <c r="AD82" i="5"/>
  <c r="Y82" i="5"/>
  <c r="W82" i="5"/>
  <c r="CQ81" i="5"/>
  <c r="CP81" i="5"/>
  <c r="CO81" i="5"/>
  <c r="CJ81" i="5"/>
  <c r="CI81" i="5"/>
  <c r="CH81" i="5"/>
  <c r="CC81" i="5"/>
  <c r="CB81" i="5"/>
  <c r="CA81" i="5"/>
  <c r="BV81" i="5"/>
  <c r="BU81" i="5"/>
  <c r="BT81" i="5"/>
  <c r="BO81" i="5"/>
  <c r="BN81" i="5"/>
  <c r="BM81" i="5"/>
  <c r="BH81" i="5"/>
  <c r="BG81" i="5"/>
  <c r="BF81" i="5"/>
  <c r="BA81" i="5"/>
  <c r="AZ81" i="5"/>
  <c r="AY81" i="5"/>
  <c r="AT81" i="5"/>
  <c r="AS81" i="5"/>
  <c r="AR81" i="5"/>
  <c r="AM81" i="5"/>
  <c r="AL81" i="5"/>
  <c r="AK81" i="5"/>
  <c r="AF81" i="5"/>
  <c r="AE81" i="5"/>
  <c r="AD81" i="5"/>
  <c r="Y81" i="5"/>
  <c r="W81" i="5"/>
  <c r="CQ80" i="5"/>
  <c r="CP80" i="5"/>
  <c r="CO80" i="5"/>
  <c r="CJ80" i="5"/>
  <c r="CI80" i="5"/>
  <c r="CH80" i="5"/>
  <c r="CC80" i="5"/>
  <c r="CB80" i="5"/>
  <c r="CA80" i="5"/>
  <c r="BV80" i="5"/>
  <c r="BU80" i="5"/>
  <c r="BT80" i="5"/>
  <c r="BO80" i="5"/>
  <c r="BN80" i="5"/>
  <c r="BM80" i="5"/>
  <c r="BH80" i="5"/>
  <c r="BG80" i="5"/>
  <c r="BF80" i="5"/>
  <c r="BA80" i="5"/>
  <c r="AZ80" i="5"/>
  <c r="AY80" i="5"/>
  <c r="AT80" i="5"/>
  <c r="AS80" i="5"/>
  <c r="AR80" i="5"/>
  <c r="AM80" i="5"/>
  <c r="AL80" i="5"/>
  <c r="AK80" i="5"/>
  <c r="AF80" i="5"/>
  <c r="AE80" i="5"/>
  <c r="AD80" i="5"/>
  <c r="Y80" i="5"/>
  <c r="W80" i="5"/>
  <c r="CQ79" i="5"/>
  <c r="CP79" i="5"/>
  <c r="CO79" i="5"/>
  <c r="CJ79" i="5"/>
  <c r="CI79" i="5"/>
  <c r="CH79" i="5"/>
  <c r="CC79" i="5"/>
  <c r="CB79" i="5"/>
  <c r="CA79" i="5"/>
  <c r="BV79" i="5"/>
  <c r="BU79" i="5"/>
  <c r="BT79" i="5"/>
  <c r="BO79" i="5"/>
  <c r="BN79" i="5"/>
  <c r="BM79" i="5"/>
  <c r="BH79" i="5"/>
  <c r="BG79" i="5"/>
  <c r="BF79" i="5"/>
  <c r="BA79" i="5"/>
  <c r="AZ79" i="5"/>
  <c r="AY79" i="5"/>
  <c r="AT79" i="5"/>
  <c r="AS79" i="5"/>
  <c r="AR79" i="5"/>
  <c r="AM79" i="5"/>
  <c r="AL79" i="5"/>
  <c r="AK79" i="5"/>
  <c r="AF79" i="5"/>
  <c r="AE79" i="5"/>
  <c r="AD79" i="5"/>
  <c r="Y79" i="5"/>
  <c r="W79" i="5"/>
  <c r="CQ78" i="5"/>
  <c r="CP78" i="5"/>
  <c r="CO78" i="5"/>
  <c r="CJ78" i="5"/>
  <c r="CI78" i="5"/>
  <c r="CH78" i="5"/>
  <c r="CC78" i="5"/>
  <c r="CB78" i="5"/>
  <c r="CA78" i="5"/>
  <c r="BV78" i="5"/>
  <c r="BU78" i="5"/>
  <c r="BT78" i="5"/>
  <c r="BO78" i="5"/>
  <c r="BN78" i="5"/>
  <c r="BM78" i="5"/>
  <c r="BH78" i="5"/>
  <c r="BG78" i="5"/>
  <c r="BF78" i="5"/>
  <c r="BA78" i="5"/>
  <c r="AZ78" i="5"/>
  <c r="AY78" i="5"/>
  <c r="AT78" i="5"/>
  <c r="AS78" i="5"/>
  <c r="AR78" i="5"/>
  <c r="AM78" i="5"/>
  <c r="AL78" i="5"/>
  <c r="AK78" i="5"/>
  <c r="AF78" i="5"/>
  <c r="AE78" i="5"/>
  <c r="AD78" i="5"/>
  <c r="Y78" i="5"/>
  <c r="W78" i="5"/>
  <c r="CQ77" i="5"/>
  <c r="CP77" i="5"/>
  <c r="CO77" i="5"/>
  <c r="CJ77" i="5"/>
  <c r="CI77" i="5"/>
  <c r="CH77" i="5"/>
  <c r="CC77" i="5"/>
  <c r="CB77" i="5"/>
  <c r="CA77" i="5"/>
  <c r="BV77" i="5"/>
  <c r="BU77" i="5"/>
  <c r="BT77" i="5"/>
  <c r="BO77" i="5"/>
  <c r="BN77" i="5"/>
  <c r="BM77" i="5"/>
  <c r="BH77" i="5"/>
  <c r="BG77" i="5"/>
  <c r="BF77" i="5"/>
  <c r="BA77" i="5"/>
  <c r="AZ77" i="5"/>
  <c r="AY77" i="5"/>
  <c r="AT77" i="5"/>
  <c r="AS77" i="5"/>
  <c r="AR77" i="5"/>
  <c r="AM77" i="5"/>
  <c r="AL77" i="5"/>
  <c r="AK77" i="5"/>
  <c r="AF77" i="5"/>
  <c r="AE77" i="5"/>
  <c r="AD77" i="5"/>
  <c r="Y77" i="5"/>
  <c r="W77" i="5"/>
  <c r="CQ76" i="5"/>
  <c r="CP76" i="5"/>
  <c r="CO76" i="5"/>
  <c r="CJ76" i="5"/>
  <c r="CI76" i="5"/>
  <c r="CH76" i="5"/>
  <c r="CC76" i="5"/>
  <c r="CB76" i="5"/>
  <c r="CA76" i="5"/>
  <c r="BV76" i="5"/>
  <c r="BU76" i="5"/>
  <c r="BT76" i="5"/>
  <c r="BO76" i="5"/>
  <c r="BN76" i="5"/>
  <c r="BM76" i="5"/>
  <c r="BH76" i="5"/>
  <c r="BG76" i="5"/>
  <c r="BF76" i="5"/>
  <c r="BA76" i="5"/>
  <c r="AZ76" i="5"/>
  <c r="AY76" i="5"/>
  <c r="AT76" i="5"/>
  <c r="AS76" i="5"/>
  <c r="AR76" i="5"/>
  <c r="AM76" i="5"/>
  <c r="AL76" i="5"/>
  <c r="AK76" i="5"/>
  <c r="AF76" i="5"/>
  <c r="AE76" i="5"/>
  <c r="AD76" i="5"/>
  <c r="Y76" i="5"/>
  <c r="W76" i="5"/>
  <c r="CQ75" i="5"/>
  <c r="CP75" i="5"/>
  <c r="CO75" i="5"/>
  <c r="CJ75" i="5"/>
  <c r="CI75" i="5"/>
  <c r="CH75" i="5"/>
  <c r="CC75" i="5"/>
  <c r="CB75" i="5"/>
  <c r="CA75" i="5"/>
  <c r="BV75" i="5"/>
  <c r="BU75" i="5"/>
  <c r="BT75" i="5"/>
  <c r="BO75" i="5"/>
  <c r="BN75" i="5"/>
  <c r="BM75" i="5"/>
  <c r="BH75" i="5"/>
  <c r="BG75" i="5"/>
  <c r="BF75" i="5"/>
  <c r="BA75" i="5"/>
  <c r="AZ75" i="5"/>
  <c r="AY75" i="5"/>
  <c r="AT75" i="5"/>
  <c r="AS75" i="5"/>
  <c r="AR75" i="5"/>
  <c r="AM75" i="5"/>
  <c r="AL75" i="5"/>
  <c r="AK75" i="5"/>
  <c r="AF75" i="5"/>
  <c r="AE75" i="5"/>
  <c r="AD75" i="5"/>
  <c r="Y75" i="5"/>
  <c r="W75" i="5"/>
  <c r="CQ74" i="5"/>
  <c r="CP74" i="5"/>
  <c r="CO74" i="5"/>
  <c r="CJ74" i="5"/>
  <c r="CI74" i="5"/>
  <c r="CH74" i="5"/>
  <c r="CC74" i="5"/>
  <c r="CB74" i="5"/>
  <c r="CA74" i="5"/>
  <c r="BV74" i="5"/>
  <c r="BU74" i="5"/>
  <c r="BT74" i="5"/>
  <c r="BO74" i="5"/>
  <c r="BN74" i="5"/>
  <c r="BM74" i="5"/>
  <c r="BH74" i="5"/>
  <c r="BG74" i="5"/>
  <c r="BF74" i="5"/>
  <c r="BA74" i="5"/>
  <c r="AZ74" i="5"/>
  <c r="AY74" i="5"/>
  <c r="AT74" i="5"/>
  <c r="AS74" i="5"/>
  <c r="AR74" i="5"/>
  <c r="AM74" i="5"/>
  <c r="AL74" i="5"/>
  <c r="AK74" i="5"/>
  <c r="AF74" i="5"/>
  <c r="AE74" i="5"/>
  <c r="AD74" i="5"/>
  <c r="Y74" i="5"/>
  <c r="W74" i="5"/>
  <c r="CQ73" i="5"/>
  <c r="CP73" i="5"/>
  <c r="CO73" i="5"/>
  <c r="CJ73" i="5"/>
  <c r="CI73" i="5"/>
  <c r="CH73" i="5"/>
  <c r="CC73" i="5"/>
  <c r="CB73" i="5"/>
  <c r="CA73" i="5"/>
  <c r="BV73" i="5"/>
  <c r="BU73" i="5"/>
  <c r="BT73" i="5"/>
  <c r="BO73" i="5"/>
  <c r="BN73" i="5"/>
  <c r="BM73" i="5"/>
  <c r="BH73" i="5"/>
  <c r="BG73" i="5"/>
  <c r="BF73" i="5"/>
  <c r="BA73" i="5"/>
  <c r="AZ73" i="5"/>
  <c r="AY73" i="5"/>
  <c r="AT73" i="5"/>
  <c r="AS73" i="5"/>
  <c r="AR73" i="5"/>
  <c r="AM73" i="5"/>
  <c r="AL73" i="5"/>
  <c r="AK73" i="5"/>
  <c r="AF73" i="5"/>
  <c r="AE73" i="5"/>
  <c r="AD73" i="5"/>
  <c r="Y73" i="5"/>
  <c r="W73" i="5"/>
  <c r="CQ72" i="5"/>
  <c r="CP72" i="5"/>
  <c r="CO72" i="5"/>
  <c r="CJ72" i="5"/>
  <c r="CI72" i="5"/>
  <c r="CH72" i="5"/>
  <c r="CC72" i="5"/>
  <c r="CB72" i="5"/>
  <c r="CA72" i="5"/>
  <c r="BV72" i="5"/>
  <c r="BU72" i="5"/>
  <c r="BT72" i="5"/>
  <c r="BO72" i="5"/>
  <c r="BN72" i="5"/>
  <c r="BM72" i="5"/>
  <c r="BH72" i="5"/>
  <c r="BG72" i="5"/>
  <c r="BF72" i="5"/>
  <c r="BA72" i="5"/>
  <c r="AZ72" i="5"/>
  <c r="AY72" i="5"/>
  <c r="AT72" i="5"/>
  <c r="AS72" i="5"/>
  <c r="AR72" i="5"/>
  <c r="AM72" i="5"/>
  <c r="AL72" i="5"/>
  <c r="AK72" i="5"/>
  <c r="AF72" i="5"/>
  <c r="AE72" i="5"/>
  <c r="AD72" i="5"/>
  <c r="Y72" i="5"/>
  <c r="W72" i="5"/>
  <c r="CQ71" i="5"/>
  <c r="CP71" i="5"/>
  <c r="CO71" i="5"/>
  <c r="CJ71" i="5"/>
  <c r="CI71" i="5"/>
  <c r="CH71" i="5"/>
  <c r="CC71" i="5"/>
  <c r="CB71" i="5"/>
  <c r="CA71" i="5"/>
  <c r="BV71" i="5"/>
  <c r="BU71" i="5"/>
  <c r="BT71" i="5"/>
  <c r="BO71" i="5"/>
  <c r="BN71" i="5"/>
  <c r="BM71" i="5"/>
  <c r="BH71" i="5"/>
  <c r="BG71" i="5"/>
  <c r="BF71" i="5"/>
  <c r="BA71" i="5"/>
  <c r="AZ71" i="5"/>
  <c r="AY71" i="5"/>
  <c r="AT71" i="5"/>
  <c r="AS71" i="5"/>
  <c r="AR71" i="5"/>
  <c r="AM71" i="5"/>
  <c r="AL71" i="5"/>
  <c r="AK71" i="5"/>
  <c r="AF71" i="5"/>
  <c r="AE71" i="5"/>
  <c r="AD71" i="5"/>
  <c r="Y71" i="5"/>
  <c r="W71" i="5"/>
  <c r="CQ70" i="5"/>
  <c r="CP70" i="5"/>
  <c r="CO70" i="5"/>
  <c r="CJ70" i="5"/>
  <c r="CI70" i="5"/>
  <c r="CH70" i="5"/>
  <c r="CC70" i="5"/>
  <c r="CB70" i="5"/>
  <c r="CA70" i="5"/>
  <c r="BV70" i="5"/>
  <c r="BU70" i="5"/>
  <c r="BT70" i="5"/>
  <c r="BO70" i="5"/>
  <c r="BN70" i="5"/>
  <c r="BM70" i="5"/>
  <c r="BH70" i="5"/>
  <c r="BG70" i="5"/>
  <c r="BF70" i="5"/>
  <c r="BA70" i="5"/>
  <c r="AZ70" i="5"/>
  <c r="AY70" i="5"/>
  <c r="AT70" i="5"/>
  <c r="AS70" i="5"/>
  <c r="AR70" i="5"/>
  <c r="AM70" i="5"/>
  <c r="AL70" i="5"/>
  <c r="AK70" i="5"/>
  <c r="AF70" i="5"/>
  <c r="AE70" i="5"/>
  <c r="AD70" i="5"/>
  <c r="Y70" i="5"/>
  <c r="W70" i="5"/>
  <c r="CQ69" i="5"/>
  <c r="CP69" i="5"/>
  <c r="CO69" i="5"/>
  <c r="CJ69" i="5"/>
  <c r="CI69" i="5"/>
  <c r="CH69" i="5"/>
  <c r="CC69" i="5"/>
  <c r="CB69" i="5"/>
  <c r="CA69" i="5"/>
  <c r="BV69" i="5"/>
  <c r="BU69" i="5"/>
  <c r="BT69" i="5"/>
  <c r="BO69" i="5"/>
  <c r="BN69" i="5"/>
  <c r="BM69" i="5"/>
  <c r="BH69" i="5"/>
  <c r="BG69" i="5"/>
  <c r="BF69" i="5"/>
  <c r="BA69" i="5"/>
  <c r="AZ69" i="5"/>
  <c r="AY69" i="5"/>
  <c r="AT69" i="5"/>
  <c r="AS69" i="5"/>
  <c r="AR69" i="5"/>
  <c r="AM69" i="5"/>
  <c r="AL69" i="5"/>
  <c r="AK69" i="5"/>
  <c r="AF69" i="5"/>
  <c r="AE69" i="5"/>
  <c r="AD69" i="5"/>
  <c r="Y69" i="5"/>
  <c r="W69" i="5"/>
  <c r="CQ68" i="5"/>
  <c r="CP68" i="5"/>
  <c r="CO68" i="5"/>
  <c r="CJ68" i="5"/>
  <c r="CI68" i="5"/>
  <c r="CH68" i="5"/>
  <c r="CC68" i="5"/>
  <c r="CB68" i="5"/>
  <c r="CA68" i="5"/>
  <c r="BV68" i="5"/>
  <c r="BU68" i="5"/>
  <c r="BT68" i="5"/>
  <c r="BO68" i="5"/>
  <c r="BN68" i="5"/>
  <c r="BM68" i="5"/>
  <c r="BH68" i="5"/>
  <c r="BG68" i="5"/>
  <c r="BF68" i="5"/>
  <c r="BA68" i="5"/>
  <c r="AZ68" i="5"/>
  <c r="AY68" i="5"/>
  <c r="AT68" i="5"/>
  <c r="AS68" i="5"/>
  <c r="AR68" i="5"/>
  <c r="AM68" i="5"/>
  <c r="AL68" i="5"/>
  <c r="AK68" i="5"/>
  <c r="AF68" i="5"/>
  <c r="AE68" i="5"/>
  <c r="AD68" i="5"/>
  <c r="Y68" i="5"/>
  <c r="W68" i="5"/>
  <c r="CQ67" i="5"/>
  <c r="CP67" i="5"/>
  <c r="CO67" i="5"/>
  <c r="CJ67" i="5"/>
  <c r="CI67" i="5"/>
  <c r="CH67" i="5"/>
  <c r="CC67" i="5"/>
  <c r="CB67" i="5"/>
  <c r="CA67" i="5"/>
  <c r="BV67" i="5"/>
  <c r="BU67" i="5"/>
  <c r="BT67" i="5"/>
  <c r="BO67" i="5"/>
  <c r="BN67" i="5"/>
  <c r="BM67" i="5"/>
  <c r="BH67" i="5"/>
  <c r="BG67" i="5"/>
  <c r="BF67" i="5"/>
  <c r="BA67" i="5"/>
  <c r="AZ67" i="5"/>
  <c r="AY67" i="5"/>
  <c r="AT67" i="5"/>
  <c r="AS67" i="5"/>
  <c r="AR67" i="5"/>
  <c r="AM67" i="5"/>
  <c r="AL67" i="5"/>
  <c r="AK67" i="5"/>
  <c r="AF67" i="5"/>
  <c r="AE67" i="5"/>
  <c r="AD67" i="5"/>
  <c r="Y67" i="5"/>
  <c r="W67" i="5"/>
  <c r="CQ66" i="5"/>
  <c r="CP66" i="5"/>
  <c r="CO66" i="5"/>
  <c r="CJ66" i="5"/>
  <c r="CI66" i="5"/>
  <c r="CH66" i="5"/>
  <c r="CC66" i="5"/>
  <c r="CB66" i="5"/>
  <c r="CA66" i="5"/>
  <c r="BV66" i="5"/>
  <c r="BU66" i="5"/>
  <c r="BT66" i="5"/>
  <c r="BO66" i="5"/>
  <c r="BN66" i="5"/>
  <c r="BM66" i="5"/>
  <c r="BH66" i="5"/>
  <c r="BG66" i="5"/>
  <c r="BF66" i="5"/>
  <c r="BA66" i="5"/>
  <c r="AZ66" i="5"/>
  <c r="AY66" i="5"/>
  <c r="AT66" i="5"/>
  <c r="AS66" i="5"/>
  <c r="AR66" i="5"/>
  <c r="AM66" i="5"/>
  <c r="AL66" i="5"/>
  <c r="AK66" i="5"/>
  <c r="AF66" i="5"/>
  <c r="AE66" i="5"/>
  <c r="AD66" i="5"/>
  <c r="Y66" i="5"/>
  <c r="W66" i="5"/>
  <c r="CQ65" i="5"/>
  <c r="CP65" i="5"/>
  <c r="CO65" i="5"/>
  <c r="CJ65" i="5"/>
  <c r="CI65" i="5"/>
  <c r="CH65" i="5"/>
  <c r="CC65" i="5"/>
  <c r="CB65" i="5"/>
  <c r="CA65" i="5"/>
  <c r="BV65" i="5"/>
  <c r="BU65" i="5"/>
  <c r="BT65" i="5"/>
  <c r="BO65" i="5"/>
  <c r="BN65" i="5"/>
  <c r="BM65" i="5"/>
  <c r="BH65" i="5"/>
  <c r="BG65" i="5"/>
  <c r="BF65" i="5"/>
  <c r="BA65" i="5"/>
  <c r="AZ65" i="5"/>
  <c r="AY65" i="5"/>
  <c r="AT65" i="5"/>
  <c r="AS65" i="5"/>
  <c r="AR65" i="5"/>
  <c r="AM65" i="5"/>
  <c r="AL65" i="5"/>
  <c r="AK65" i="5"/>
  <c r="AF65" i="5"/>
  <c r="AE65" i="5"/>
  <c r="AD65" i="5"/>
  <c r="Y65" i="5"/>
  <c r="W65" i="5"/>
  <c r="CQ64" i="5"/>
  <c r="CP64" i="5"/>
  <c r="CO64" i="5"/>
  <c r="CJ64" i="5"/>
  <c r="CI64" i="5"/>
  <c r="CH64" i="5"/>
  <c r="CC64" i="5"/>
  <c r="CB64" i="5"/>
  <c r="CA64" i="5"/>
  <c r="BV64" i="5"/>
  <c r="BU64" i="5"/>
  <c r="BT64" i="5"/>
  <c r="BO64" i="5"/>
  <c r="BN64" i="5"/>
  <c r="BM64" i="5"/>
  <c r="BH64" i="5"/>
  <c r="BG64" i="5"/>
  <c r="BF64" i="5"/>
  <c r="BA64" i="5"/>
  <c r="AZ64" i="5"/>
  <c r="AY64" i="5"/>
  <c r="AT64" i="5"/>
  <c r="AS64" i="5"/>
  <c r="AR64" i="5"/>
  <c r="AM64" i="5"/>
  <c r="AL64" i="5"/>
  <c r="AK64" i="5"/>
  <c r="AF64" i="5"/>
  <c r="AE64" i="5"/>
  <c r="AD64" i="5"/>
  <c r="Y64" i="5"/>
  <c r="W64" i="5"/>
  <c r="CQ63" i="5"/>
  <c r="CP63" i="5"/>
  <c r="CO63" i="5"/>
  <c r="CJ63" i="5"/>
  <c r="CI63" i="5"/>
  <c r="CH63" i="5"/>
  <c r="CC63" i="5"/>
  <c r="CB63" i="5"/>
  <c r="CA63" i="5"/>
  <c r="BV63" i="5"/>
  <c r="BU63" i="5"/>
  <c r="BT63" i="5"/>
  <c r="BO63" i="5"/>
  <c r="BN63" i="5"/>
  <c r="BM63" i="5"/>
  <c r="BH63" i="5"/>
  <c r="BG63" i="5"/>
  <c r="BF63" i="5"/>
  <c r="BA63" i="5"/>
  <c r="AZ63" i="5"/>
  <c r="AY63" i="5"/>
  <c r="AT63" i="5"/>
  <c r="AS63" i="5"/>
  <c r="AR63" i="5"/>
  <c r="AM63" i="5"/>
  <c r="AL63" i="5"/>
  <c r="AK63" i="5"/>
  <c r="AF63" i="5"/>
  <c r="AE63" i="5"/>
  <c r="AD63" i="5"/>
  <c r="Y63" i="5"/>
  <c r="W63" i="5"/>
  <c r="CQ62" i="5"/>
  <c r="CP62" i="5"/>
  <c r="CO62" i="5"/>
  <c r="CJ62" i="5"/>
  <c r="CI62" i="5"/>
  <c r="CH62" i="5"/>
  <c r="CC62" i="5"/>
  <c r="CB62" i="5"/>
  <c r="CA62" i="5"/>
  <c r="BV62" i="5"/>
  <c r="BU62" i="5"/>
  <c r="BT62" i="5"/>
  <c r="BO62" i="5"/>
  <c r="BN62" i="5"/>
  <c r="BM62" i="5"/>
  <c r="BH62" i="5"/>
  <c r="BG62" i="5"/>
  <c r="BF62" i="5"/>
  <c r="BA62" i="5"/>
  <c r="AZ62" i="5"/>
  <c r="AY62" i="5"/>
  <c r="AT62" i="5"/>
  <c r="AS62" i="5"/>
  <c r="AR62" i="5"/>
  <c r="AM62" i="5"/>
  <c r="AL62" i="5"/>
  <c r="AK62" i="5"/>
  <c r="AF62" i="5"/>
  <c r="AE62" i="5"/>
  <c r="AD62" i="5"/>
  <c r="Y62" i="5"/>
  <c r="W62" i="5"/>
  <c r="CQ61" i="5"/>
  <c r="CP61" i="5"/>
  <c r="CO61" i="5"/>
  <c r="CJ61" i="5"/>
  <c r="CI61" i="5"/>
  <c r="CH61" i="5"/>
  <c r="CC61" i="5"/>
  <c r="CB61" i="5"/>
  <c r="CA61" i="5"/>
  <c r="BV61" i="5"/>
  <c r="BU61" i="5"/>
  <c r="BT61" i="5"/>
  <c r="BO61" i="5"/>
  <c r="BN61" i="5"/>
  <c r="BM61" i="5"/>
  <c r="BH61" i="5"/>
  <c r="BG61" i="5"/>
  <c r="BF61" i="5"/>
  <c r="BA61" i="5"/>
  <c r="AZ61" i="5"/>
  <c r="AY61" i="5"/>
  <c r="AT61" i="5"/>
  <c r="AS61" i="5"/>
  <c r="AR61" i="5"/>
  <c r="AM61" i="5"/>
  <c r="AL61" i="5"/>
  <c r="AK61" i="5"/>
  <c r="AF61" i="5"/>
  <c r="AE61" i="5"/>
  <c r="AD61" i="5"/>
  <c r="Y61" i="5"/>
  <c r="W61" i="5"/>
  <c r="CQ60" i="5"/>
  <c r="CO60" i="5"/>
  <c r="CJ60" i="5"/>
  <c r="CH60" i="5"/>
  <c r="CC60" i="5"/>
  <c r="CA60" i="5"/>
  <c r="BV60" i="5"/>
  <c r="BT60" i="5"/>
  <c r="BO60" i="5"/>
  <c r="BM60" i="5"/>
  <c r="BH60" i="5"/>
  <c r="BF60" i="5"/>
  <c r="BA60" i="5"/>
  <c r="AY60" i="5"/>
  <c r="AT60" i="5"/>
  <c r="AR60" i="5"/>
  <c r="AM60" i="5"/>
  <c r="AK60" i="5"/>
  <c r="AF60" i="5"/>
  <c r="AD60" i="5"/>
  <c r="Y60" i="5"/>
  <c r="W60" i="5"/>
  <c r="CQ59" i="5"/>
  <c r="CP59" i="5"/>
  <c r="CO59" i="5"/>
  <c r="CJ59" i="5"/>
  <c r="CI59" i="5"/>
  <c r="CH59" i="5"/>
  <c r="CC59" i="5"/>
  <c r="CB59" i="5"/>
  <c r="CA59" i="5"/>
  <c r="BV59" i="5"/>
  <c r="BU59" i="5"/>
  <c r="BT59" i="5"/>
  <c r="BO59" i="5"/>
  <c r="BN59" i="5"/>
  <c r="BM59" i="5"/>
  <c r="BH59" i="5"/>
  <c r="BG59" i="5"/>
  <c r="BF59" i="5"/>
  <c r="BA59" i="5"/>
  <c r="AZ59" i="5"/>
  <c r="AY59" i="5"/>
  <c r="AT59" i="5"/>
  <c r="AS59" i="5"/>
  <c r="AR59" i="5"/>
  <c r="AM59" i="5"/>
  <c r="AL59" i="5"/>
  <c r="AK59" i="5"/>
  <c r="AF59" i="5"/>
  <c r="AE59" i="5"/>
  <c r="AD59" i="5"/>
  <c r="Y59" i="5"/>
  <c r="W59" i="5"/>
  <c r="CQ58" i="5"/>
  <c r="CP58" i="5"/>
  <c r="CO58" i="5"/>
  <c r="CJ58" i="5"/>
  <c r="CI58" i="5"/>
  <c r="CH58" i="5"/>
  <c r="CC58" i="5"/>
  <c r="CB58" i="5"/>
  <c r="CA58" i="5"/>
  <c r="BV58" i="5"/>
  <c r="BU58" i="5"/>
  <c r="BT58" i="5"/>
  <c r="BO58" i="5"/>
  <c r="BN58" i="5"/>
  <c r="BM58" i="5"/>
  <c r="BH58" i="5"/>
  <c r="BG58" i="5"/>
  <c r="BF58" i="5"/>
  <c r="BA58" i="5"/>
  <c r="AZ58" i="5"/>
  <c r="AY58" i="5"/>
  <c r="AT58" i="5"/>
  <c r="AS58" i="5"/>
  <c r="AR58" i="5"/>
  <c r="AM58" i="5"/>
  <c r="AL58" i="5"/>
  <c r="AK58" i="5"/>
  <c r="AF58" i="5"/>
  <c r="AE58" i="5"/>
  <c r="AD58" i="5"/>
  <c r="Y58" i="5"/>
  <c r="W58" i="5"/>
  <c r="CQ57" i="5"/>
  <c r="CP57" i="5"/>
  <c r="CO57" i="5"/>
  <c r="CJ57" i="5"/>
  <c r="CI57" i="5"/>
  <c r="CH57" i="5"/>
  <c r="CC57" i="5"/>
  <c r="CB57" i="5"/>
  <c r="CA57" i="5"/>
  <c r="BV57" i="5"/>
  <c r="BU57" i="5"/>
  <c r="BT57" i="5"/>
  <c r="BO57" i="5"/>
  <c r="BN57" i="5"/>
  <c r="BM57" i="5"/>
  <c r="BH57" i="5"/>
  <c r="BG57" i="5"/>
  <c r="BF57" i="5"/>
  <c r="BA57" i="5"/>
  <c r="AZ57" i="5"/>
  <c r="AY57" i="5"/>
  <c r="AT57" i="5"/>
  <c r="AS57" i="5"/>
  <c r="AR57" i="5"/>
  <c r="AM57" i="5"/>
  <c r="AL57" i="5"/>
  <c r="AK57" i="5"/>
  <c r="AF57" i="5"/>
  <c r="AE57" i="5"/>
  <c r="AD57" i="5"/>
  <c r="Y57" i="5"/>
  <c r="W57" i="5"/>
  <c r="CQ56" i="5"/>
  <c r="CP56" i="5"/>
  <c r="CO56" i="5"/>
  <c r="CJ56" i="5"/>
  <c r="CI56" i="5"/>
  <c r="CH56" i="5"/>
  <c r="CC56" i="5"/>
  <c r="CB56" i="5"/>
  <c r="CA56" i="5"/>
  <c r="BV56" i="5"/>
  <c r="BU56" i="5"/>
  <c r="BT56" i="5"/>
  <c r="BO56" i="5"/>
  <c r="BN56" i="5"/>
  <c r="BM56" i="5"/>
  <c r="BH56" i="5"/>
  <c r="BG56" i="5"/>
  <c r="BF56" i="5"/>
  <c r="BA56" i="5"/>
  <c r="AZ56" i="5"/>
  <c r="AY56" i="5"/>
  <c r="AT56" i="5"/>
  <c r="AS56" i="5"/>
  <c r="AR56" i="5"/>
  <c r="AM56" i="5"/>
  <c r="AL56" i="5"/>
  <c r="AK56" i="5"/>
  <c r="AF56" i="5"/>
  <c r="AE56" i="5"/>
  <c r="AD56" i="5"/>
  <c r="Y56" i="5"/>
  <c r="W56" i="5"/>
  <c r="CQ55" i="5"/>
  <c r="CP55" i="5"/>
  <c r="CO55" i="5"/>
  <c r="CJ55" i="5"/>
  <c r="CI55" i="5"/>
  <c r="CH55" i="5"/>
  <c r="CC55" i="5"/>
  <c r="CB55" i="5"/>
  <c r="CA55" i="5"/>
  <c r="BV55" i="5"/>
  <c r="BU55" i="5"/>
  <c r="BT55" i="5"/>
  <c r="BO55" i="5"/>
  <c r="BN55" i="5"/>
  <c r="BM55" i="5"/>
  <c r="BH55" i="5"/>
  <c r="BG55" i="5"/>
  <c r="BF55" i="5"/>
  <c r="BA55" i="5"/>
  <c r="AZ55" i="5"/>
  <c r="AY55" i="5"/>
  <c r="AT55" i="5"/>
  <c r="AS55" i="5"/>
  <c r="AR55" i="5"/>
  <c r="AM55" i="5"/>
  <c r="AL55" i="5"/>
  <c r="AK55" i="5"/>
  <c r="AF55" i="5"/>
  <c r="AE55" i="5"/>
  <c r="AD55" i="5"/>
  <c r="Y55" i="5"/>
  <c r="W55" i="5"/>
  <c r="CQ54" i="5"/>
  <c r="CP54" i="5"/>
  <c r="CO54" i="5"/>
  <c r="CJ54" i="5"/>
  <c r="CI54" i="5"/>
  <c r="CH54" i="5"/>
  <c r="CC54" i="5"/>
  <c r="CB54" i="5"/>
  <c r="CA54" i="5"/>
  <c r="BV54" i="5"/>
  <c r="BU54" i="5"/>
  <c r="BT54" i="5"/>
  <c r="BO54" i="5"/>
  <c r="BN54" i="5"/>
  <c r="BM54" i="5"/>
  <c r="BH54" i="5"/>
  <c r="BG54" i="5"/>
  <c r="BF54" i="5"/>
  <c r="BA54" i="5"/>
  <c r="AZ54" i="5"/>
  <c r="AY54" i="5"/>
  <c r="AT54" i="5"/>
  <c r="AS54" i="5"/>
  <c r="AR54" i="5"/>
  <c r="AM54" i="5"/>
  <c r="AL54" i="5"/>
  <c r="AK54" i="5"/>
  <c r="AF54" i="5"/>
  <c r="AE54" i="5"/>
  <c r="AD54" i="5"/>
  <c r="Y54" i="5"/>
  <c r="W54" i="5"/>
  <c r="CQ53" i="5"/>
  <c r="CP53" i="5"/>
  <c r="CO53" i="5"/>
  <c r="CJ53" i="5"/>
  <c r="CI53" i="5"/>
  <c r="CH53" i="5"/>
  <c r="CC53" i="5"/>
  <c r="CB53" i="5"/>
  <c r="CA53" i="5"/>
  <c r="BV53" i="5"/>
  <c r="BU53" i="5"/>
  <c r="BT53" i="5"/>
  <c r="BO53" i="5"/>
  <c r="BN53" i="5"/>
  <c r="BM53" i="5"/>
  <c r="BH53" i="5"/>
  <c r="BG53" i="5"/>
  <c r="BF53" i="5"/>
  <c r="BA53" i="5"/>
  <c r="AZ53" i="5"/>
  <c r="AY53" i="5"/>
  <c r="AT53" i="5"/>
  <c r="AS53" i="5"/>
  <c r="AR53" i="5"/>
  <c r="AM53" i="5"/>
  <c r="AL53" i="5"/>
  <c r="AK53" i="5"/>
  <c r="AF53" i="5"/>
  <c r="AE53" i="5"/>
  <c r="AD53" i="5"/>
  <c r="Y53" i="5"/>
  <c r="W53" i="5"/>
  <c r="CQ52" i="5"/>
  <c r="CP52" i="5"/>
  <c r="CO52" i="5"/>
  <c r="CJ52" i="5"/>
  <c r="CI52" i="5"/>
  <c r="CH52" i="5"/>
  <c r="CC52" i="5"/>
  <c r="CB52" i="5"/>
  <c r="CA52" i="5"/>
  <c r="BV52" i="5"/>
  <c r="BU52" i="5"/>
  <c r="BT52" i="5"/>
  <c r="BO52" i="5"/>
  <c r="BN52" i="5"/>
  <c r="BM52" i="5"/>
  <c r="BH52" i="5"/>
  <c r="BG52" i="5"/>
  <c r="BF52" i="5"/>
  <c r="BA52" i="5"/>
  <c r="AZ52" i="5"/>
  <c r="AY52" i="5"/>
  <c r="AT52" i="5"/>
  <c r="AS52" i="5"/>
  <c r="AR52" i="5"/>
  <c r="AM52" i="5"/>
  <c r="AL52" i="5"/>
  <c r="AK52" i="5"/>
  <c r="AF52" i="5"/>
  <c r="AE52" i="5"/>
  <c r="AD52" i="5"/>
  <c r="Y52" i="5"/>
  <c r="W52" i="5"/>
  <c r="CQ51" i="5"/>
  <c r="CP51" i="5"/>
  <c r="CO51" i="5"/>
  <c r="CJ51" i="5"/>
  <c r="CI51" i="5"/>
  <c r="CH51" i="5"/>
  <c r="CC51" i="5"/>
  <c r="CB51" i="5"/>
  <c r="CA51" i="5"/>
  <c r="BV51" i="5"/>
  <c r="BU51" i="5"/>
  <c r="BT51" i="5"/>
  <c r="BO51" i="5"/>
  <c r="BN51" i="5"/>
  <c r="BM51" i="5"/>
  <c r="BH51" i="5"/>
  <c r="BG51" i="5"/>
  <c r="BF51" i="5"/>
  <c r="BA51" i="5"/>
  <c r="AZ51" i="5"/>
  <c r="AY51" i="5"/>
  <c r="AT51" i="5"/>
  <c r="AS51" i="5"/>
  <c r="AR51" i="5"/>
  <c r="AM51" i="5"/>
  <c r="AL51" i="5"/>
  <c r="AK51" i="5"/>
  <c r="AF51" i="5"/>
  <c r="AE51" i="5"/>
  <c r="AD51" i="5"/>
  <c r="Y51" i="5"/>
  <c r="W51" i="5"/>
  <c r="CQ50" i="5"/>
  <c r="CP50" i="5"/>
  <c r="CO50" i="5"/>
  <c r="CJ50" i="5"/>
  <c r="CI50" i="5"/>
  <c r="CH50" i="5"/>
  <c r="CC50" i="5"/>
  <c r="CB50" i="5"/>
  <c r="CA50" i="5"/>
  <c r="BV50" i="5"/>
  <c r="BU50" i="5"/>
  <c r="BT50" i="5"/>
  <c r="BO50" i="5"/>
  <c r="BN50" i="5"/>
  <c r="BM50" i="5"/>
  <c r="BH50" i="5"/>
  <c r="BG50" i="5"/>
  <c r="BF50" i="5"/>
  <c r="BA50" i="5"/>
  <c r="AZ50" i="5"/>
  <c r="AY50" i="5"/>
  <c r="AT50" i="5"/>
  <c r="AS50" i="5"/>
  <c r="AR50" i="5"/>
  <c r="AM50" i="5"/>
  <c r="AL50" i="5"/>
  <c r="AK50" i="5"/>
  <c r="AF50" i="5"/>
  <c r="AE50" i="5"/>
  <c r="AD50" i="5"/>
  <c r="Y50" i="5"/>
  <c r="W50" i="5"/>
  <c r="CQ49" i="5"/>
  <c r="CP49" i="5"/>
  <c r="CO49" i="5"/>
  <c r="CJ49" i="5"/>
  <c r="CI49" i="5"/>
  <c r="CH49" i="5"/>
  <c r="CC49" i="5"/>
  <c r="CB49" i="5"/>
  <c r="CA49" i="5"/>
  <c r="BV49" i="5"/>
  <c r="BU49" i="5"/>
  <c r="BT49" i="5"/>
  <c r="BO49" i="5"/>
  <c r="BN49" i="5"/>
  <c r="BM49" i="5"/>
  <c r="BH49" i="5"/>
  <c r="BG49" i="5"/>
  <c r="BF49" i="5"/>
  <c r="BA49" i="5"/>
  <c r="AZ49" i="5"/>
  <c r="AY49" i="5"/>
  <c r="AT49" i="5"/>
  <c r="AS49" i="5"/>
  <c r="AR49" i="5"/>
  <c r="AM49" i="5"/>
  <c r="AL49" i="5"/>
  <c r="AK49" i="5"/>
  <c r="AF49" i="5"/>
  <c r="AE49" i="5"/>
  <c r="AD49" i="5"/>
  <c r="Y49" i="5"/>
  <c r="W49" i="5"/>
  <c r="CQ48" i="5"/>
  <c r="CP48" i="5"/>
  <c r="CO48" i="5"/>
  <c r="CJ48" i="5"/>
  <c r="CI48" i="5"/>
  <c r="CH48" i="5"/>
  <c r="CC48" i="5"/>
  <c r="CB48" i="5"/>
  <c r="CA48" i="5"/>
  <c r="BV48" i="5"/>
  <c r="BU48" i="5"/>
  <c r="BT48" i="5"/>
  <c r="BO48" i="5"/>
  <c r="BN48" i="5"/>
  <c r="BM48" i="5"/>
  <c r="BH48" i="5"/>
  <c r="BG48" i="5"/>
  <c r="BF48" i="5"/>
  <c r="BA48" i="5"/>
  <c r="AZ48" i="5"/>
  <c r="AY48" i="5"/>
  <c r="AT48" i="5"/>
  <c r="AS48" i="5"/>
  <c r="AR48" i="5"/>
  <c r="AM48" i="5"/>
  <c r="AL48" i="5"/>
  <c r="AK48" i="5"/>
  <c r="AF48" i="5"/>
  <c r="AE48" i="5"/>
  <c r="AD48" i="5"/>
  <c r="Y48" i="5"/>
  <c r="W48" i="5"/>
  <c r="CQ47" i="5"/>
  <c r="CP47" i="5"/>
  <c r="CO47" i="5"/>
  <c r="CJ47" i="5"/>
  <c r="CI47" i="5"/>
  <c r="CH47" i="5"/>
  <c r="CC47" i="5"/>
  <c r="CB47" i="5"/>
  <c r="CA47" i="5"/>
  <c r="BV47" i="5"/>
  <c r="BU47" i="5"/>
  <c r="BT47" i="5"/>
  <c r="BO47" i="5"/>
  <c r="BN47" i="5"/>
  <c r="BM47" i="5"/>
  <c r="BH47" i="5"/>
  <c r="BG47" i="5"/>
  <c r="BF47" i="5"/>
  <c r="BA47" i="5"/>
  <c r="AZ47" i="5"/>
  <c r="AY47" i="5"/>
  <c r="AT47" i="5"/>
  <c r="AS47" i="5"/>
  <c r="AR47" i="5"/>
  <c r="AM47" i="5"/>
  <c r="AL47" i="5"/>
  <c r="AK47" i="5"/>
  <c r="AF47" i="5"/>
  <c r="AE47" i="5"/>
  <c r="AD47" i="5"/>
  <c r="Y47" i="5"/>
  <c r="W47" i="5"/>
  <c r="CQ46" i="5"/>
  <c r="CP46" i="5"/>
  <c r="CO46" i="5"/>
  <c r="CJ46" i="5"/>
  <c r="CI46" i="5"/>
  <c r="CH46" i="5"/>
  <c r="CC46" i="5"/>
  <c r="CB46" i="5"/>
  <c r="CA46" i="5"/>
  <c r="BV46" i="5"/>
  <c r="BU46" i="5"/>
  <c r="BT46" i="5"/>
  <c r="BO46" i="5"/>
  <c r="BN46" i="5"/>
  <c r="BM46" i="5"/>
  <c r="BH46" i="5"/>
  <c r="BG46" i="5"/>
  <c r="BF46" i="5"/>
  <c r="BA46" i="5"/>
  <c r="AZ46" i="5"/>
  <c r="AY46" i="5"/>
  <c r="AT46" i="5"/>
  <c r="AS46" i="5"/>
  <c r="AR46" i="5"/>
  <c r="AM46" i="5"/>
  <c r="AL46" i="5"/>
  <c r="AK46" i="5"/>
  <c r="AF46" i="5"/>
  <c r="AE46" i="5"/>
  <c r="AD46" i="5"/>
  <c r="Y46" i="5"/>
  <c r="W46" i="5"/>
  <c r="CQ45" i="5"/>
  <c r="CP45" i="5"/>
  <c r="CO45" i="5"/>
  <c r="CJ45" i="5"/>
  <c r="CI45" i="5"/>
  <c r="CH45" i="5"/>
  <c r="CC45" i="5"/>
  <c r="CB45" i="5"/>
  <c r="CA45" i="5"/>
  <c r="BV45" i="5"/>
  <c r="BU45" i="5"/>
  <c r="BT45" i="5"/>
  <c r="BO45" i="5"/>
  <c r="BN45" i="5"/>
  <c r="BM45" i="5"/>
  <c r="BH45" i="5"/>
  <c r="BG45" i="5"/>
  <c r="BF45" i="5"/>
  <c r="BA45" i="5"/>
  <c r="AZ45" i="5"/>
  <c r="AY45" i="5"/>
  <c r="AT45" i="5"/>
  <c r="AS45" i="5"/>
  <c r="AR45" i="5"/>
  <c r="AM45" i="5"/>
  <c r="AL45" i="5"/>
  <c r="AK45" i="5"/>
  <c r="AF45" i="5"/>
  <c r="AE45" i="5"/>
  <c r="AD45" i="5"/>
  <c r="Y45" i="5"/>
  <c r="W45" i="5"/>
  <c r="CQ44" i="5"/>
  <c r="CP44" i="5"/>
  <c r="CO44" i="5"/>
  <c r="CJ44" i="5"/>
  <c r="CI44" i="5"/>
  <c r="CH44" i="5"/>
  <c r="CC44" i="5"/>
  <c r="CB44" i="5"/>
  <c r="CA44" i="5"/>
  <c r="BV44" i="5"/>
  <c r="BU44" i="5"/>
  <c r="BT44" i="5"/>
  <c r="BO44" i="5"/>
  <c r="BN44" i="5"/>
  <c r="BM44" i="5"/>
  <c r="BH44" i="5"/>
  <c r="BG44" i="5"/>
  <c r="BF44" i="5"/>
  <c r="BA44" i="5"/>
  <c r="AZ44" i="5"/>
  <c r="AY44" i="5"/>
  <c r="AT44" i="5"/>
  <c r="AS44" i="5"/>
  <c r="AR44" i="5"/>
  <c r="AM44" i="5"/>
  <c r="AL44" i="5"/>
  <c r="AK44" i="5"/>
  <c r="AF44" i="5"/>
  <c r="AE44" i="5"/>
  <c r="AD44" i="5"/>
  <c r="Y44" i="5"/>
  <c r="W44" i="5"/>
  <c r="CQ43" i="5"/>
  <c r="CP43" i="5"/>
  <c r="CO43" i="5"/>
  <c r="CJ43" i="5"/>
  <c r="CI43" i="5"/>
  <c r="CH43" i="5"/>
  <c r="CC43" i="5"/>
  <c r="CB43" i="5"/>
  <c r="CA43" i="5"/>
  <c r="BV43" i="5"/>
  <c r="BU43" i="5"/>
  <c r="BT43" i="5"/>
  <c r="BO43" i="5"/>
  <c r="BN43" i="5"/>
  <c r="BM43" i="5"/>
  <c r="BH43" i="5"/>
  <c r="BG43" i="5"/>
  <c r="BF43" i="5"/>
  <c r="BA43" i="5"/>
  <c r="AZ43" i="5"/>
  <c r="AY43" i="5"/>
  <c r="AT43" i="5"/>
  <c r="AS43" i="5"/>
  <c r="AR43" i="5"/>
  <c r="AM43" i="5"/>
  <c r="AL43" i="5"/>
  <c r="AK43" i="5"/>
  <c r="AF43" i="5"/>
  <c r="AE43" i="5"/>
  <c r="AD43" i="5"/>
  <c r="Y43" i="5"/>
  <c r="W43" i="5"/>
  <c r="CQ42" i="5"/>
  <c r="CP42" i="5"/>
  <c r="CO42" i="5"/>
  <c r="CJ42" i="5"/>
  <c r="CI42" i="5"/>
  <c r="CH42" i="5"/>
  <c r="CC42" i="5"/>
  <c r="CB42" i="5"/>
  <c r="CA42" i="5"/>
  <c r="BV42" i="5"/>
  <c r="BU42" i="5"/>
  <c r="BT42" i="5"/>
  <c r="BO42" i="5"/>
  <c r="BN42" i="5"/>
  <c r="BM42" i="5"/>
  <c r="BH42" i="5"/>
  <c r="BG42" i="5"/>
  <c r="BF42" i="5"/>
  <c r="BA42" i="5"/>
  <c r="AZ42" i="5"/>
  <c r="AY42" i="5"/>
  <c r="AT42" i="5"/>
  <c r="AS42" i="5"/>
  <c r="AR42" i="5"/>
  <c r="AM42" i="5"/>
  <c r="AL42" i="5"/>
  <c r="AK42" i="5"/>
  <c r="AF42" i="5"/>
  <c r="AE42" i="5"/>
  <c r="AD42" i="5"/>
  <c r="Y42" i="5"/>
  <c r="W42" i="5"/>
  <c r="CQ41" i="5"/>
  <c r="CP41" i="5"/>
  <c r="CO41" i="5"/>
  <c r="CJ41" i="5"/>
  <c r="CI41" i="5"/>
  <c r="CH41" i="5"/>
  <c r="CC41" i="5"/>
  <c r="CB41" i="5"/>
  <c r="CA41" i="5"/>
  <c r="BV41" i="5"/>
  <c r="BU41" i="5"/>
  <c r="BT41" i="5"/>
  <c r="BO41" i="5"/>
  <c r="BN41" i="5"/>
  <c r="BM41" i="5"/>
  <c r="BH41" i="5"/>
  <c r="BG41" i="5"/>
  <c r="BF41" i="5"/>
  <c r="BA41" i="5"/>
  <c r="AZ41" i="5"/>
  <c r="AY41" i="5"/>
  <c r="AT41" i="5"/>
  <c r="AS41" i="5"/>
  <c r="AR41" i="5"/>
  <c r="AM41" i="5"/>
  <c r="AL41" i="5"/>
  <c r="AK41" i="5"/>
  <c r="AF41" i="5"/>
  <c r="AE41" i="5"/>
  <c r="AD41" i="5"/>
  <c r="Y41" i="5"/>
  <c r="W41" i="5"/>
  <c r="CQ40" i="5"/>
  <c r="CP40" i="5"/>
  <c r="CO40" i="5"/>
  <c r="CJ40" i="5"/>
  <c r="CI40" i="5"/>
  <c r="CH40" i="5"/>
  <c r="CC40" i="5"/>
  <c r="CB40" i="5"/>
  <c r="CA40" i="5"/>
  <c r="BV40" i="5"/>
  <c r="BU40" i="5"/>
  <c r="BT40" i="5"/>
  <c r="BO40" i="5"/>
  <c r="BN40" i="5"/>
  <c r="BM40" i="5"/>
  <c r="BH40" i="5"/>
  <c r="BG40" i="5"/>
  <c r="BF40" i="5"/>
  <c r="BA40" i="5"/>
  <c r="AZ40" i="5"/>
  <c r="AY40" i="5"/>
  <c r="AT40" i="5"/>
  <c r="AS40" i="5"/>
  <c r="AR40" i="5"/>
  <c r="AM40" i="5"/>
  <c r="AL40" i="5"/>
  <c r="AK40" i="5"/>
  <c r="AF40" i="5"/>
  <c r="AE40" i="5"/>
  <c r="AD40" i="5"/>
  <c r="Y40" i="5"/>
  <c r="W40" i="5"/>
  <c r="CQ39" i="5"/>
  <c r="CP39" i="5"/>
  <c r="CO39" i="5"/>
  <c r="CJ39" i="5"/>
  <c r="CI39" i="5"/>
  <c r="CH39" i="5"/>
  <c r="CC39" i="5"/>
  <c r="CB39" i="5"/>
  <c r="CA39" i="5"/>
  <c r="BV39" i="5"/>
  <c r="BU39" i="5"/>
  <c r="BT39" i="5"/>
  <c r="BO39" i="5"/>
  <c r="BN39" i="5"/>
  <c r="BM39" i="5"/>
  <c r="BH39" i="5"/>
  <c r="BG39" i="5"/>
  <c r="BF39" i="5"/>
  <c r="BA39" i="5"/>
  <c r="AZ39" i="5"/>
  <c r="AY39" i="5"/>
  <c r="AT39" i="5"/>
  <c r="AS39" i="5"/>
  <c r="AR39" i="5"/>
  <c r="AM39" i="5"/>
  <c r="AL39" i="5"/>
  <c r="AK39" i="5"/>
  <c r="AF39" i="5"/>
  <c r="AE39" i="5"/>
  <c r="AD39" i="5"/>
  <c r="Y39" i="5"/>
  <c r="W39" i="5"/>
  <c r="CQ38" i="5"/>
  <c r="CP38" i="5"/>
  <c r="CO38" i="5"/>
  <c r="CJ38" i="5"/>
  <c r="CI38" i="5"/>
  <c r="CH38" i="5"/>
  <c r="CC38" i="5"/>
  <c r="CB38" i="5"/>
  <c r="CA38" i="5"/>
  <c r="BV38" i="5"/>
  <c r="BU38" i="5"/>
  <c r="BT38" i="5"/>
  <c r="BO38" i="5"/>
  <c r="BN38" i="5"/>
  <c r="BM38" i="5"/>
  <c r="BH38" i="5"/>
  <c r="BG38" i="5"/>
  <c r="BF38" i="5"/>
  <c r="BA38" i="5"/>
  <c r="AZ38" i="5"/>
  <c r="AY38" i="5"/>
  <c r="AT38" i="5"/>
  <c r="AS38" i="5"/>
  <c r="AR38" i="5"/>
  <c r="AM38" i="5"/>
  <c r="AL38" i="5"/>
  <c r="AK38" i="5"/>
  <c r="AF38" i="5"/>
  <c r="AE38" i="5"/>
  <c r="AD38" i="5"/>
  <c r="Y38" i="5"/>
  <c r="W38" i="5"/>
  <c r="CQ37" i="5"/>
  <c r="CP37" i="5"/>
  <c r="CO37" i="5"/>
  <c r="CJ37" i="5"/>
  <c r="CI37" i="5"/>
  <c r="CH37" i="5"/>
  <c r="CC37" i="5"/>
  <c r="CB37" i="5"/>
  <c r="CA37" i="5"/>
  <c r="BV37" i="5"/>
  <c r="BU37" i="5"/>
  <c r="BT37" i="5"/>
  <c r="BO37" i="5"/>
  <c r="BN37" i="5"/>
  <c r="BM37" i="5"/>
  <c r="BH37" i="5"/>
  <c r="BG37" i="5"/>
  <c r="BF37" i="5"/>
  <c r="BA37" i="5"/>
  <c r="AZ37" i="5"/>
  <c r="AY37" i="5"/>
  <c r="AT37" i="5"/>
  <c r="AS37" i="5"/>
  <c r="AR37" i="5"/>
  <c r="AM37" i="5"/>
  <c r="AL37" i="5"/>
  <c r="AK37" i="5"/>
  <c r="AF37" i="5"/>
  <c r="AE37" i="5"/>
  <c r="AD37" i="5"/>
  <c r="Y37" i="5"/>
  <c r="W37" i="5"/>
  <c r="CQ36" i="5"/>
  <c r="CP36" i="5"/>
  <c r="CO36" i="5"/>
  <c r="CJ36" i="5"/>
  <c r="CI36" i="5"/>
  <c r="CH36" i="5"/>
  <c r="CC36" i="5"/>
  <c r="CB36" i="5"/>
  <c r="CA36" i="5"/>
  <c r="BV36" i="5"/>
  <c r="BU36" i="5"/>
  <c r="BT36" i="5"/>
  <c r="BO36" i="5"/>
  <c r="BN36" i="5"/>
  <c r="BM36" i="5"/>
  <c r="BH36" i="5"/>
  <c r="BG36" i="5"/>
  <c r="BF36" i="5"/>
  <c r="BA36" i="5"/>
  <c r="AZ36" i="5"/>
  <c r="AY36" i="5"/>
  <c r="AT36" i="5"/>
  <c r="AS36" i="5"/>
  <c r="AR36" i="5"/>
  <c r="AM36" i="5"/>
  <c r="AL36" i="5"/>
  <c r="AK36" i="5"/>
  <c r="AF36" i="5"/>
  <c r="AE36" i="5"/>
  <c r="AD36" i="5"/>
  <c r="Y36" i="5"/>
  <c r="W36" i="5"/>
  <c r="CQ35" i="5"/>
  <c r="CP35" i="5"/>
  <c r="CO35" i="5"/>
  <c r="CJ35" i="5"/>
  <c r="CI35" i="5"/>
  <c r="CH35" i="5"/>
  <c r="CC35" i="5"/>
  <c r="CB35" i="5"/>
  <c r="CA35" i="5"/>
  <c r="BV35" i="5"/>
  <c r="BU35" i="5"/>
  <c r="BT35" i="5"/>
  <c r="BO35" i="5"/>
  <c r="BN35" i="5"/>
  <c r="BM35" i="5"/>
  <c r="BH35" i="5"/>
  <c r="BG35" i="5"/>
  <c r="BF35" i="5"/>
  <c r="BA35" i="5"/>
  <c r="AZ35" i="5"/>
  <c r="AY35" i="5"/>
  <c r="AT35" i="5"/>
  <c r="AS35" i="5"/>
  <c r="AR35" i="5"/>
  <c r="AM35" i="5"/>
  <c r="AL35" i="5"/>
  <c r="AK35" i="5"/>
  <c r="AF35" i="5"/>
  <c r="AE35" i="5"/>
  <c r="AD35" i="5"/>
  <c r="Y35" i="5"/>
  <c r="W35" i="5"/>
  <c r="CQ34" i="5"/>
  <c r="CP34" i="5"/>
  <c r="CO34" i="5"/>
  <c r="CJ34" i="5"/>
  <c r="CI34" i="5"/>
  <c r="CH34" i="5"/>
  <c r="CC34" i="5"/>
  <c r="CB34" i="5"/>
  <c r="CA34" i="5"/>
  <c r="BV34" i="5"/>
  <c r="BU34" i="5"/>
  <c r="BT34" i="5"/>
  <c r="BO34" i="5"/>
  <c r="BN34" i="5"/>
  <c r="BM34" i="5"/>
  <c r="BH34" i="5"/>
  <c r="BG34" i="5"/>
  <c r="BF34" i="5"/>
  <c r="BA34" i="5"/>
  <c r="AZ34" i="5"/>
  <c r="AY34" i="5"/>
  <c r="AT34" i="5"/>
  <c r="AS34" i="5"/>
  <c r="AR34" i="5"/>
  <c r="AM34" i="5"/>
  <c r="AL34" i="5"/>
  <c r="AK34" i="5"/>
  <c r="AF34" i="5"/>
  <c r="AE34" i="5"/>
  <c r="AD34" i="5"/>
  <c r="Y34" i="5"/>
  <c r="W34" i="5"/>
  <c r="CQ33" i="5"/>
  <c r="CP33" i="5"/>
  <c r="CO33" i="5"/>
  <c r="CJ33" i="5"/>
  <c r="CI33" i="5"/>
  <c r="CH33" i="5"/>
  <c r="CC33" i="5"/>
  <c r="CB33" i="5"/>
  <c r="CA33" i="5"/>
  <c r="BV33" i="5"/>
  <c r="BU33" i="5"/>
  <c r="BT33" i="5"/>
  <c r="BO33" i="5"/>
  <c r="BN33" i="5"/>
  <c r="BM33" i="5"/>
  <c r="BH33" i="5"/>
  <c r="BG33" i="5"/>
  <c r="BF33" i="5"/>
  <c r="BA33" i="5"/>
  <c r="AZ33" i="5"/>
  <c r="AY33" i="5"/>
  <c r="AT33" i="5"/>
  <c r="AS33" i="5"/>
  <c r="AR33" i="5"/>
  <c r="AM33" i="5"/>
  <c r="AL33" i="5"/>
  <c r="AK33" i="5"/>
  <c r="AF33" i="5"/>
  <c r="AE33" i="5"/>
  <c r="AD33" i="5"/>
  <c r="Y33" i="5"/>
  <c r="W33" i="5"/>
  <c r="CQ32" i="5"/>
  <c r="CP32" i="5"/>
  <c r="CO32" i="5"/>
  <c r="CJ32" i="5"/>
  <c r="CI32" i="5"/>
  <c r="CH32" i="5"/>
  <c r="CC32" i="5"/>
  <c r="CB32" i="5"/>
  <c r="CA32" i="5"/>
  <c r="BV32" i="5"/>
  <c r="BU32" i="5"/>
  <c r="BT32" i="5"/>
  <c r="BO32" i="5"/>
  <c r="BN32" i="5"/>
  <c r="BM32" i="5"/>
  <c r="BH32" i="5"/>
  <c r="BG32" i="5"/>
  <c r="BF32" i="5"/>
  <c r="BA32" i="5"/>
  <c r="AZ32" i="5"/>
  <c r="AY32" i="5"/>
  <c r="AT32" i="5"/>
  <c r="AS32" i="5"/>
  <c r="AR32" i="5"/>
  <c r="AM32" i="5"/>
  <c r="AL32" i="5"/>
  <c r="AK32" i="5"/>
  <c r="AF32" i="5"/>
  <c r="AE32" i="5"/>
  <c r="AD32" i="5"/>
  <c r="Y32" i="5"/>
  <c r="W32" i="5"/>
  <c r="CQ31" i="5"/>
  <c r="CP31" i="5"/>
  <c r="CO31" i="5"/>
  <c r="CJ31" i="5"/>
  <c r="CI31" i="5"/>
  <c r="CH31" i="5"/>
  <c r="CC31" i="5"/>
  <c r="CB31" i="5"/>
  <c r="CA31" i="5"/>
  <c r="BV31" i="5"/>
  <c r="BU31" i="5"/>
  <c r="BT31" i="5"/>
  <c r="BO31" i="5"/>
  <c r="BN31" i="5"/>
  <c r="BM31" i="5"/>
  <c r="BH31" i="5"/>
  <c r="BG31" i="5"/>
  <c r="BF31" i="5"/>
  <c r="BA31" i="5"/>
  <c r="AZ31" i="5"/>
  <c r="AY31" i="5"/>
  <c r="AT31" i="5"/>
  <c r="AS31" i="5"/>
  <c r="AR31" i="5"/>
  <c r="AM31" i="5"/>
  <c r="AL31" i="5"/>
  <c r="AK31" i="5"/>
  <c r="AF31" i="5"/>
  <c r="AE31" i="5"/>
  <c r="AD31" i="5"/>
  <c r="Y31" i="5"/>
  <c r="W31" i="5"/>
  <c r="CQ30" i="5"/>
  <c r="CP30" i="5"/>
  <c r="CO30" i="5"/>
  <c r="CJ30" i="5"/>
  <c r="CI30" i="5"/>
  <c r="CH30" i="5"/>
  <c r="CC30" i="5"/>
  <c r="CB30" i="5"/>
  <c r="CA30" i="5"/>
  <c r="BV30" i="5"/>
  <c r="BU30" i="5"/>
  <c r="BT30" i="5"/>
  <c r="BO30" i="5"/>
  <c r="BN30" i="5"/>
  <c r="BM30" i="5"/>
  <c r="BH30" i="5"/>
  <c r="BG30" i="5"/>
  <c r="BF30" i="5"/>
  <c r="BA30" i="5"/>
  <c r="AZ30" i="5"/>
  <c r="AY30" i="5"/>
  <c r="AT30" i="5"/>
  <c r="AS30" i="5"/>
  <c r="AR30" i="5"/>
  <c r="AM30" i="5"/>
  <c r="AL30" i="5"/>
  <c r="AK30" i="5"/>
  <c r="AF30" i="5"/>
  <c r="AE30" i="5"/>
  <c r="AD30" i="5"/>
  <c r="Y30" i="5"/>
  <c r="W30" i="5"/>
  <c r="CQ29" i="5"/>
  <c r="CP29" i="5"/>
  <c r="CO29" i="5"/>
  <c r="CJ29" i="5"/>
  <c r="CI29" i="5"/>
  <c r="CH29" i="5"/>
  <c r="CC29" i="5"/>
  <c r="CB29" i="5"/>
  <c r="CA29" i="5"/>
  <c r="BV29" i="5"/>
  <c r="BU29" i="5"/>
  <c r="BT29" i="5"/>
  <c r="BO29" i="5"/>
  <c r="BN29" i="5"/>
  <c r="BM29" i="5"/>
  <c r="BH29" i="5"/>
  <c r="BG29" i="5"/>
  <c r="BF29" i="5"/>
  <c r="BA29" i="5"/>
  <c r="AZ29" i="5"/>
  <c r="AY29" i="5"/>
  <c r="AT29" i="5"/>
  <c r="AS29" i="5"/>
  <c r="AR29" i="5"/>
  <c r="AM29" i="5"/>
  <c r="AL29" i="5"/>
  <c r="AK29" i="5"/>
  <c r="AF29" i="5"/>
  <c r="AE29" i="5"/>
  <c r="AD29" i="5"/>
  <c r="Y29" i="5"/>
  <c r="W29" i="5"/>
  <c r="CQ28" i="5"/>
  <c r="CP28" i="5"/>
  <c r="CO28" i="5"/>
  <c r="CJ28" i="5"/>
  <c r="CI28" i="5"/>
  <c r="CH28" i="5"/>
  <c r="CC28" i="5"/>
  <c r="CB28" i="5"/>
  <c r="CA28" i="5"/>
  <c r="BV28" i="5"/>
  <c r="BU28" i="5"/>
  <c r="BT28" i="5"/>
  <c r="BO28" i="5"/>
  <c r="BN28" i="5"/>
  <c r="BM28" i="5"/>
  <c r="BH28" i="5"/>
  <c r="BG28" i="5"/>
  <c r="BF28" i="5"/>
  <c r="BA28" i="5"/>
  <c r="AZ28" i="5"/>
  <c r="AY28" i="5"/>
  <c r="AT28" i="5"/>
  <c r="AS28" i="5"/>
  <c r="AR28" i="5"/>
  <c r="AM28" i="5"/>
  <c r="AL28" i="5"/>
  <c r="AK28" i="5"/>
  <c r="AF28" i="5"/>
  <c r="AE28" i="5"/>
  <c r="AD28" i="5"/>
  <c r="Y28" i="5"/>
  <c r="W28" i="5"/>
  <c r="CQ27" i="5"/>
  <c r="CP27" i="5"/>
  <c r="CO27" i="5"/>
  <c r="CJ27" i="5"/>
  <c r="CI27" i="5"/>
  <c r="CH27" i="5"/>
  <c r="CC27" i="5"/>
  <c r="CB27" i="5"/>
  <c r="CA27" i="5"/>
  <c r="BV27" i="5"/>
  <c r="BU27" i="5"/>
  <c r="BT27" i="5"/>
  <c r="BO27" i="5"/>
  <c r="BN27" i="5"/>
  <c r="BM27" i="5"/>
  <c r="BH27" i="5"/>
  <c r="BG27" i="5"/>
  <c r="BF27" i="5"/>
  <c r="BA27" i="5"/>
  <c r="AZ27" i="5"/>
  <c r="AY27" i="5"/>
  <c r="AT27" i="5"/>
  <c r="AS27" i="5"/>
  <c r="AR27" i="5"/>
  <c r="AM27" i="5"/>
  <c r="AL27" i="5"/>
  <c r="AK27" i="5"/>
  <c r="AF27" i="5"/>
  <c r="AE27" i="5"/>
  <c r="AD27" i="5"/>
  <c r="Y27" i="5"/>
  <c r="W27" i="5"/>
  <c r="CQ26" i="5"/>
  <c r="CP26" i="5"/>
  <c r="CO26" i="5"/>
  <c r="CJ26" i="5"/>
  <c r="CI26" i="5"/>
  <c r="CH26" i="5"/>
  <c r="CC26" i="5"/>
  <c r="CB26" i="5"/>
  <c r="CA26" i="5"/>
  <c r="BV26" i="5"/>
  <c r="BU26" i="5"/>
  <c r="BT26" i="5"/>
  <c r="BO26" i="5"/>
  <c r="BN26" i="5"/>
  <c r="BM26" i="5"/>
  <c r="BH26" i="5"/>
  <c r="BG26" i="5"/>
  <c r="BF26" i="5"/>
  <c r="BA26" i="5"/>
  <c r="AZ26" i="5"/>
  <c r="AY26" i="5"/>
  <c r="AT26" i="5"/>
  <c r="AS26" i="5"/>
  <c r="AR26" i="5"/>
  <c r="AM26" i="5"/>
  <c r="AL26" i="5"/>
  <c r="AK26" i="5"/>
  <c r="AF26" i="5"/>
  <c r="AE26" i="5"/>
  <c r="AD26" i="5"/>
  <c r="Y26" i="5"/>
  <c r="W26" i="5"/>
  <c r="CQ25" i="5"/>
  <c r="CP25" i="5"/>
  <c r="CO25" i="5"/>
  <c r="CJ25" i="5"/>
  <c r="CI25" i="5"/>
  <c r="CH25" i="5"/>
  <c r="CC25" i="5"/>
  <c r="CB25" i="5"/>
  <c r="CA25" i="5"/>
  <c r="BV25" i="5"/>
  <c r="BU25" i="5"/>
  <c r="BT25" i="5"/>
  <c r="BO25" i="5"/>
  <c r="BN25" i="5"/>
  <c r="BM25" i="5"/>
  <c r="BH25" i="5"/>
  <c r="BG25" i="5"/>
  <c r="BF25" i="5"/>
  <c r="BA25" i="5"/>
  <c r="AZ25" i="5"/>
  <c r="AY25" i="5"/>
  <c r="AT25" i="5"/>
  <c r="AS25" i="5"/>
  <c r="AR25" i="5"/>
  <c r="AM25" i="5"/>
  <c r="AL25" i="5"/>
  <c r="AK25" i="5"/>
  <c r="AF25" i="5"/>
  <c r="AE25" i="5"/>
  <c r="AD25" i="5"/>
  <c r="Y25" i="5"/>
  <c r="W25" i="5"/>
  <c r="CQ24" i="5"/>
  <c r="CP24" i="5"/>
  <c r="CO24" i="5"/>
  <c r="CJ24" i="5"/>
  <c r="CI24" i="5"/>
  <c r="CH24" i="5"/>
  <c r="CC24" i="5"/>
  <c r="CB24" i="5"/>
  <c r="CA24" i="5"/>
  <c r="BV24" i="5"/>
  <c r="BU24" i="5"/>
  <c r="BT24" i="5"/>
  <c r="BO24" i="5"/>
  <c r="BN24" i="5"/>
  <c r="BM24" i="5"/>
  <c r="BH24" i="5"/>
  <c r="BG24" i="5"/>
  <c r="BF24" i="5"/>
  <c r="BA24" i="5"/>
  <c r="AZ24" i="5"/>
  <c r="AY24" i="5"/>
  <c r="AT24" i="5"/>
  <c r="AS24" i="5"/>
  <c r="AR24" i="5"/>
  <c r="AM24" i="5"/>
  <c r="AL24" i="5"/>
  <c r="AK24" i="5"/>
  <c r="AF24" i="5"/>
  <c r="AE24" i="5"/>
  <c r="AD24" i="5"/>
  <c r="Y24" i="5"/>
  <c r="W24" i="5"/>
  <c r="CQ23" i="5"/>
  <c r="CP23" i="5"/>
  <c r="CO23" i="5"/>
  <c r="CJ23" i="5"/>
  <c r="CI23" i="5"/>
  <c r="CH23" i="5"/>
  <c r="CC23" i="5"/>
  <c r="CB23" i="5"/>
  <c r="CA23" i="5"/>
  <c r="BV23" i="5"/>
  <c r="BU23" i="5"/>
  <c r="BT23" i="5"/>
  <c r="BO23" i="5"/>
  <c r="BN23" i="5"/>
  <c r="BM23" i="5"/>
  <c r="BH23" i="5"/>
  <c r="BG23" i="5"/>
  <c r="BF23" i="5"/>
  <c r="BA23" i="5"/>
  <c r="AZ23" i="5"/>
  <c r="AY23" i="5"/>
  <c r="AT23" i="5"/>
  <c r="AS23" i="5"/>
  <c r="AR23" i="5"/>
  <c r="AM23" i="5"/>
  <c r="AL23" i="5"/>
  <c r="AK23" i="5"/>
  <c r="AF23" i="5"/>
  <c r="AE23" i="5"/>
  <c r="AD23" i="5"/>
  <c r="Y23" i="5"/>
  <c r="W23" i="5"/>
  <c r="CQ22" i="5"/>
  <c r="CP22" i="5"/>
  <c r="CO22" i="5"/>
  <c r="CJ22" i="5"/>
  <c r="CI22" i="5"/>
  <c r="CH22" i="5"/>
  <c r="CC22" i="5"/>
  <c r="CB22" i="5"/>
  <c r="CA22" i="5"/>
  <c r="BV22" i="5"/>
  <c r="BU22" i="5"/>
  <c r="BT22" i="5"/>
  <c r="BO22" i="5"/>
  <c r="BN22" i="5"/>
  <c r="BM22" i="5"/>
  <c r="BH22" i="5"/>
  <c r="BG22" i="5"/>
  <c r="BF22" i="5"/>
  <c r="BA22" i="5"/>
  <c r="AZ22" i="5"/>
  <c r="AY22" i="5"/>
  <c r="AT22" i="5"/>
  <c r="AS22" i="5"/>
  <c r="AR22" i="5"/>
  <c r="AM22" i="5"/>
  <c r="AL22" i="5"/>
  <c r="AK22" i="5"/>
  <c r="AF22" i="5"/>
  <c r="AE22" i="5"/>
  <c r="AD22" i="5"/>
  <c r="Y22" i="5"/>
  <c r="W22" i="5"/>
  <c r="CQ21" i="5"/>
  <c r="CP21" i="5"/>
  <c r="CO21" i="5"/>
  <c r="CJ21" i="5"/>
  <c r="CI21" i="5"/>
  <c r="CH21" i="5"/>
  <c r="CC21" i="5"/>
  <c r="CB21" i="5"/>
  <c r="CA21" i="5"/>
  <c r="BV21" i="5"/>
  <c r="BU21" i="5"/>
  <c r="BT21" i="5"/>
  <c r="BO21" i="5"/>
  <c r="BN21" i="5"/>
  <c r="BM21" i="5"/>
  <c r="BH21" i="5"/>
  <c r="BG21" i="5"/>
  <c r="BF21" i="5"/>
  <c r="BA21" i="5"/>
  <c r="AZ21" i="5"/>
  <c r="AY21" i="5"/>
  <c r="AT21" i="5"/>
  <c r="AS21" i="5"/>
  <c r="AR21" i="5"/>
  <c r="AM21" i="5"/>
  <c r="AL21" i="5"/>
  <c r="AK21" i="5"/>
  <c r="AF21" i="5"/>
  <c r="AE21" i="5"/>
  <c r="AD21" i="5"/>
  <c r="Y21" i="5"/>
  <c r="W21" i="5"/>
  <c r="CQ20" i="5"/>
  <c r="CP20" i="5"/>
  <c r="CO20" i="5"/>
  <c r="CJ20" i="5"/>
  <c r="CI20" i="5"/>
  <c r="CH20" i="5"/>
  <c r="CC20" i="5"/>
  <c r="CB20" i="5"/>
  <c r="CA20" i="5"/>
  <c r="BV20" i="5"/>
  <c r="BU20" i="5"/>
  <c r="BT20" i="5"/>
  <c r="BO20" i="5"/>
  <c r="BN20" i="5"/>
  <c r="BM20" i="5"/>
  <c r="BH20" i="5"/>
  <c r="BG20" i="5"/>
  <c r="BF20" i="5"/>
  <c r="BA20" i="5"/>
  <c r="AZ20" i="5"/>
  <c r="AY20" i="5"/>
  <c r="AT20" i="5"/>
  <c r="AS20" i="5"/>
  <c r="AR20" i="5"/>
  <c r="AM20" i="5"/>
  <c r="AL20" i="5"/>
  <c r="AK20" i="5"/>
  <c r="AF20" i="5"/>
  <c r="AE20" i="5"/>
  <c r="AD20" i="5"/>
  <c r="Y20" i="5"/>
  <c r="W20" i="5"/>
  <c r="CQ19" i="5"/>
  <c r="CP19" i="5"/>
  <c r="CO19" i="5"/>
  <c r="CJ19" i="5"/>
  <c r="CI19" i="5"/>
  <c r="CH19" i="5"/>
  <c r="CC19" i="5"/>
  <c r="CB19" i="5"/>
  <c r="CA19" i="5"/>
  <c r="BV19" i="5"/>
  <c r="BU19" i="5"/>
  <c r="BT19" i="5"/>
  <c r="BO19" i="5"/>
  <c r="BN19" i="5"/>
  <c r="BM19" i="5"/>
  <c r="BH19" i="5"/>
  <c r="BG19" i="5"/>
  <c r="BF19" i="5"/>
  <c r="BA19" i="5"/>
  <c r="AZ19" i="5"/>
  <c r="AY19" i="5"/>
  <c r="AT19" i="5"/>
  <c r="AS19" i="5"/>
  <c r="AR19" i="5"/>
  <c r="AM19" i="5"/>
  <c r="AL19" i="5"/>
  <c r="AK19" i="5"/>
  <c r="AF19" i="5"/>
  <c r="AE19" i="5"/>
  <c r="AD19" i="5"/>
  <c r="Y19" i="5"/>
  <c r="W19" i="5"/>
  <c r="CQ18" i="5"/>
  <c r="CP18" i="5"/>
  <c r="CO18" i="5"/>
  <c r="CJ18" i="5"/>
  <c r="CI18" i="5"/>
  <c r="CH18" i="5"/>
  <c r="CC18" i="5"/>
  <c r="CB18" i="5"/>
  <c r="CA18" i="5"/>
  <c r="BV18" i="5"/>
  <c r="BU18" i="5"/>
  <c r="BT18" i="5"/>
  <c r="BO18" i="5"/>
  <c r="BN18" i="5"/>
  <c r="BM18" i="5"/>
  <c r="BH18" i="5"/>
  <c r="BG18" i="5"/>
  <c r="BF18" i="5"/>
  <c r="BA18" i="5"/>
  <c r="AZ18" i="5"/>
  <c r="AY18" i="5"/>
  <c r="AT18" i="5"/>
  <c r="AS18" i="5"/>
  <c r="AR18" i="5"/>
  <c r="AM18" i="5"/>
  <c r="AL18" i="5"/>
  <c r="AK18" i="5"/>
  <c r="AF18" i="5"/>
  <c r="AE18" i="5"/>
  <c r="AD18" i="5"/>
  <c r="Y18" i="5"/>
  <c r="W18" i="5"/>
  <c r="CQ17" i="5"/>
  <c r="CP17" i="5"/>
  <c r="CO17" i="5"/>
  <c r="CJ17" i="5"/>
  <c r="CI17" i="5"/>
  <c r="CH17" i="5"/>
  <c r="CC17" i="5"/>
  <c r="CB17" i="5"/>
  <c r="CA17" i="5"/>
  <c r="BV17" i="5"/>
  <c r="BU17" i="5"/>
  <c r="BT17" i="5"/>
  <c r="BO17" i="5"/>
  <c r="BN17" i="5"/>
  <c r="BM17" i="5"/>
  <c r="BH17" i="5"/>
  <c r="BG17" i="5"/>
  <c r="BF17" i="5"/>
  <c r="BA17" i="5"/>
  <c r="AZ17" i="5"/>
  <c r="AY17" i="5"/>
  <c r="AT17" i="5"/>
  <c r="AS17" i="5"/>
  <c r="AR17" i="5"/>
  <c r="AM17" i="5"/>
  <c r="AL17" i="5"/>
  <c r="AK17" i="5"/>
  <c r="AF17" i="5"/>
  <c r="AE17" i="5"/>
  <c r="AD17" i="5"/>
  <c r="Y17" i="5"/>
  <c r="W17" i="5"/>
  <c r="CQ16" i="5"/>
  <c r="CP16" i="5"/>
  <c r="CO16" i="5"/>
  <c r="CJ16" i="5"/>
  <c r="CI16" i="5"/>
  <c r="CH16" i="5"/>
  <c r="CC16" i="5"/>
  <c r="CB16" i="5"/>
  <c r="CA16" i="5"/>
  <c r="BV16" i="5"/>
  <c r="BU16" i="5"/>
  <c r="BT16" i="5"/>
  <c r="BO16" i="5"/>
  <c r="BN16" i="5"/>
  <c r="BM16" i="5"/>
  <c r="BH16" i="5"/>
  <c r="BG16" i="5"/>
  <c r="BF16" i="5"/>
  <c r="BA16" i="5"/>
  <c r="AZ16" i="5"/>
  <c r="AY16" i="5"/>
  <c r="AT16" i="5"/>
  <c r="AS16" i="5"/>
  <c r="AR16" i="5"/>
  <c r="AM16" i="5"/>
  <c r="AL16" i="5"/>
  <c r="AK16" i="5"/>
  <c r="AF16" i="5"/>
  <c r="AE16" i="5"/>
  <c r="AD16" i="5"/>
  <c r="Y16" i="5"/>
  <c r="W16" i="5"/>
  <c r="CQ15" i="5"/>
  <c r="CP15" i="5"/>
  <c r="CO15" i="5"/>
  <c r="CJ15" i="5"/>
  <c r="CI15" i="5"/>
  <c r="CH15" i="5"/>
  <c r="CC15" i="5"/>
  <c r="CB15" i="5"/>
  <c r="CA15" i="5"/>
  <c r="BV15" i="5"/>
  <c r="BU15" i="5"/>
  <c r="BT15" i="5"/>
  <c r="BO15" i="5"/>
  <c r="BN15" i="5"/>
  <c r="BM15" i="5"/>
  <c r="BH15" i="5"/>
  <c r="BG15" i="5"/>
  <c r="BF15" i="5"/>
  <c r="BA15" i="5"/>
  <c r="AZ15" i="5"/>
  <c r="AY15" i="5"/>
  <c r="AT15" i="5"/>
  <c r="AS15" i="5"/>
  <c r="AR15" i="5"/>
  <c r="AM15" i="5"/>
  <c r="AL15" i="5"/>
  <c r="AK15" i="5"/>
  <c r="AF15" i="5"/>
  <c r="AE15" i="5"/>
  <c r="AD15" i="5"/>
  <c r="Y15" i="5"/>
  <c r="W15" i="5"/>
  <c r="CQ14" i="5"/>
  <c r="CP14" i="5"/>
  <c r="CO14" i="5"/>
  <c r="CJ14" i="5"/>
  <c r="CI14" i="5"/>
  <c r="CH14" i="5"/>
  <c r="CC14" i="5"/>
  <c r="CB14" i="5"/>
  <c r="CA14" i="5"/>
  <c r="BV14" i="5"/>
  <c r="BU14" i="5"/>
  <c r="BT14" i="5"/>
  <c r="BO14" i="5"/>
  <c r="BN14" i="5"/>
  <c r="BM14" i="5"/>
  <c r="BH14" i="5"/>
  <c r="BG14" i="5"/>
  <c r="BF14" i="5"/>
  <c r="BA14" i="5"/>
  <c r="AZ14" i="5"/>
  <c r="AY14" i="5"/>
  <c r="AT14" i="5"/>
  <c r="AS14" i="5"/>
  <c r="AR14" i="5"/>
  <c r="AM14" i="5"/>
  <c r="AL14" i="5"/>
  <c r="AK14" i="5"/>
  <c r="AF14" i="5"/>
  <c r="AE14" i="5"/>
  <c r="AD14" i="5"/>
  <c r="Y14" i="5"/>
  <c r="W14" i="5"/>
  <c r="CQ13" i="5"/>
  <c r="CP13" i="5"/>
  <c r="CO13" i="5"/>
  <c r="CJ13" i="5"/>
  <c r="CI13" i="5"/>
  <c r="CH13" i="5"/>
  <c r="CC13" i="5"/>
  <c r="CB13" i="5"/>
  <c r="CA13" i="5"/>
  <c r="BV13" i="5"/>
  <c r="BU13" i="5"/>
  <c r="BT13" i="5"/>
  <c r="BO13" i="5"/>
  <c r="BN13" i="5"/>
  <c r="BM13" i="5"/>
  <c r="BH13" i="5"/>
  <c r="BG13" i="5"/>
  <c r="BF13" i="5"/>
  <c r="BA13" i="5"/>
  <c r="AZ13" i="5"/>
  <c r="AY13" i="5"/>
  <c r="AT13" i="5"/>
  <c r="AS13" i="5"/>
  <c r="AR13" i="5"/>
  <c r="AM13" i="5"/>
  <c r="AL13" i="5"/>
  <c r="AK13" i="5"/>
  <c r="AF13" i="5"/>
  <c r="AE13" i="5"/>
  <c r="AD13" i="5"/>
  <c r="Y13" i="5"/>
  <c r="W13" i="5"/>
  <c r="CQ12" i="5"/>
  <c r="CP12" i="5"/>
  <c r="CO12" i="5"/>
  <c r="CJ12" i="5"/>
  <c r="CI12" i="5"/>
  <c r="CH12" i="5"/>
  <c r="CC12" i="5"/>
  <c r="CB12" i="5"/>
  <c r="CA12" i="5"/>
  <c r="BV12" i="5"/>
  <c r="BU12" i="5"/>
  <c r="BT12" i="5"/>
  <c r="BO12" i="5"/>
  <c r="BN12" i="5"/>
  <c r="BM12" i="5"/>
  <c r="BH12" i="5"/>
  <c r="BG12" i="5"/>
  <c r="BF12" i="5"/>
  <c r="BA12" i="5"/>
  <c r="AZ12" i="5"/>
  <c r="AY12" i="5"/>
  <c r="AT12" i="5"/>
  <c r="AS12" i="5"/>
  <c r="AR12" i="5"/>
  <c r="AM12" i="5"/>
  <c r="AL12" i="5"/>
  <c r="AK12" i="5"/>
  <c r="AF12" i="5"/>
  <c r="AE12" i="5"/>
  <c r="AD12" i="5"/>
  <c r="Y12" i="5"/>
  <c r="W12" i="5"/>
  <c r="CQ11" i="5"/>
  <c r="CP11" i="5"/>
  <c r="CO11" i="5"/>
  <c r="CJ11" i="5"/>
  <c r="CI11" i="5"/>
  <c r="CH11" i="5"/>
  <c r="CC11" i="5"/>
  <c r="CB11" i="5"/>
  <c r="CA11" i="5"/>
  <c r="BV11" i="5"/>
  <c r="BU11" i="5"/>
  <c r="BT11" i="5"/>
  <c r="BO11" i="5"/>
  <c r="BN11" i="5"/>
  <c r="BM11" i="5"/>
  <c r="BH11" i="5"/>
  <c r="BG11" i="5"/>
  <c r="BF11" i="5"/>
  <c r="BA11" i="5"/>
  <c r="AZ11" i="5"/>
  <c r="AY11" i="5"/>
  <c r="AT11" i="5"/>
  <c r="AS11" i="5"/>
  <c r="AR11" i="5"/>
  <c r="AM11" i="5"/>
  <c r="AL11" i="5"/>
  <c r="AK11" i="5"/>
  <c r="AF11" i="5"/>
  <c r="AE11" i="5"/>
  <c r="AD11" i="5"/>
  <c r="Y11" i="5"/>
  <c r="W11" i="5"/>
  <c r="CQ10" i="5"/>
  <c r="CP10" i="5"/>
  <c r="CO10" i="5"/>
  <c r="CJ10" i="5"/>
  <c r="CI10" i="5"/>
  <c r="CH10" i="5"/>
  <c r="CC10" i="5"/>
  <c r="CB10" i="5"/>
  <c r="CA10" i="5"/>
  <c r="BV10" i="5"/>
  <c r="BU10" i="5"/>
  <c r="BT10" i="5"/>
  <c r="BO10" i="5"/>
  <c r="BN10" i="5"/>
  <c r="BM10" i="5"/>
  <c r="BH10" i="5"/>
  <c r="BG10" i="5"/>
  <c r="BF10" i="5"/>
  <c r="BA10" i="5"/>
  <c r="AZ10" i="5"/>
  <c r="AY10" i="5"/>
  <c r="AT10" i="5"/>
  <c r="AS10" i="5"/>
  <c r="AR10" i="5"/>
  <c r="AM10" i="5"/>
  <c r="AL10" i="5"/>
  <c r="AK10" i="5"/>
  <c r="AF10" i="5"/>
  <c r="AE10" i="5"/>
  <c r="AD10" i="5"/>
  <c r="Y10" i="5"/>
  <c r="W10" i="5"/>
  <c r="CQ9" i="5"/>
  <c r="CP9" i="5"/>
  <c r="CO9" i="5"/>
  <c r="CJ9" i="5"/>
  <c r="CI9" i="5"/>
  <c r="CH9" i="5"/>
  <c r="CC9" i="5"/>
  <c r="CB9" i="5"/>
  <c r="CA9" i="5"/>
  <c r="BV9" i="5"/>
  <c r="BU9" i="5"/>
  <c r="BT9" i="5"/>
  <c r="BO9" i="5"/>
  <c r="BN9" i="5"/>
  <c r="BM9" i="5"/>
  <c r="BH9" i="5"/>
  <c r="BG9" i="5"/>
  <c r="BF9" i="5"/>
  <c r="BA9" i="5"/>
  <c r="AZ9" i="5"/>
  <c r="AY9" i="5"/>
  <c r="AT9" i="5"/>
  <c r="AS9" i="5"/>
  <c r="AR9" i="5"/>
  <c r="AM9" i="5"/>
  <c r="AL9" i="5"/>
  <c r="AK9" i="5"/>
  <c r="AF9" i="5"/>
  <c r="AE9" i="5"/>
  <c r="AD9" i="5"/>
  <c r="Y9" i="5"/>
  <c r="W9" i="5"/>
  <c r="CQ8" i="5"/>
  <c r="CP8" i="5"/>
  <c r="CO8" i="5"/>
  <c r="CJ8" i="5"/>
  <c r="CI8" i="5"/>
  <c r="CH8" i="5"/>
  <c r="CC8" i="5"/>
  <c r="CB8" i="5"/>
  <c r="CA8" i="5"/>
  <c r="BV8" i="5"/>
  <c r="BU8" i="5"/>
  <c r="BT8" i="5"/>
  <c r="BO8" i="5"/>
  <c r="BN8" i="5"/>
  <c r="BM8" i="5"/>
  <c r="BH8" i="5"/>
  <c r="BG8" i="5"/>
  <c r="BF8" i="5"/>
  <c r="BA8" i="5"/>
  <c r="AZ8" i="5"/>
  <c r="AY8" i="5"/>
  <c r="AT8" i="5"/>
  <c r="AS8" i="5"/>
  <c r="AR8" i="5"/>
  <c r="AM8" i="5"/>
  <c r="AL8" i="5"/>
  <c r="AK8" i="5"/>
  <c r="AF8" i="5"/>
  <c r="AE8" i="5"/>
  <c r="AD8" i="5"/>
  <c r="Y8" i="5"/>
  <c r="W8" i="5"/>
  <c r="CQ7" i="5"/>
  <c r="CP7" i="5"/>
  <c r="CO7" i="5"/>
  <c r="CJ7" i="5"/>
  <c r="CI7" i="5"/>
  <c r="CH7" i="5"/>
  <c r="CC7" i="5"/>
  <c r="CB7" i="5"/>
  <c r="CA7" i="5"/>
  <c r="BV7" i="5"/>
  <c r="BU7" i="5"/>
  <c r="BT7" i="5"/>
  <c r="BO7" i="5"/>
  <c r="BN7" i="5"/>
  <c r="BM7" i="5"/>
  <c r="BH7" i="5"/>
  <c r="BG7" i="5"/>
  <c r="BF7" i="5"/>
  <c r="BA7" i="5"/>
  <c r="AZ7" i="5"/>
  <c r="AY7" i="5"/>
  <c r="AT7" i="5"/>
  <c r="AS7" i="5"/>
  <c r="AR7" i="5"/>
  <c r="AM7" i="5"/>
  <c r="AL7" i="5"/>
  <c r="AK7" i="5"/>
  <c r="AF7" i="5"/>
  <c r="AE7" i="5"/>
  <c r="AD7" i="5"/>
  <c r="Y7" i="5"/>
  <c r="W7" i="5"/>
  <c r="CQ6" i="5"/>
  <c r="CP6" i="5"/>
  <c r="CO6" i="5"/>
  <c r="CJ6" i="5"/>
  <c r="CI6" i="5"/>
  <c r="CH6" i="5"/>
  <c r="CC6" i="5"/>
  <c r="CB6" i="5"/>
  <c r="CA6" i="5"/>
  <c r="BV6" i="5"/>
  <c r="BU6" i="5"/>
  <c r="BT6" i="5"/>
  <c r="BO6" i="5"/>
  <c r="BN6" i="5"/>
  <c r="BM6" i="5"/>
  <c r="BH6" i="5"/>
  <c r="BG6" i="5"/>
  <c r="BF6" i="5"/>
  <c r="BA6" i="5"/>
  <c r="AZ6" i="5"/>
  <c r="AY6" i="5"/>
  <c r="AT6" i="5"/>
  <c r="AS6" i="5"/>
  <c r="AR6" i="5"/>
  <c r="AM6" i="5"/>
  <c r="AL6" i="5"/>
  <c r="AK6" i="5"/>
  <c r="AF6" i="5"/>
  <c r="AE6" i="5"/>
  <c r="AD6" i="5"/>
  <c r="Y6" i="5"/>
  <c r="W6" i="5"/>
  <c r="CQ5" i="5"/>
  <c r="CP5" i="5"/>
  <c r="CO5" i="5"/>
  <c r="CJ5" i="5"/>
  <c r="CI5" i="5"/>
  <c r="CH5" i="5"/>
  <c r="CC5" i="5"/>
  <c r="CB5" i="5"/>
  <c r="CA5" i="5"/>
  <c r="BV5" i="5"/>
  <c r="BU5" i="5"/>
  <c r="BT5" i="5"/>
  <c r="BO5" i="5"/>
  <c r="BN5" i="5"/>
  <c r="BM5" i="5"/>
  <c r="BH5" i="5"/>
  <c r="BG5" i="5"/>
  <c r="BF5" i="5"/>
  <c r="BA5" i="5"/>
  <c r="AZ5" i="5"/>
  <c r="AY5" i="5"/>
  <c r="AT5" i="5"/>
  <c r="AS5" i="5"/>
  <c r="AR5" i="5"/>
  <c r="AM5" i="5"/>
  <c r="AL5" i="5"/>
  <c r="AK5" i="5"/>
  <c r="AF5" i="5"/>
  <c r="AE5" i="5"/>
  <c r="AD5" i="5"/>
  <c r="Y5" i="5"/>
  <c r="W5" i="5"/>
  <c r="CQ4" i="5"/>
  <c r="CP4" i="5"/>
  <c r="CO4" i="5"/>
  <c r="CJ4" i="5"/>
  <c r="CI4" i="5"/>
  <c r="CH4" i="5"/>
  <c r="CC4" i="5"/>
  <c r="CB4" i="5"/>
  <c r="CA4" i="5"/>
  <c r="BV4" i="5"/>
  <c r="BU4" i="5"/>
  <c r="BT4" i="5"/>
  <c r="BO4" i="5"/>
  <c r="BN4" i="5"/>
  <c r="BM4" i="5"/>
  <c r="BH4" i="5"/>
  <c r="BG4" i="5"/>
  <c r="BF4" i="5"/>
  <c r="BA4" i="5"/>
  <c r="AZ4" i="5"/>
  <c r="AY4" i="5"/>
  <c r="AT4" i="5"/>
  <c r="AS4" i="5"/>
  <c r="AR4" i="5"/>
  <c r="AM4" i="5"/>
  <c r="AL4" i="5"/>
  <c r="AK4" i="5"/>
  <c r="AF4" i="5"/>
  <c r="AE4" i="5"/>
  <c r="AD4" i="5"/>
  <c r="Y4" i="5"/>
  <c r="W4" i="5"/>
  <c r="CQ3" i="5"/>
  <c r="CP3" i="5"/>
  <c r="CO3" i="5"/>
  <c r="CJ3" i="5"/>
  <c r="CI3" i="5"/>
  <c r="CH3" i="5"/>
  <c r="CC3" i="5"/>
  <c r="CB3" i="5"/>
  <c r="CA3" i="5"/>
  <c r="BV3" i="5"/>
  <c r="BU3" i="5"/>
  <c r="BT3" i="5"/>
  <c r="BO3" i="5"/>
  <c r="BN3" i="5"/>
  <c r="BM3" i="5"/>
  <c r="BH3" i="5"/>
  <c r="BG3" i="5"/>
  <c r="BF3" i="5"/>
  <c r="BA3" i="5"/>
  <c r="AZ3" i="5"/>
  <c r="AY3" i="5"/>
  <c r="AT3" i="5"/>
  <c r="AS3" i="5"/>
  <c r="AR3" i="5"/>
  <c r="AM3" i="5"/>
  <c r="AL3" i="5"/>
  <c r="AK3" i="5"/>
  <c r="AF3" i="5"/>
  <c r="AE3" i="5"/>
  <c r="AD3" i="5"/>
  <c r="Y3" i="5"/>
  <c r="W3" i="5"/>
  <c r="CQ2" i="5"/>
  <c r="CP2" i="5"/>
  <c r="CO2" i="5"/>
  <c r="CJ2" i="5"/>
  <c r="CI2" i="5"/>
  <c r="CH2" i="5"/>
  <c r="CC2" i="5"/>
  <c r="CB2" i="5"/>
  <c r="CA2" i="5"/>
  <c r="BV2" i="5"/>
  <c r="BU2" i="5"/>
  <c r="BT2" i="5"/>
  <c r="BO2" i="5"/>
  <c r="BN2" i="5"/>
  <c r="BM2" i="5"/>
  <c r="BH2" i="5"/>
  <c r="BG2" i="5"/>
  <c r="BF2" i="5"/>
  <c r="BA2" i="5"/>
  <c r="AZ2" i="5"/>
  <c r="AY2" i="5"/>
  <c r="AT2" i="5"/>
  <c r="AS2" i="5"/>
  <c r="AR2" i="5"/>
  <c r="AM2" i="5"/>
  <c r="AL2" i="5"/>
  <c r="AK2" i="5"/>
  <c r="AF2" i="5"/>
  <c r="AE2" i="5"/>
  <c r="AD2" i="5"/>
  <c r="Y2" i="5"/>
  <c r="W2" i="5"/>
  <c r="X3" i="5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5" i="5"/>
  <c r="X126" i="5"/>
  <c r="X127" i="5"/>
  <c r="X128" i="5"/>
  <c r="X129" i="5"/>
  <c r="X130" i="5"/>
  <c r="X131" i="5"/>
  <c r="X132" i="5"/>
  <c r="X133" i="5"/>
  <c r="X134" i="5"/>
  <c r="X135" i="5"/>
  <c r="X136" i="5"/>
  <c r="X137" i="5"/>
  <c r="X138" i="5"/>
  <c r="X139" i="5"/>
  <c r="X140" i="5"/>
  <c r="X141" i="5"/>
  <c r="X142" i="5"/>
  <c r="X143" i="5"/>
  <c r="X144" i="5"/>
  <c r="X145" i="5"/>
  <c r="X146" i="5"/>
  <c r="X147" i="5"/>
  <c r="X148" i="5"/>
  <c r="X149" i="5"/>
  <c r="X150" i="5"/>
  <c r="X151" i="5"/>
  <c r="X152" i="5"/>
  <c r="X153" i="5"/>
  <c r="X154" i="5"/>
  <c r="X155" i="5"/>
  <c r="X156" i="5"/>
  <c r="X157" i="5"/>
  <c r="X158" i="5"/>
  <c r="X159" i="5"/>
  <c r="X160" i="5"/>
  <c r="X161" i="5"/>
  <c r="X162" i="5"/>
  <c r="X163" i="5"/>
  <c r="X164" i="5"/>
  <c r="X165" i="5"/>
  <c r="X166" i="5"/>
  <c r="X167" i="5"/>
  <c r="X168" i="5"/>
  <c r="X169" i="5"/>
  <c r="X170" i="5"/>
  <c r="X171" i="5"/>
  <c r="X172" i="5"/>
  <c r="X173" i="5"/>
  <c r="X174" i="5"/>
  <c r="X175" i="5"/>
  <c r="X176" i="5"/>
  <c r="X177" i="5"/>
  <c r="X178" i="5"/>
  <c r="X179" i="5"/>
  <c r="X180" i="5"/>
  <c r="X181" i="5"/>
  <c r="X182" i="5"/>
  <c r="X183" i="5"/>
  <c r="X184" i="5"/>
  <c r="X185" i="5"/>
  <c r="X186" i="5"/>
  <c r="X187" i="5"/>
  <c r="X188" i="5"/>
  <c r="X189" i="5"/>
  <c r="X190" i="5"/>
  <c r="X191" i="5"/>
  <c r="X192" i="5"/>
  <c r="X193" i="5"/>
  <c r="X194" i="5"/>
  <c r="X195" i="5"/>
  <c r="X196" i="5"/>
  <c r="X197" i="5"/>
  <c r="X198" i="5"/>
  <c r="X199" i="5"/>
  <c r="X200" i="5"/>
  <c r="X201" i="5"/>
  <c r="X202" i="5"/>
  <c r="X203" i="5"/>
  <c r="X204" i="5"/>
  <c r="X205" i="5"/>
  <c r="X206" i="5"/>
  <c r="X207" i="5"/>
  <c r="X208" i="5"/>
  <c r="X209" i="5"/>
  <c r="X210" i="5"/>
  <c r="X211" i="5"/>
  <c r="X212" i="5"/>
  <c r="X213" i="5"/>
  <c r="X214" i="5"/>
  <c r="X215" i="5"/>
  <c r="X216" i="5"/>
  <c r="X217" i="5"/>
  <c r="X218" i="5"/>
  <c r="X219" i="5"/>
  <c r="X220" i="5"/>
  <c r="X221" i="5"/>
  <c r="X222" i="5"/>
  <c r="X223" i="5"/>
  <c r="X224" i="5"/>
  <c r="X226" i="5"/>
  <c r="X227" i="5"/>
  <c r="X228" i="5"/>
  <c r="X229" i="5"/>
  <c r="X230" i="5"/>
  <c r="X231" i="5"/>
  <c r="X232" i="5"/>
  <c r="X233" i="5"/>
  <c r="X234" i="5"/>
  <c r="X235" i="5"/>
  <c r="X236" i="5"/>
  <c r="X237" i="5"/>
  <c r="X2" i="5"/>
  <c r="M84" i="10"/>
  <c r="J84" i="10"/>
  <c r="I84" i="10"/>
  <c r="H84" i="10"/>
  <c r="G84" i="10"/>
  <c r="E84" i="10"/>
  <c r="D84" i="10"/>
  <c r="C84" i="10"/>
  <c r="B84" i="10"/>
  <c r="F64" i="10"/>
  <c r="F55" i="10"/>
  <c r="F56" i="10"/>
  <c r="F57" i="10"/>
  <c r="F58" i="10"/>
  <c r="F59" i="10"/>
  <c r="F39" i="10"/>
  <c r="F40" i="10"/>
  <c r="F41" i="10"/>
  <c r="F42" i="10"/>
  <c r="F43" i="10"/>
  <c r="F44" i="10"/>
  <c r="F45" i="10"/>
  <c r="F46" i="10"/>
  <c r="F47" i="10"/>
  <c r="F48" i="10"/>
  <c r="F49" i="10"/>
  <c r="F16" i="10"/>
  <c r="N3" i="10"/>
  <c r="O3" i="10"/>
  <c r="B81" i="10"/>
  <c r="F76" i="10"/>
  <c r="F75" i="10"/>
  <c r="F74" i="10"/>
  <c r="F72" i="10"/>
  <c r="F71" i="10"/>
  <c r="F70" i="10"/>
  <c r="F69" i="10"/>
  <c r="F68" i="10"/>
  <c r="F66" i="10"/>
  <c r="F65" i="10"/>
  <c r="F63" i="10"/>
  <c r="F62" i="10"/>
  <c r="F61" i="10"/>
  <c r="F60" i="10"/>
  <c r="F54" i="10"/>
  <c r="F52" i="10"/>
  <c r="F51" i="10"/>
  <c r="F50" i="10"/>
  <c r="F38" i="10"/>
  <c r="F36" i="10"/>
  <c r="F35" i="10"/>
  <c r="F34" i="10"/>
  <c r="F33" i="10"/>
  <c r="F32" i="10"/>
  <c r="F31" i="10"/>
  <c r="F30" i="10"/>
  <c r="F29" i="10"/>
  <c r="F28" i="10"/>
  <c r="F27" i="10"/>
  <c r="F25" i="10"/>
  <c r="F24" i="10"/>
  <c r="F23" i="10"/>
  <c r="F22" i="10"/>
  <c r="F21" i="10"/>
  <c r="F20" i="10"/>
  <c r="F19" i="10"/>
  <c r="F18" i="10"/>
  <c r="F17" i="10"/>
  <c r="F15" i="10"/>
  <c r="F14" i="10"/>
  <c r="F13" i="10"/>
  <c r="F12" i="10"/>
  <c r="F10" i="10"/>
  <c r="F9" i="10"/>
  <c r="F8" i="10"/>
  <c r="F7" i="10"/>
  <c r="F6" i="10"/>
  <c r="L3" i="10"/>
  <c r="K3" i="10"/>
  <c r="O1" i="10"/>
  <c r="N1" i="10"/>
  <c r="F75" i="9"/>
  <c r="F76" i="9"/>
  <c r="F62" i="9"/>
  <c r="F63" i="9"/>
  <c r="F64" i="9"/>
  <c r="F65" i="9"/>
  <c r="F58" i="9"/>
  <c r="F47" i="9"/>
  <c r="F48" i="9"/>
  <c r="F39" i="9"/>
  <c r="F40" i="9"/>
  <c r="F41" i="9"/>
  <c r="F42" i="9"/>
  <c r="F43" i="9"/>
  <c r="F44" i="9"/>
  <c r="F30" i="9"/>
  <c r="F31" i="9"/>
  <c r="F32" i="9"/>
  <c r="F33" i="9"/>
  <c r="F34" i="9"/>
  <c r="F16" i="9"/>
  <c r="F17" i="9"/>
  <c r="F18" i="9"/>
  <c r="F19" i="9"/>
  <c r="F20" i="9"/>
  <c r="F21" i="9"/>
  <c r="F22" i="9"/>
  <c r="F7" i="9"/>
  <c r="F8" i="9"/>
  <c r="F9" i="9"/>
  <c r="F10" i="9"/>
  <c r="F11" i="9"/>
  <c r="F12" i="9"/>
  <c r="N3" i="9"/>
  <c r="O3" i="9"/>
  <c r="B86" i="9"/>
  <c r="F81" i="9"/>
  <c r="F80" i="9"/>
  <c r="F79" i="9"/>
  <c r="F78" i="9"/>
  <c r="F77" i="9"/>
  <c r="F74" i="9"/>
  <c r="F72" i="9"/>
  <c r="F71" i="9"/>
  <c r="F70" i="9"/>
  <c r="F68" i="9"/>
  <c r="F67" i="9"/>
  <c r="F66" i="9"/>
  <c r="F61" i="9"/>
  <c r="F59" i="9"/>
  <c r="F57" i="9"/>
  <c r="F55" i="9"/>
  <c r="F54" i="9"/>
  <c r="F53" i="9"/>
  <c r="F51" i="9"/>
  <c r="F50" i="9"/>
  <c r="F49" i="9"/>
  <c r="F46" i="9"/>
  <c r="F38" i="9"/>
  <c r="F36" i="9"/>
  <c r="F35" i="9"/>
  <c r="F29" i="9"/>
  <c r="F27" i="9"/>
  <c r="F26" i="9"/>
  <c r="F25" i="9"/>
  <c r="F24" i="9"/>
  <c r="F23" i="9"/>
  <c r="F15" i="9"/>
  <c r="F13" i="9"/>
  <c r="F6" i="9"/>
  <c r="L3" i="9"/>
  <c r="K3" i="9"/>
  <c r="K7" i="4"/>
  <c r="N3" i="1"/>
  <c r="O3" i="1"/>
  <c r="L3" i="1"/>
  <c r="K3" i="1"/>
  <c r="F28" i="1"/>
  <c r="F31" i="1"/>
  <c r="F107" i="1"/>
  <c r="F109" i="1"/>
  <c r="F123" i="1"/>
  <c r="F126" i="1"/>
  <c r="F128" i="1"/>
  <c r="F7" i="1"/>
  <c r="F9" i="1"/>
  <c r="F10" i="1"/>
  <c r="F11" i="1"/>
  <c r="F12" i="1"/>
  <c r="F13" i="1"/>
  <c r="F14" i="1"/>
  <c r="F16" i="1"/>
  <c r="F17" i="1"/>
  <c r="F18" i="1"/>
  <c r="F20" i="1"/>
  <c r="F21" i="1"/>
  <c r="F22" i="1"/>
  <c r="F23" i="1"/>
  <c r="F24" i="1"/>
  <c r="F26" i="1"/>
  <c r="F27" i="1"/>
  <c r="F29" i="1"/>
  <c r="F30" i="1"/>
  <c r="F32" i="1"/>
  <c r="F34" i="1"/>
  <c r="F35" i="1"/>
  <c r="F36" i="1"/>
  <c r="F38" i="1"/>
  <c r="F39" i="1"/>
  <c r="F41" i="1"/>
  <c r="F42" i="1"/>
  <c r="F43" i="1"/>
  <c r="F44" i="1"/>
  <c r="F45" i="1"/>
  <c r="F46" i="1"/>
  <c r="F48" i="1"/>
  <c r="F49" i="1"/>
  <c r="F50" i="1"/>
  <c r="F51" i="1"/>
  <c r="F52" i="1"/>
  <c r="F54" i="1"/>
  <c r="F55" i="1"/>
  <c r="F57" i="1"/>
  <c r="F58" i="1"/>
  <c r="F59" i="1"/>
  <c r="F60" i="1"/>
  <c r="F61" i="1"/>
  <c r="F62" i="1"/>
  <c r="F63" i="1"/>
  <c r="F64" i="1"/>
  <c r="F65" i="1"/>
  <c r="F66" i="1"/>
  <c r="F68" i="1"/>
  <c r="F69" i="1"/>
  <c r="F71" i="1"/>
  <c r="F72" i="1"/>
  <c r="F73" i="1"/>
  <c r="F74" i="1"/>
  <c r="F75" i="1"/>
  <c r="F77" i="1"/>
  <c r="F78" i="1"/>
  <c r="F79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7" i="1"/>
  <c r="F98" i="1"/>
  <c r="F99" i="1"/>
  <c r="F100" i="1"/>
  <c r="F101" i="1"/>
  <c r="F102" i="1"/>
  <c r="F103" i="1"/>
  <c r="F104" i="1"/>
  <c r="F105" i="1"/>
  <c r="F106" i="1"/>
  <c r="F108" i="1"/>
  <c r="F110" i="1"/>
  <c r="F111" i="1"/>
  <c r="F112" i="1"/>
  <c r="F113" i="1"/>
  <c r="F114" i="1"/>
  <c r="F116" i="1"/>
  <c r="F117" i="1"/>
  <c r="F119" i="1"/>
  <c r="F120" i="1"/>
  <c r="F121" i="1"/>
  <c r="F122" i="1"/>
  <c r="F124" i="1"/>
  <c r="F125" i="1"/>
  <c r="F127" i="1"/>
  <c r="F129" i="1"/>
  <c r="F131" i="1"/>
  <c r="F132" i="1"/>
  <c r="F134" i="1"/>
  <c r="F135" i="1"/>
  <c r="F136" i="1"/>
  <c r="F137" i="1"/>
  <c r="F138" i="1"/>
  <c r="F139" i="1"/>
  <c r="F6" i="1"/>
  <c r="V2" i="5"/>
  <c r="V3" i="5"/>
  <c r="Z3" i="5"/>
  <c r="AA3" i="5"/>
  <c r="AB3" i="5"/>
  <c r="AC3" i="5"/>
  <c r="AG3" i="5"/>
  <c r="AH3" i="5"/>
  <c r="AI3" i="5"/>
  <c r="AJ3" i="5"/>
  <c r="AN3" i="5"/>
  <c r="AO3" i="5"/>
  <c r="AP3" i="5"/>
  <c r="AQ3" i="5"/>
  <c r="AU3" i="5"/>
  <c r="AV3" i="5"/>
  <c r="AW3" i="5"/>
  <c r="AX3" i="5"/>
  <c r="BB3" i="5"/>
  <c r="BC3" i="5"/>
  <c r="BD3" i="5"/>
  <c r="BE3" i="5"/>
  <c r="BI3" i="5"/>
  <c r="BJ3" i="5"/>
  <c r="BK3" i="5"/>
  <c r="BL3" i="5"/>
  <c r="BP3" i="5"/>
  <c r="BQ3" i="5"/>
  <c r="BR3" i="5"/>
  <c r="BS3" i="5"/>
  <c r="BW3" i="5"/>
  <c r="BX3" i="5"/>
  <c r="BY3" i="5"/>
  <c r="BZ3" i="5"/>
  <c r="CD3" i="5"/>
  <c r="CE3" i="5"/>
  <c r="CF3" i="5"/>
  <c r="CG3" i="5"/>
  <c r="CK3" i="5"/>
  <c r="CL3" i="5"/>
  <c r="CM3" i="5"/>
  <c r="CN3" i="5"/>
  <c r="CR3" i="5"/>
  <c r="CS3" i="5"/>
  <c r="CT3" i="5"/>
  <c r="V4" i="5"/>
  <c r="Z4" i="5"/>
  <c r="AA4" i="5"/>
  <c r="AB4" i="5"/>
  <c r="AC4" i="5"/>
  <c r="AG4" i="5"/>
  <c r="AH4" i="5"/>
  <c r="AI4" i="5"/>
  <c r="AJ4" i="5"/>
  <c r="AN4" i="5"/>
  <c r="AO4" i="5"/>
  <c r="AP4" i="5"/>
  <c r="AQ4" i="5"/>
  <c r="AU4" i="5"/>
  <c r="AV4" i="5"/>
  <c r="AW4" i="5"/>
  <c r="AX4" i="5"/>
  <c r="BB4" i="5"/>
  <c r="BC4" i="5"/>
  <c r="BD4" i="5"/>
  <c r="BE4" i="5"/>
  <c r="BI4" i="5"/>
  <c r="BJ4" i="5"/>
  <c r="BK4" i="5"/>
  <c r="BL4" i="5"/>
  <c r="BP4" i="5"/>
  <c r="BQ4" i="5"/>
  <c r="BR4" i="5"/>
  <c r="BS4" i="5"/>
  <c r="BW4" i="5"/>
  <c r="BX4" i="5"/>
  <c r="BY4" i="5"/>
  <c r="BZ4" i="5"/>
  <c r="CD4" i="5"/>
  <c r="CE4" i="5"/>
  <c r="CF4" i="5"/>
  <c r="CG4" i="5"/>
  <c r="CK4" i="5"/>
  <c r="CL4" i="5"/>
  <c r="CM4" i="5"/>
  <c r="CN4" i="5"/>
  <c r="CR4" i="5"/>
  <c r="CS4" i="5"/>
  <c r="CT4" i="5"/>
  <c r="V5" i="5"/>
  <c r="Z5" i="5"/>
  <c r="AA5" i="5"/>
  <c r="AB5" i="5"/>
  <c r="AC5" i="5"/>
  <c r="AG5" i="5"/>
  <c r="AH5" i="5"/>
  <c r="AI5" i="5"/>
  <c r="AJ5" i="5"/>
  <c r="AN5" i="5"/>
  <c r="AO5" i="5"/>
  <c r="AP5" i="5"/>
  <c r="AQ5" i="5"/>
  <c r="AU5" i="5"/>
  <c r="AV5" i="5"/>
  <c r="AW5" i="5"/>
  <c r="AX5" i="5"/>
  <c r="BB5" i="5"/>
  <c r="BC5" i="5"/>
  <c r="BD5" i="5"/>
  <c r="BE5" i="5"/>
  <c r="BI5" i="5"/>
  <c r="BJ5" i="5"/>
  <c r="BK5" i="5"/>
  <c r="BL5" i="5"/>
  <c r="BP5" i="5"/>
  <c r="BQ5" i="5"/>
  <c r="BR5" i="5"/>
  <c r="BS5" i="5"/>
  <c r="BW5" i="5"/>
  <c r="BX5" i="5"/>
  <c r="BY5" i="5"/>
  <c r="BZ5" i="5"/>
  <c r="CD5" i="5"/>
  <c r="CE5" i="5"/>
  <c r="CF5" i="5"/>
  <c r="CG5" i="5"/>
  <c r="CK5" i="5"/>
  <c r="CL5" i="5"/>
  <c r="CM5" i="5"/>
  <c r="CN5" i="5"/>
  <c r="CR5" i="5"/>
  <c r="CS5" i="5"/>
  <c r="CT5" i="5"/>
  <c r="V6" i="5"/>
  <c r="Z6" i="5"/>
  <c r="AA6" i="5"/>
  <c r="AB6" i="5"/>
  <c r="AC6" i="5"/>
  <c r="AG6" i="5"/>
  <c r="AH6" i="5"/>
  <c r="AI6" i="5"/>
  <c r="AJ6" i="5"/>
  <c r="AN6" i="5"/>
  <c r="AO6" i="5"/>
  <c r="AP6" i="5"/>
  <c r="AQ6" i="5"/>
  <c r="AU6" i="5"/>
  <c r="AV6" i="5"/>
  <c r="AW6" i="5"/>
  <c r="AX6" i="5"/>
  <c r="BB6" i="5"/>
  <c r="BC6" i="5"/>
  <c r="BD6" i="5"/>
  <c r="BE6" i="5"/>
  <c r="BI6" i="5"/>
  <c r="BJ6" i="5"/>
  <c r="BK6" i="5"/>
  <c r="BL6" i="5"/>
  <c r="BP6" i="5"/>
  <c r="BQ6" i="5"/>
  <c r="BR6" i="5"/>
  <c r="BS6" i="5"/>
  <c r="BW6" i="5"/>
  <c r="BX6" i="5"/>
  <c r="BY6" i="5"/>
  <c r="BZ6" i="5"/>
  <c r="CD6" i="5"/>
  <c r="CE6" i="5"/>
  <c r="CF6" i="5"/>
  <c r="CG6" i="5"/>
  <c r="CK6" i="5"/>
  <c r="CL6" i="5"/>
  <c r="CM6" i="5"/>
  <c r="CN6" i="5"/>
  <c r="CR6" i="5"/>
  <c r="CS6" i="5"/>
  <c r="CT6" i="5"/>
  <c r="V7" i="5"/>
  <c r="Z7" i="5"/>
  <c r="AA7" i="5"/>
  <c r="AB7" i="5"/>
  <c r="AC7" i="5"/>
  <c r="AG7" i="5"/>
  <c r="AH7" i="5"/>
  <c r="AI7" i="5"/>
  <c r="AJ7" i="5"/>
  <c r="AN7" i="5"/>
  <c r="AO7" i="5"/>
  <c r="AP7" i="5"/>
  <c r="AQ7" i="5"/>
  <c r="AU7" i="5"/>
  <c r="AV7" i="5"/>
  <c r="AW7" i="5"/>
  <c r="AX7" i="5"/>
  <c r="BB7" i="5"/>
  <c r="BC7" i="5"/>
  <c r="BD7" i="5"/>
  <c r="BE7" i="5"/>
  <c r="BI7" i="5"/>
  <c r="BJ7" i="5"/>
  <c r="BK7" i="5"/>
  <c r="BL7" i="5"/>
  <c r="BP7" i="5"/>
  <c r="BQ7" i="5"/>
  <c r="BR7" i="5"/>
  <c r="BS7" i="5"/>
  <c r="BW7" i="5"/>
  <c r="BX7" i="5"/>
  <c r="BY7" i="5"/>
  <c r="BZ7" i="5"/>
  <c r="CD7" i="5"/>
  <c r="CE7" i="5"/>
  <c r="CF7" i="5"/>
  <c r="CG7" i="5"/>
  <c r="CK7" i="5"/>
  <c r="CL7" i="5"/>
  <c r="CM7" i="5"/>
  <c r="CN7" i="5"/>
  <c r="CR7" i="5"/>
  <c r="CS7" i="5"/>
  <c r="CT7" i="5"/>
  <c r="V8" i="5"/>
  <c r="Z8" i="5"/>
  <c r="AA8" i="5"/>
  <c r="AB8" i="5"/>
  <c r="AC8" i="5"/>
  <c r="AG8" i="5"/>
  <c r="AH8" i="5"/>
  <c r="AI8" i="5"/>
  <c r="AJ8" i="5"/>
  <c r="AN8" i="5"/>
  <c r="AO8" i="5"/>
  <c r="AP8" i="5"/>
  <c r="AQ8" i="5"/>
  <c r="AU8" i="5"/>
  <c r="AV8" i="5"/>
  <c r="AW8" i="5"/>
  <c r="AX8" i="5"/>
  <c r="BB8" i="5"/>
  <c r="BC8" i="5"/>
  <c r="BD8" i="5"/>
  <c r="BE8" i="5"/>
  <c r="BI8" i="5"/>
  <c r="BJ8" i="5"/>
  <c r="BK8" i="5"/>
  <c r="BL8" i="5"/>
  <c r="BP8" i="5"/>
  <c r="BQ8" i="5"/>
  <c r="BR8" i="5"/>
  <c r="BS8" i="5"/>
  <c r="BW8" i="5"/>
  <c r="BX8" i="5"/>
  <c r="BY8" i="5"/>
  <c r="BZ8" i="5"/>
  <c r="CD8" i="5"/>
  <c r="CE8" i="5"/>
  <c r="CF8" i="5"/>
  <c r="CG8" i="5"/>
  <c r="CK8" i="5"/>
  <c r="CL8" i="5"/>
  <c r="CM8" i="5"/>
  <c r="CN8" i="5"/>
  <c r="CR8" i="5"/>
  <c r="CS8" i="5"/>
  <c r="CT8" i="5"/>
  <c r="V9" i="5"/>
  <c r="Z9" i="5"/>
  <c r="AA9" i="5"/>
  <c r="AB9" i="5"/>
  <c r="AC9" i="5"/>
  <c r="AG9" i="5"/>
  <c r="AH9" i="5"/>
  <c r="AI9" i="5"/>
  <c r="AJ9" i="5"/>
  <c r="AN9" i="5"/>
  <c r="AO9" i="5"/>
  <c r="AP9" i="5"/>
  <c r="AQ9" i="5"/>
  <c r="AU9" i="5"/>
  <c r="AV9" i="5"/>
  <c r="AW9" i="5"/>
  <c r="AX9" i="5"/>
  <c r="BB9" i="5"/>
  <c r="BC9" i="5"/>
  <c r="BD9" i="5"/>
  <c r="BE9" i="5"/>
  <c r="BI9" i="5"/>
  <c r="BJ9" i="5"/>
  <c r="BK9" i="5"/>
  <c r="BL9" i="5"/>
  <c r="BP9" i="5"/>
  <c r="BQ9" i="5"/>
  <c r="BR9" i="5"/>
  <c r="BS9" i="5"/>
  <c r="BW9" i="5"/>
  <c r="BX9" i="5"/>
  <c r="BY9" i="5"/>
  <c r="BZ9" i="5"/>
  <c r="CD9" i="5"/>
  <c r="CE9" i="5"/>
  <c r="CF9" i="5"/>
  <c r="CG9" i="5"/>
  <c r="CK9" i="5"/>
  <c r="CL9" i="5"/>
  <c r="CM9" i="5"/>
  <c r="CN9" i="5"/>
  <c r="CR9" i="5"/>
  <c r="CS9" i="5"/>
  <c r="CT9" i="5"/>
  <c r="V10" i="5"/>
  <c r="Z10" i="5"/>
  <c r="AA10" i="5"/>
  <c r="AB10" i="5"/>
  <c r="AC10" i="5"/>
  <c r="AG10" i="5"/>
  <c r="AH10" i="5"/>
  <c r="AI10" i="5"/>
  <c r="AJ10" i="5"/>
  <c r="AN10" i="5"/>
  <c r="AO10" i="5"/>
  <c r="AP10" i="5"/>
  <c r="AQ10" i="5"/>
  <c r="AU10" i="5"/>
  <c r="AV10" i="5"/>
  <c r="AW10" i="5"/>
  <c r="AX10" i="5"/>
  <c r="BB10" i="5"/>
  <c r="BC10" i="5"/>
  <c r="BD10" i="5"/>
  <c r="BE10" i="5"/>
  <c r="BI10" i="5"/>
  <c r="BJ10" i="5"/>
  <c r="BK10" i="5"/>
  <c r="BL10" i="5"/>
  <c r="BP10" i="5"/>
  <c r="BQ10" i="5"/>
  <c r="BR10" i="5"/>
  <c r="BS10" i="5"/>
  <c r="BW10" i="5"/>
  <c r="BX10" i="5"/>
  <c r="BY10" i="5"/>
  <c r="BZ10" i="5"/>
  <c r="CD10" i="5"/>
  <c r="CE10" i="5"/>
  <c r="CF10" i="5"/>
  <c r="CG10" i="5"/>
  <c r="CK10" i="5"/>
  <c r="CL10" i="5"/>
  <c r="CM10" i="5"/>
  <c r="CN10" i="5"/>
  <c r="CR10" i="5"/>
  <c r="CS10" i="5"/>
  <c r="CT10" i="5"/>
  <c r="V11" i="5"/>
  <c r="Z11" i="5"/>
  <c r="AA11" i="5"/>
  <c r="AB11" i="5"/>
  <c r="AC11" i="5"/>
  <c r="AG11" i="5"/>
  <c r="AH11" i="5"/>
  <c r="AI11" i="5"/>
  <c r="AJ11" i="5"/>
  <c r="AN11" i="5"/>
  <c r="AO11" i="5"/>
  <c r="AP11" i="5"/>
  <c r="AQ11" i="5"/>
  <c r="AU11" i="5"/>
  <c r="AV11" i="5"/>
  <c r="AW11" i="5"/>
  <c r="AX11" i="5"/>
  <c r="BB11" i="5"/>
  <c r="BC11" i="5"/>
  <c r="BD11" i="5"/>
  <c r="BE11" i="5"/>
  <c r="BI11" i="5"/>
  <c r="BJ11" i="5"/>
  <c r="BK11" i="5"/>
  <c r="BL11" i="5"/>
  <c r="BP11" i="5"/>
  <c r="BQ11" i="5"/>
  <c r="BR11" i="5"/>
  <c r="BS11" i="5"/>
  <c r="BW11" i="5"/>
  <c r="BX11" i="5"/>
  <c r="BY11" i="5"/>
  <c r="BZ11" i="5"/>
  <c r="CD11" i="5"/>
  <c r="CE11" i="5"/>
  <c r="CF11" i="5"/>
  <c r="CG11" i="5"/>
  <c r="CK11" i="5"/>
  <c r="CL11" i="5"/>
  <c r="CM11" i="5"/>
  <c r="CN11" i="5"/>
  <c r="CR11" i="5"/>
  <c r="CS11" i="5"/>
  <c r="CT11" i="5"/>
  <c r="V12" i="5"/>
  <c r="Z12" i="5"/>
  <c r="AA12" i="5"/>
  <c r="AB12" i="5"/>
  <c r="AC12" i="5"/>
  <c r="AG12" i="5"/>
  <c r="AH12" i="5"/>
  <c r="AI12" i="5"/>
  <c r="AJ12" i="5"/>
  <c r="AN12" i="5"/>
  <c r="AO12" i="5"/>
  <c r="AP12" i="5"/>
  <c r="AQ12" i="5"/>
  <c r="AU12" i="5"/>
  <c r="AV12" i="5"/>
  <c r="AW12" i="5"/>
  <c r="AX12" i="5"/>
  <c r="BB12" i="5"/>
  <c r="BC12" i="5"/>
  <c r="BD12" i="5"/>
  <c r="BE12" i="5"/>
  <c r="BI12" i="5"/>
  <c r="BJ12" i="5"/>
  <c r="BK12" i="5"/>
  <c r="BL12" i="5"/>
  <c r="BP12" i="5"/>
  <c r="BQ12" i="5"/>
  <c r="BR12" i="5"/>
  <c r="BS12" i="5"/>
  <c r="BW12" i="5"/>
  <c r="BX12" i="5"/>
  <c r="BY12" i="5"/>
  <c r="BZ12" i="5"/>
  <c r="CD12" i="5"/>
  <c r="CE12" i="5"/>
  <c r="CF12" i="5"/>
  <c r="CG12" i="5"/>
  <c r="CK12" i="5"/>
  <c r="CL12" i="5"/>
  <c r="CM12" i="5"/>
  <c r="CN12" i="5"/>
  <c r="CR12" i="5"/>
  <c r="CS12" i="5"/>
  <c r="CT12" i="5"/>
  <c r="V13" i="5"/>
  <c r="Z13" i="5"/>
  <c r="AA13" i="5"/>
  <c r="AB13" i="5"/>
  <c r="AC13" i="5"/>
  <c r="AG13" i="5"/>
  <c r="AH13" i="5"/>
  <c r="AI13" i="5"/>
  <c r="AJ13" i="5"/>
  <c r="AN13" i="5"/>
  <c r="AO13" i="5"/>
  <c r="AP13" i="5"/>
  <c r="AQ13" i="5"/>
  <c r="AU13" i="5"/>
  <c r="AV13" i="5"/>
  <c r="AW13" i="5"/>
  <c r="AX13" i="5"/>
  <c r="BB13" i="5"/>
  <c r="BC13" i="5"/>
  <c r="BD13" i="5"/>
  <c r="BE13" i="5"/>
  <c r="BI13" i="5"/>
  <c r="BJ13" i="5"/>
  <c r="BK13" i="5"/>
  <c r="BL13" i="5"/>
  <c r="BP13" i="5"/>
  <c r="BQ13" i="5"/>
  <c r="BR13" i="5"/>
  <c r="BS13" i="5"/>
  <c r="BW13" i="5"/>
  <c r="BX13" i="5"/>
  <c r="BY13" i="5"/>
  <c r="BZ13" i="5"/>
  <c r="CD13" i="5"/>
  <c r="CE13" i="5"/>
  <c r="CF13" i="5"/>
  <c r="CG13" i="5"/>
  <c r="CK13" i="5"/>
  <c r="CL13" i="5"/>
  <c r="CM13" i="5"/>
  <c r="CN13" i="5"/>
  <c r="CR13" i="5"/>
  <c r="CS13" i="5"/>
  <c r="CT13" i="5"/>
  <c r="V14" i="5"/>
  <c r="Z14" i="5"/>
  <c r="AA14" i="5"/>
  <c r="AB14" i="5"/>
  <c r="AC14" i="5"/>
  <c r="AG14" i="5"/>
  <c r="AH14" i="5"/>
  <c r="AI14" i="5"/>
  <c r="AJ14" i="5"/>
  <c r="AN14" i="5"/>
  <c r="AO14" i="5"/>
  <c r="AP14" i="5"/>
  <c r="AQ14" i="5"/>
  <c r="AU14" i="5"/>
  <c r="AV14" i="5"/>
  <c r="AW14" i="5"/>
  <c r="AX14" i="5"/>
  <c r="BB14" i="5"/>
  <c r="BC14" i="5"/>
  <c r="BD14" i="5"/>
  <c r="BE14" i="5"/>
  <c r="BI14" i="5"/>
  <c r="BJ14" i="5"/>
  <c r="BK14" i="5"/>
  <c r="BL14" i="5"/>
  <c r="BP14" i="5"/>
  <c r="BQ14" i="5"/>
  <c r="BR14" i="5"/>
  <c r="BS14" i="5"/>
  <c r="BW14" i="5"/>
  <c r="BX14" i="5"/>
  <c r="BY14" i="5"/>
  <c r="BZ14" i="5"/>
  <c r="CD14" i="5"/>
  <c r="CE14" i="5"/>
  <c r="CF14" i="5"/>
  <c r="CG14" i="5"/>
  <c r="CK14" i="5"/>
  <c r="CL14" i="5"/>
  <c r="CM14" i="5"/>
  <c r="CN14" i="5"/>
  <c r="CR14" i="5"/>
  <c r="CS14" i="5"/>
  <c r="CT14" i="5"/>
  <c r="V15" i="5"/>
  <c r="Z15" i="5"/>
  <c r="AA15" i="5"/>
  <c r="AB15" i="5"/>
  <c r="AC15" i="5"/>
  <c r="AG15" i="5"/>
  <c r="AH15" i="5"/>
  <c r="AI15" i="5"/>
  <c r="AJ15" i="5"/>
  <c r="AN15" i="5"/>
  <c r="AO15" i="5"/>
  <c r="AP15" i="5"/>
  <c r="AQ15" i="5"/>
  <c r="AU15" i="5"/>
  <c r="AV15" i="5"/>
  <c r="AW15" i="5"/>
  <c r="AX15" i="5"/>
  <c r="BB15" i="5"/>
  <c r="BC15" i="5"/>
  <c r="BD15" i="5"/>
  <c r="BE15" i="5"/>
  <c r="BI15" i="5"/>
  <c r="BJ15" i="5"/>
  <c r="BK15" i="5"/>
  <c r="BL15" i="5"/>
  <c r="BP15" i="5"/>
  <c r="BQ15" i="5"/>
  <c r="BR15" i="5"/>
  <c r="BS15" i="5"/>
  <c r="BW15" i="5"/>
  <c r="BX15" i="5"/>
  <c r="BY15" i="5"/>
  <c r="BZ15" i="5"/>
  <c r="CD15" i="5"/>
  <c r="CE15" i="5"/>
  <c r="CF15" i="5"/>
  <c r="CG15" i="5"/>
  <c r="CK15" i="5"/>
  <c r="CL15" i="5"/>
  <c r="CM15" i="5"/>
  <c r="CN15" i="5"/>
  <c r="CR15" i="5"/>
  <c r="CS15" i="5"/>
  <c r="CT15" i="5"/>
  <c r="V16" i="5"/>
  <c r="Z16" i="5"/>
  <c r="AA16" i="5"/>
  <c r="AB16" i="5"/>
  <c r="AC16" i="5"/>
  <c r="AG16" i="5"/>
  <c r="AH16" i="5"/>
  <c r="AI16" i="5"/>
  <c r="AJ16" i="5"/>
  <c r="AN16" i="5"/>
  <c r="AO16" i="5"/>
  <c r="AP16" i="5"/>
  <c r="AQ16" i="5"/>
  <c r="AU16" i="5"/>
  <c r="AV16" i="5"/>
  <c r="AW16" i="5"/>
  <c r="AX16" i="5"/>
  <c r="BB16" i="5"/>
  <c r="BC16" i="5"/>
  <c r="BD16" i="5"/>
  <c r="BE16" i="5"/>
  <c r="BI16" i="5"/>
  <c r="BJ16" i="5"/>
  <c r="BK16" i="5"/>
  <c r="BL16" i="5"/>
  <c r="BP16" i="5"/>
  <c r="BQ16" i="5"/>
  <c r="BR16" i="5"/>
  <c r="BS16" i="5"/>
  <c r="BW16" i="5"/>
  <c r="BX16" i="5"/>
  <c r="BY16" i="5"/>
  <c r="BZ16" i="5"/>
  <c r="CD16" i="5"/>
  <c r="CE16" i="5"/>
  <c r="CF16" i="5"/>
  <c r="CG16" i="5"/>
  <c r="CK16" i="5"/>
  <c r="CL16" i="5"/>
  <c r="CM16" i="5"/>
  <c r="CN16" i="5"/>
  <c r="CR16" i="5"/>
  <c r="CS16" i="5"/>
  <c r="CT16" i="5"/>
  <c r="V17" i="5"/>
  <c r="Z17" i="5"/>
  <c r="AA17" i="5"/>
  <c r="AB17" i="5"/>
  <c r="AC17" i="5"/>
  <c r="AG17" i="5"/>
  <c r="AH17" i="5"/>
  <c r="AI17" i="5"/>
  <c r="AJ17" i="5"/>
  <c r="AN17" i="5"/>
  <c r="AO17" i="5"/>
  <c r="AP17" i="5"/>
  <c r="AQ17" i="5"/>
  <c r="AU17" i="5"/>
  <c r="AV17" i="5"/>
  <c r="AW17" i="5"/>
  <c r="AX17" i="5"/>
  <c r="BB17" i="5"/>
  <c r="BC17" i="5"/>
  <c r="BD17" i="5"/>
  <c r="BE17" i="5"/>
  <c r="BI17" i="5"/>
  <c r="BJ17" i="5"/>
  <c r="BK17" i="5"/>
  <c r="BL17" i="5"/>
  <c r="BP17" i="5"/>
  <c r="BQ17" i="5"/>
  <c r="BR17" i="5"/>
  <c r="BS17" i="5"/>
  <c r="BW17" i="5"/>
  <c r="BX17" i="5"/>
  <c r="BY17" i="5"/>
  <c r="BZ17" i="5"/>
  <c r="CD17" i="5"/>
  <c r="CE17" i="5"/>
  <c r="CF17" i="5"/>
  <c r="CG17" i="5"/>
  <c r="CK17" i="5"/>
  <c r="CL17" i="5"/>
  <c r="CM17" i="5"/>
  <c r="CN17" i="5"/>
  <c r="CR17" i="5"/>
  <c r="CS17" i="5"/>
  <c r="CT17" i="5"/>
  <c r="V18" i="5"/>
  <c r="Z18" i="5"/>
  <c r="AA18" i="5"/>
  <c r="AB18" i="5"/>
  <c r="AC18" i="5"/>
  <c r="AG18" i="5"/>
  <c r="AH18" i="5"/>
  <c r="AI18" i="5"/>
  <c r="AJ18" i="5"/>
  <c r="AN18" i="5"/>
  <c r="AO18" i="5"/>
  <c r="AP18" i="5"/>
  <c r="AQ18" i="5"/>
  <c r="AU18" i="5"/>
  <c r="AV18" i="5"/>
  <c r="AW18" i="5"/>
  <c r="AX18" i="5"/>
  <c r="BB18" i="5"/>
  <c r="BC18" i="5"/>
  <c r="BD18" i="5"/>
  <c r="BE18" i="5"/>
  <c r="BI18" i="5"/>
  <c r="BJ18" i="5"/>
  <c r="BK18" i="5"/>
  <c r="BL18" i="5"/>
  <c r="BP18" i="5"/>
  <c r="BQ18" i="5"/>
  <c r="BR18" i="5"/>
  <c r="BS18" i="5"/>
  <c r="BW18" i="5"/>
  <c r="BX18" i="5"/>
  <c r="BY18" i="5"/>
  <c r="BZ18" i="5"/>
  <c r="CD18" i="5"/>
  <c r="CE18" i="5"/>
  <c r="CF18" i="5"/>
  <c r="CG18" i="5"/>
  <c r="CK18" i="5"/>
  <c r="CL18" i="5"/>
  <c r="CM18" i="5"/>
  <c r="CN18" i="5"/>
  <c r="CR18" i="5"/>
  <c r="CS18" i="5"/>
  <c r="CT18" i="5"/>
  <c r="V19" i="5"/>
  <c r="Z19" i="5"/>
  <c r="AA19" i="5"/>
  <c r="AB19" i="5"/>
  <c r="AC19" i="5"/>
  <c r="AG19" i="5"/>
  <c r="AH19" i="5"/>
  <c r="AI19" i="5"/>
  <c r="AJ19" i="5"/>
  <c r="AN19" i="5"/>
  <c r="AO19" i="5"/>
  <c r="AP19" i="5"/>
  <c r="AQ19" i="5"/>
  <c r="AU19" i="5"/>
  <c r="AV19" i="5"/>
  <c r="AW19" i="5"/>
  <c r="AX19" i="5"/>
  <c r="BB19" i="5"/>
  <c r="BC19" i="5"/>
  <c r="BD19" i="5"/>
  <c r="BE19" i="5"/>
  <c r="BI19" i="5"/>
  <c r="BJ19" i="5"/>
  <c r="BK19" i="5"/>
  <c r="BL19" i="5"/>
  <c r="BP19" i="5"/>
  <c r="BQ19" i="5"/>
  <c r="BR19" i="5"/>
  <c r="BS19" i="5"/>
  <c r="BW19" i="5"/>
  <c r="BX19" i="5"/>
  <c r="BY19" i="5"/>
  <c r="BZ19" i="5"/>
  <c r="CD19" i="5"/>
  <c r="CE19" i="5"/>
  <c r="CF19" i="5"/>
  <c r="CG19" i="5"/>
  <c r="CK19" i="5"/>
  <c r="CL19" i="5"/>
  <c r="CM19" i="5"/>
  <c r="CN19" i="5"/>
  <c r="CR19" i="5"/>
  <c r="CS19" i="5"/>
  <c r="CT19" i="5"/>
  <c r="V20" i="5"/>
  <c r="Z20" i="5"/>
  <c r="AA20" i="5"/>
  <c r="AB20" i="5"/>
  <c r="AC20" i="5"/>
  <c r="AG20" i="5"/>
  <c r="AH20" i="5"/>
  <c r="AI20" i="5"/>
  <c r="AJ20" i="5"/>
  <c r="AN20" i="5"/>
  <c r="AO20" i="5"/>
  <c r="AP20" i="5"/>
  <c r="AQ20" i="5"/>
  <c r="AU20" i="5"/>
  <c r="AV20" i="5"/>
  <c r="AW20" i="5"/>
  <c r="AX20" i="5"/>
  <c r="BB20" i="5"/>
  <c r="BC20" i="5"/>
  <c r="BD20" i="5"/>
  <c r="BE20" i="5"/>
  <c r="BI20" i="5"/>
  <c r="BJ20" i="5"/>
  <c r="BK20" i="5"/>
  <c r="BL20" i="5"/>
  <c r="BP20" i="5"/>
  <c r="BQ20" i="5"/>
  <c r="BR20" i="5"/>
  <c r="BS20" i="5"/>
  <c r="BW20" i="5"/>
  <c r="BX20" i="5"/>
  <c r="BY20" i="5"/>
  <c r="BZ20" i="5"/>
  <c r="CD20" i="5"/>
  <c r="CE20" i="5"/>
  <c r="CF20" i="5"/>
  <c r="CG20" i="5"/>
  <c r="CK20" i="5"/>
  <c r="CL20" i="5"/>
  <c r="CM20" i="5"/>
  <c r="CN20" i="5"/>
  <c r="CR20" i="5"/>
  <c r="CS20" i="5"/>
  <c r="CT20" i="5"/>
  <c r="V21" i="5"/>
  <c r="Z21" i="5"/>
  <c r="AA21" i="5"/>
  <c r="AB21" i="5"/>
  <c r="AC21" i="5"/>
  <c r="AG21" i="5"/>
  <c r="AH21" i="5"/>
  <c r="AI21" i="5"/>
  <c r="AJ21" i="5"/>
  <c r="AN21" i="5"/>
  <c r="AO21" i="5"/>
  <c r="AP21" i="5"/>
  <c r="AQ21" i="5"/>
  <c r="AU21" i="5"/>
  <c r="AV21" i="5"/>
  <c r="AW21" i="5"/>
  <c r="AX21" i="5"/>
  <c r="BB21" i="5"/>
  <c r="BC21" i="5"/>
  <c r="BD21" i="5"/>
  <c r="BE21" i="5"/>
  <c r="BI21" i="5"/>
  <c r="BJ21" i="5"/>
  <c r="BK21" i="5"/>
  <c r="BL21" i="5"/>
  <c r="BP21" i="5"/>
  <c r="BQ21" i="5"/>
  <c r="BR21" i="5"/>
  <c r="BS21" i="5"/>
  <c r="BW21" i="5"/>
  <c r="BX21" i="5"/>
  <c r="BY21" i="5"/>
  <c r="BZ21" i="5"/>
  <c r="CD21" i="5"/>
  <c r="CE21" i="5"/>
  <c r="CF21" i="5"/>
  <c r="CG21" i="5"/>
  <c r="CK21" i="5"/>
  <c r="CL21" i="5"/>
  <c r="CM21" i="5"/>
  <c r="CN21" i="5"/>
  <c r="CR21" i="5"/>
  <c r="CS21" i="5"/>
  <c r="CT21" i="5"/>
  <c r="V22" i="5"/>
  <c r="Z22" i="5"/>
  <c r="AA22" i="5"/>
  <c r="AB22" i="5"/>
  <c r="AC22" i="5"/>
  <c r="AG22" i="5"/>
  <c r="AH22" i="5"/>
  <c r="AI22" i="5"/>
  <c r="AJ22" i="5"/>
  <c r="AN22" i="5"/>
  <c r="AO22" i="5"/>
  <c r="AP22" i="5"/>
  <c r="AQ22" i="5"/>
  <c r="AU22" i="5"/>
  <c r="AV22" i="5"/>
  <c r="AW22" i="5"/>
  <c r="AX22" i="5"/>
  <c r="BB22" i="5"/>
  <c r="BC22" i="5"/>
  <c r="BD22" i="5"/>
  <c r="BE22" i="5"/>
  <c r="BI22" i="5"/>
  <c r="BJ22" i="5"/>
  <c r="BK22" i="5"/>
  <c r="BL22" i="5"/>
  <c r="BP22" i="5"/>
  <c r="BQ22" i="5"/>
  <c r="BR22" i="5"/>
  <c r="BS22" i="5"/>
  <c r="BW22" i="5"/>
  <c r="BX22" i="5"/>
  <c r="BY22" i="5"/>
  <c r="BZ22" i="5"/>
  <c r="CD22" i="5"/>
  <c r="CE22" i="5"/>
  <c r="CF22" i="5"/>
  <c r="CG22" i="5"/>
  <c r="CK22" i="5"/>
  <c r="CL22" i="5"/>
  <c r="CM22" i="5"/>
  <c r="CN22" i="5"/>
  <c r="CR22" i="5"/>
  <c r="CS22" i="5"/>
  <c r="CT22" i="5"/>
  <c r="V23" i="5"/>
  <c r="Z23" i="5"/>
  <c r="AA23" i="5"/>
  <c r="AB23" i="5"/>
  <c r="AC23" i="5"/>
  <c r="AG23" i="5"/>
  <c r="AH23" i="5"/>
  <c r="AI23" i="5"/>
  <c r="AJ23" i="5"/>
  <c r="AN23" i="5"/>
  <c r="AO23" i="5"/>
  <c r="AP23" i="5"/>
  <c r="AQ23" i="5"/>
  <c r="AU23" i="5"/>
  <c r="AV23" i="5"/>
  <c r="AW23" i="5"/>
  <c r="AX23" i="5"/>
  <c r="BB23" i="5"/>
  <c r="BC23" i="5"/>
  <c r="BD23" i="5"/>
  <c r="BE23" i="5"/>
  <c r="BI23" i="5"/>
  <c r="BJ23" i="5"/>
  <c r="BK23" i="5"/>
  <c r="BL23" i="5"/>
  <c r="BP23" i="5"/>
  <c r="BQ23" i="5"/>
  <c r="BR23" i="5"/>
  <c r="BS23" i="5"/>
  <c r="BW23" i="5"/>
  <c r="BX23" i="5"/>
  <c r="BY23" i="5"/>
  <c r="BZ23" i="5"/>
  <c r="CD23" i="5"/>
  <c r="CE23" i="5"/>
  <c r="CF23" i="5"/>
  <c r="CG23" i="5"/>
  <c r="CK23" i="5"/>
  <c r="CL23" i="5"/>
  <c r="CM23" i="5"/>
  <c r="CN23" i="5"/>
  <c r="CR23" i="5"/>
  <c r="CS23" i="5"/>
  <c r="CT23" i="5"/>
  <c r="V24" i="5"/>
  <c r="Z24" i="5"/>
  <c r="AA24" i="5"/>
  <c r="AB24" i="5"/>
  <c r="AC24" i="5"/>
  <c r="AG24" i="5"/>
  <c r="AH24" i="5"/>
  <c r="AI24" i="5"/>
  <c r="AJ24" i="5"/>
  <c r="AN24" i="5"/>
  <c r="AO24" i="5"/>
  <c r="AP24" i="5"/>
  <c r="AQ24" i="5"/>
  <c r="AU24" i="5"/>
  <c r="AV24" i="5"/>
  <c r="AW24" i="5"/>
  <c r="AX24" i="5"/>
  <c r="BB24" i="5"/>
  <c r="BC24" i="5"/>
  <c r="BD24" i="5"/>
  <c r="BE24" i="5"/>
  <c r="BI24" i="5"/>
  <c r="BJ24" i="5"/>
  <c r="BK24" i="5"/>
  <c r="BL24" i="5"/>
  <c r="BP24" i="5"/>
  <c r="BQ24" i="5"/>
  <c r="BR24" i="5"/>
  <c r="BS24" i="5"/>
  <c r="BW24" i="5"/>
  <c r="BX24" i="5"/>
  <c r="BY24" i="5"/>
  <c r="BZ24" i="5"/>
  <c r="CD24" i="5"/>
  <c r="CE24" i="5"/>
  <c r="CF24" i="5"/>
  <c r="CG24" i="5"/>
  <c r="CK24" i="5"/>
  <c r="CL24" i="5"/>
  <c r="CM24" i="5"/>
  <c r="CN24" i="5"/>
  <c r="CR24" i="5"/>
  <c r="CS24" i="5"/>
  <c r="CT24" i="5"/>
  <c r="V25" i="5"/>
  <c r="Z25" i="5"/>
  <c r="AA25" i="5"/>
  <c r="AB25" i="5"/>
  <c r="AC25" i="5"/>
  <c r="AG25" i="5"/>
  <c r="AH25" i="5"/>
  <c r="AI25" i="5"/>
  <c r="AJ25" i="5"/>
  <c r="AN25" i="5"/>
  <c r="AO25" i="5"/>
  <c r="AP25" i="5"/>
  <c r="AQ25" i="5"/>
  <c r="AU25" i="5"/>
  <c r="AV25" i="5"/>
  <c r="AW25" i="5"/>
  <c r="AX25" i="5"/>
  <c r="BB25" i="5"/>
  <c r="BC25" i="5"/>
  <c r="BD25" i="5"/>
  <c r="BE25" i="5"/>
  <c r="BI25" i="5"/>
  <c r="BJ25" i="5"/>
  <c r="BK25" i="5"/>
  <c r="BL25" i="5"/>
  <c r="BP25" i="5"/>
  <c r="BQ25" i="5"/>
  <c r="BR25" i="5"/>
  <c r="BS25" i="5"/>
  <c r="BW25" i="5"/>
  <c r="BX25" i="5"/>
  <c r="BY25" i="5"/>
  <c r="BZ25" i="5"/>
  <c r="CD25" i="5"/>
  <c r="CE25" i="5"/>
  <c r="CF25" i="5"/>
  <c r="CG25" i="5"/>
  <c r="CK25" i="5"/>
  <c r="CL25" i="5"/>
  <c r="CM25" i="5"/>
  <c r="CN25" i="5"/>
  <c r="CR25" i="5"/>
  <c r="CS25" i="5"/>
  <c r="CT25" i="5"/>
  <c r="V26" i="5"/>
  <c r="Z26" i="5"/>
  <c r="AA26" i="5"/>
  <c r="AB26" i="5"/>
  <c r="AC26" i="5"/>
  <c r="AG26" i="5"/>
  <c r="AH26" i="5"/>
  <c r="AI26" i="5"/>
  <c r="AJ26" i="5"/>
  <c r="AN26" i="5"/>
  <c r="AO26" i="5"/>
  <c r="AP26" i="5"/>
  <c r="AQ26" i="5"/>
  <c r="AU26" i="5"/>
  <c r="AV26" i="5"/>
  <c r="AW26" i="5"/>
  <c r="AX26" i="5"/>
  <c r="BB26" i="5"/>
  <c r="BC26" i="5"/>
  <c r="BD26" i="5"/>
  <c r="BE26" i="5"/>
  <c r="BI26" i="5"/>
  <c r="BJ26" i="5"/>
  <c r="BK26" i="5"/>
  <c r="BL26" i="5"/>
  <c r="BP26" i="5"/>
  <c r="BQ26" i="5"/>
  <c r="BR26" i="5"/>
  <c r="BS26" i="5"/>
  <c r="BW26" i="5"/>
  <c r="BX26" i="5"/>
  <c r="BY26" i="5"/>
  <c r="BZ26" i="5"/>
  <c r="CD26" i="5"/>
  <c r="CE26" i="5"/>
  <c r="CF26" i="5"/>
  <c r="CG26" i="5"/>
  <c r="CK26" i="5"/>
  <c r="CL26" i="5"/>
  <c r="CM26" i="5"/>
  <c r="CN26" i="5"/>
  <c r="CR26" i="5"/>
  <c r="CS26" i="5"/>
  <c r="CT26" i="5"/>
  <c r="V27" i="5"/>
  <c r="Z27" i="5"/>
  <c r="AA27" i="5"/>
  <c r="AB27" i="5"/>
  <c r="AC27" i="5"/>
  <c r="AG27" i="5"/>
  <c r="AH27" i="5"/>
  <c r="AI27" i="5"/>
  <c r="AJ27" i="5"/>
  <c r="AN27" i="5"/>
  <c r="AO27" i="5"/>
  <c r="AP27" i="5"/>
  <c r="AQ27" i="5"/>
  <c r="AU27" i="5"/>
  <c r="AV27" i="5"/>
  <c r="AW27" i="5"/>
  <c r="AX27" i="5"/>
  <c r="BB27" i="5"/>
  <c r="BC27" i="5"/>
  <c r="BD27" i="5"/>
  <c r="BE27" i="5"/>
  <c r="BI27" i="5"/>
  <c r="BJ27" i="5"/>
  <c r="BK27" i="5"/>
  <c r="BL27" i="5"/>
  <c r="BP27" i="5"/>
  <c r="BQ27" i="5"/>
  <c r="BR27" i="5"/>
  <c r="BS27" i="5"/>
  <c r="BW27" i="5"/>
  <c r="BX27" i="5"/>
  <c r="BY27" i="5"/>
  <c r="BZ27" i="5"/>
  <c r="CD27" i="5"/>
  <c r="CE27" i="5"/>
  <c r="CF27" i="5"/>
  <c r="CG27" i="5"/>
  <c r="CK27" i="5"/>
  <c r="CL27" i="5"/>
  <c r="CM27" i="5"/>
  <c r="CN27" i="5"/>
  <c r="CR27" i="5"/>
  <c r="CS27" i="5"/>
  <c r="CT27" i="5"/>
  <c r="V28" i="5"/>
  <c r="Z28" i="5"/>
  <c r="AA28" i="5"/>
  <c r="AB28" i="5"/>
  <c r="AC28" i="5"/>
  <c r="AG28" i="5"/>
  <c r="AH28" i="5"/>
  <c r="AI28" i="5"/>
  <c r="AJ28" i="5"/>
  <c r="AN28" i="5"/>
  <c r="AO28" i="5"/>
  <c r="AP28" i="5"/>
  <c r="AQ28" i="5"/>
  <c r="AU28" i="5"/>
  <c r="AV28" i="5"/>
  <c r="AW28" i="5"/>
  <c r="AX28" i="5"/>
  <c r="BB28" i="5"/>
  <c r="BC28" i="5"/>
  <c r="BD28" i="5"/>
  <c r="BE28" i="5"/>
  <c r="BI28" i="5"/>
  <c r="BJ28" i="5"/>
  <c r="BK28" i="5"/>
  <c r="BL28" i="5"/>
  <c r="BP28" i="5"/>
  <c r="BQ28" i="5"/>
  <c r="BR28" i="5"/>
  <c r="BS28" i="5"/>
  <c r="BW28" i="5"/>
  <c r="BX28" i="5"/>
  <c r="BY28" i="5"/>
  <c r="BZ28" i="5"/>
  <c r="CD28" i="5"/>
  <c r="CE28" i="5"/>
  <c r="CF28" i="5"/>
  <c r="CG28" i="5"/>
  <c r="CK28" i="5"/>
  <c r="CL28" i="5"/>
  <c r="CM28" i="5"/>
  <c r="CN28" i="5"/>
  <c r="CR28" i="5"/>
  <c r="CS28" i="5"/>
  <c r="CT28" i="5"/>
  <c r="V29" i="5"/>
  <c r="Z29" i="5"/>
  <c r="AA29" i="5"/>
  <c r="AB29" i="5"/>
  <c r="AC29" i="5"/>
  <c r="AG29" i="5"/>
  <c r="AH29" i="5"/>
  <c r="AI29" i="5"/>
  <c r="AJ29" i="5"/>
  <c r="AN29" i="5"/>
  <c r="AO29" i="5"/>
  <c r="AP29" i="5"/>
  <c r="AQ29" i="5"/>
  <c r="AU29" i="5"/>
  <c r="AV29" i="5"/>
  <c r="AW29" i="5"/>
  <c r="AX29" i="5"/>
  <c r="BB29" i="5"/>
  <c r="BC29" i="5"/>
  <c r="BD29" i="5"/>
  <c r="BE29" i="5"/>
  <c r="BI29" i="5"/>
  <c r="BJ29" i="5"/>
  <c r="BK29" i="5"/>
  <c r="BL29" i="5"/>
  <c r="BP29" i="5"/>
  <c r="BQ29" i="5"/>
  <c r="BR29" i="5"/>
  <c r="BS29" i="5"/>
  <c r="BW29" i="5"/>
  <c r="BX29" i="5"/>
  <c r="BY29" i="5"/>
  <c r="BZ29" i="5"/>
  <c r="CD29" i="5"/>
  <c r="CE29" i="5"/>
  <c r="CF29" i="5"/>
  <c r="CG29" i="5"/>
  <c r="CK29" i="5"/>
  <c r="CL29" i="5"/>
  <c r="CM29" i="5"/>
  <c r="CN29" i="5"/>
  <c r="CR29" i="5"/>
  <c r="CS29" i="5"/>
  <c r="CT29" i="5"/>
  <c r="V30" i="5"/>
  <c r="Z30" i="5"/>
  <c r="AA30" i="5"/>
  <c r="AB30" i="5"/>
  <c r="AC30" i="5"/>
  <c r="AG30" i="5"/>
  <c r="AH30" i="5"/>
  <c r="AI30" i="5"/>
  <c r="AJ30" i="5"/>
  <c r="AN30" i="5"/>
  <c r="AO30" i="5"/>
  <c r="AP30" i="5"/>
  <c r="AQ30" i="5"/>
  <c r="AU30" i="5"/>
  <c r="AV30" i="5"/>
  <c r="AW30" i="5"/>
  <c r="AX30" i="5"/>
  <c r="BB30" i="5"/>
  <c r="BC30" i="5"/>
  <c r="BD30" i="5"/>
  <c r="BE30" i="5"/>
  <c r="BI30" i="5"/>
  <c r="BJ30" i="5"/>
  <c r="BK30" i="5"/>
  <c r="BL30" i="5"/>
  <c r="BP30" i="5"/>
  <c r="BQ30" i="5"/>
  <c r="BR30" i="5"/>
  <c r="BS30" i="5"/>
  <c r="BW30" i="5"/>
  <c r="BX30" i="5"/>
  <c r="BY30" i="5"/>
  <c r="BZ30" i="5"/>
  <c r="CD30" i="5"/>
  <c r="CE30" i="5"/>
  <c r="CF30" i="5"/>
  <c r="CG30" i="5"/>
  <c r="CK30" i="5"/>
  <c r="CL30" i="5"/>
  <c r="CM30" i="5"/>
  <c r="CN30" i="5"/>
  <c r="CR30" i="5"/>
  <c r="CS30" i="5"/>
  <c r="CT30" i="5"/>
  <c r="V31" i="5"/>
  <c r="Z31" i="5"/>
  <c r="AA31" i="5"/>
  <c r="AB31" i="5"/>
  <c r="AC31" i="5"/>
  <c r="AG31" i="5"/>
  <c r="AH31" i="5"/>
  <c r="AI31" i="5"/>
  <c r="AJ31" i="5"/>
  <c r="AN31" i="5"/>
  <c r="AO31" i="5"/>
  <c r="AP31" i="5"/>
  <c r="AQ31" i="5"/>
  <c r="AU31" i="5"/>
  <c r="AV31" i="5"/>
  <c r="AW31" i="5"/>
  <c r="AX31" i="5"/>
  <c r="BB31" i="5"/>
  <c r="BC31" i="5"/>
  <c r="BD31" i="5"/>
  <c r="BE31" i="5"/>
  <c r="BI31" i="5"/>
  <c r="BJ31" i="5"/>
  <c r="BK31" i="5"/>
  <c r="BL31" i="5"/>
  <c r="BP31" i="5"/>
  <c r="BQ31" i="5"/>
  <c r="BR31" i="5"/>
  <c r="BS31" i="5"/>
  <c r="BW31" i="5"/>
  <c r="BX31" i="5"/>
  <c r="BY31" i="5"/>
  <c r="BZ31" i="5"/>
  <c r="CD31" i="5"/>
  <c r="CE31" i="5"/>
  <c r="CF31" i="5"/>
  <c r="CG31" i="5"/>
  <c r="CK31" i="5"/>
  <c r="CL31" i="5"/>
  <c r="CM31" i="5"/>
  <c r="CN31" i="5"/>
  <c r="CR31" i="5"/>
  <c r="CS31" i="5"/>
  <c r="CT31" i="5"/>
  <c r="V32" i="5"/>
  <c r="Z32" i="5"/>
  <c r="AA32" i="5"/>
  <c r="AB32" i="5"/>
  <c r="AC32" i="5"/>
  <c r="AG32" i="5"/>
  <c r="AH32" i="5"/>
  <c r="AI32" i="5"/>
  <c r="AJ32" i="5"/>
  <c r="AN32" i="5"/>
  <c r="AO32" i="5"/>
  <c r="AP32" i="5"/>
  <c r="AQ32" i="5"/>
  <c r="AU32" i="5"/>
  <c r="AV32" i="5"/>
  <c r="AW32" i="5"/>
  <c r="AX32" i="5"/>
  <c r="BB32" i="5"/>
  <c r="BC32" i="5"/>
  <c r="BD32" i="5"/>
  <c r="BE32" i="5"/>
  <c r="BI32" i="5"/>
  <c r="BJ32" i="5"/>
  <c r="BK32" i="5"/>
  <c r="BL32" i="5"/>
  <c r="BP32" i="5"/>
  <c r="BQ32" i="5"/>
  <c r="BR32" i="5"/>
  <c r="BS32" i="5"/>
  <c r="BW32" i="5"/>
  <c r="BX32" i="5"/>
  <c r="BY32" i="5"/>
  <c r="BZ32" i="5"/>
  <c r="CD32" i="5"/>
  <c r="CE32" i="5"/>
  <c r="CF32" i="5"/>
  <c r="CG32" i="5"/>
  <c r="CK32" i="5"/>
  <c r="CL32" i="5"/>
  <c r="CM32" i="5"/>
  <c r="CN32" i="5"/>
  <c r="CR32" i="5"/>
  <c r="CS32" i="5"/>
  <c r="CT32" i="5"/>
  <c r="V33" i="5"/>
  <c r="Z33" i="5"/>
  <c r="AA33" i="5"/>
  <c r="AB33" i="5"/>
  <c r="AC33" i="5"/>
  <c r="AG33" i="5"/>
  <c r="AH33" i="5"/>
  <c r="AI33" i="5"/>
  <c r="AJ33" i="5"/>
  <c r="AN33" i="5"/>
  <c r="AO33" i="5"/>
  <c r="AP33" i="5"/>
  <c r="AQ33" i="5"/>
  <c r="AU33" i="5"/>
  <c r="AV33" i="5"/>
  <c r="AW33" i="5"/>
  <c r="AX33" i="5"/>
  <c r="BB33" i="5"/>
  <c r="BC33" i="5"/>
  <c r="BD33" i="5"/>
  <c r="BE33" i="5"/>
  <c r="BI33" i="5"/>
  <c r="BJ33" i="5"/>
  <c r="BK33" i="5"/>
  <c r="BL33" i="5"/>
  <c r="BP33" i="5"/>
  <c r="BQ33" i="5"/>
  <c r="BR33" i="5"/>
  <c r="BS33" i="5"/>
  <c r="BW33" i="5"/>
  <c r="BX33" i="5"/>
  <c r="BY33" i="5"/>
  <c r="BZ33" i="5"/>
  <c r="CD33" i="5"/>
  <c r="CE33" i="5"/>
  <c r="CF33" i="5"/>
  <c r="CG33" i="5"/>
  <c r="CK33" i="5"/>
  <c r="CL33" i="5"/>
  <c r="CM33" i="5"/>
  <c r="CN33" i="5"/>
  <c r="CR33" i="5"/>
  <c r="CS33" i="5"/>
  <c r="CT33" i="5"/>
  <c r="V34" i="5"/>
  <c r="Z34" i="5"/>
  <c r="AA34" i="5"/>
  <c r="AB34" i="5"/>
  <c r="AC34" i="5"/>
  <c r="AG34" i="5"/>
  <c r="AH34" i="5"/>
  <c r="AI34" i="5"/>
  <c r="AJ34" i="5"/>
  <c r="AN34" i="5"/>
  <c r="AO34" i="5"/>
  <c r="AP34" i="5"/>
  <c r="AQ34" i="5"/>
  <c r="AU34" i="5"/>
  <c r="AV34" i="5"/>
  <c r="AW34" i="5"/>
  <c r="AX34" i="5"/>
  <c r="BB34" i="5"/>
  <c r="BC34" i="5"/>
  <c r="BD34" i="5"/>
  <c r="BE34" i="5"/>
  <c r="BI34" i="5"/>
  <c r="BJ34" i="5"/>
  <c r="BK34" i="5"/>
  <c r="BL34" i="5"/>
  <c r="BP34" i="5"/>
  <c r="BQ34" i="5"/>
  <c r="BR34" i="5"/>
  <c r="BS34" i="5"/>
  <c r="BW34" i="5"/>
  <c r="BX34" i="5"/>
  <c r="BY34" i="5"/>
  <c r="BZ34" i="5"/>
  <c r="CD34" i="5"/>
  <c r="CE34" i="5"/>
  <c r="CF34" i="5"/>
  <c r="CG34" i="5"/>
  <c r="CK34" i="5"/>
  <c r="CL34" i="5"/>
  <c r="CM34" i="5"/>
  <c r="CN34" i="5"/>
  <c r="CR34" i="5"/>
  <c r="CS34" i="5"/>
  <c r="CT34" i="5"/>
  <c r="V35" i="5"/>
  <c r="Z35" i="5"/>
  <c r="AA35" i="5"/>
  <c r="AB35" i="5"/>
  <c r="AC35" i="5"/>
  <c r="AG35" i="5"/>
  <c r="AH35" i="5"/>
  <c r="AI35" i="5"/>
  <c r="AJ35" i="5"/>
  <c r="AN35" i="5"/>
  <c r="AO35" i="5"/>
  <c r="AP35" i="5"/>
  <c r="AQ35" i="5"/>
  <c r="AU35" i="5"/>
  <c r="AV35" i="5"/>
  <c r="AW35" i="5"/>
  <c r="AX35" i="5"/>
  <c r="BB35" i="5"/>
  <c r="BC35" i="5"/>
  <c r="BD35" i="5"/>
  <c r="BE35" i="5"/>
  <c r="BI35" i="5"/>
  <c r="BJ35" i="5"/>
  <c r="BK35" i="5"/>
  <c r="BL35" i="5"/>
  <c r="BP35" i="5"/>
  <c r="BQ35" i="5"/>
  <c r="BR35" i="5"/>
  <c r="BS35" i="5"/>
  <c r="BW35" i="5"/>
  <c r="BX35" i="5"/>
  <c r="BY35" i="5"/>
  <c r="BZ35" i="5"/>
  <c r="CD35" i="5"/>
  <c r="CE35" i="5"/>
  <c r="CF35" i="5"/>
  <c r="CG35" i="5"/>
  <c r="CK35" i="5"/>
  <c r="CL35" i="5"/>
  <c r="CM35" i="5"/>
  <c r="CN35" i="5"/>
  <c r="CR35" i="5"/>
  <c r="CS35" i="5"/>
  <c r="CT35" i="5"/>
  <c r="V36" i="5"/>
  <c r="Z36" i="5"/>
  <c r="AA36" i="5"/>
  <c r="AB36" i="5"/>
  <c r="AC36" i="5"/>
  <c r="AG36" i="5"/>
  <c r="AH36" i="5"/>
  <c r="AI36" i="5"/>
  <c r="AJ36" i="5"/>
  <c r="AN36" i="5"/>
  <c r="AO36" i="5"/>
  <c r="AP36" i="5"/>
  <c r="AQ36" i="5"/>
  <c r="AU36" i="5"/>
  <c r="AV36" i="5"/>
  <c r="AW36" i="5"/>
  <c r="AX36" i="5"/>
  <c r="BB36" i="5"/>
  <c r="BC36" i="5"/>
  <c r="BD36" i="5"/>
  <c r="BE36" i="5"/>
  <c r="BI36" i="5"/>
  <c r="BJ36" i="5"/>
  <c r="BK36" i="5"/>
  <c r="BL36" i="5"/>
  <c r="BP36" i="5"/>
  <c r="BQ36" i="5"/>
  <c r="BR36" i="5"/>
  <c r="BS36" i="5"/>
  <c r="BW36" i="5"/>
  <c r="BX36" i="5"/>
  <c r="BY36" i="5"/>
  <c r="BZ36" i="5"/>
  <c r="CD36" i="5"/>
  <c r="CE36" i="5"/>
  <c r="CF36" i="5"/>
  <c r="CG36" i="5"/>
  <c r="CK36" i="5"/>
  <c r="CL36" i="5"/>
  <c r="CM36" i="5"/>
  <c r="CN36" i="5"/>
  <c r="CR36" i="5"/>
  <c r="CS36" i="5"/>
  <c r="CT36" i="5"/>
  <c r="V37" i="5"/>
  <c r="Z37" i="5"/>
  <c r="AA37" i="5"/>
  <c r="AB37" i="5"/>
  <c r="AC37" i="5"/>
  <c r="AG37" i="5"/>
  <c r="AH37" i="5"/>
  <c r="AI37" i="5"/>
  <c r="AJ37" i="5"/>
  <c r="AN37" i="5"/>
  <c r="AO37" i="5"/>
  <c r="AP37" i="5"/>
  <c r="AQ37" i="5"/>
  <c r="AU37" i="5"/>
  <c r="AV37" i="5"/>
  <c r="AW37" i="5"/>
  <c r="AX37" i="5"/>
  <c r="BB37" i="5"/>
  <c r="BC37" i="5"/>
  <c r="BD37" i="5"/>
  <c r="BE37" i="5"/>
  <c r="BI37" i="5"/>
  <c r="BJ37" i="5"/>
  <c r="BK37" i="5"/>
  <c r="BL37" i="5"/>
  <c r="BP37" i="5"/>
  <c r="BQ37" i="5"/>
  <c r="BR37" i="5"/>
  <c r="BS37" i="5"/>
  <c r="BW37" i="5"/>
  <c r="BX37" i="5"/>
  <c r="BY37" i="5"/>
  <c r="BZ37" i="5"/>
  <c r="CD37" i="5"/>
  <c r="CE37" i="5"/>
  <c r="CF37" i="5"/>
  <c r="CG37" i="5"/>
  <c r="CK37" i="5"/>
  <c r="CL37" i="5"/>
  <c r="CM37" i="5"/>
  <c r="CN37" i="5"/>
  <c r="CR37" i="5"/>
  <c r="CS37" i="5"/>
  <c r="CT37" i="5"/>
  <c r="V38" i="5"/>
  <c r="Z38" i="5"/>
  <c r="AA38" i="5"/>
  <c r="AB38" i="5"/>
  <c r="AC38" i="5"/>
  <c r="AG38" i="5"/>
  <c r="AH38" i="5"/>
  <c r="AI38" i="5"/>
  <c r="AJ38" i="5"/>
  <c r="AN38" i="5"/>
  <c r="AO38" i="5"/>
  <c r="AP38" i="5"/>
  <c r="AQ38" i="5"/>
  <c r="AU38" i="5"/>
  <c r="AV38" i="5"/>
  <c r="AW38" i="5"/>
  <c r="AX38" i="5"/>
  <c r="BB38" i="5"/>
  <c r="BC38" i="5"/>
  <c r="BD38" i="5"/>
  <c r="BE38" i="5"/>
  <c r="BI38" i="5"/>
  <c r="BJ38" i="5"/>
  <c r="BK38" i="5"/>
  <c r="BL38" i="5"/>
  <c r="BP38" i="5"/>
  <c r="BQ38" i="5"/>
  <c r="BR38" i="5"/>
  <c r="BS38" i="5"/>
  <c r="BW38" i="5"/>
  <c r="BX38" i="5"/>
  <c r="BY38" i="5"/>
  <c r="BZ38" i="5"/>
  <c r="CD38" i="5"/>
  <c r="CE38" i="5"/>
  <c r="CF38" i="5"/>
  <c r="CG38" i="5"/>
  <c r="CK38" i="5"/>
  <c r="CL38" i="5"/>
  <c r="CM38" i="5"/>
  <c r="CN38" i="5"/>
  <c r="CR38" i="5"/>
  <c r="CS38" i="5"/>
  <c r="CT38" i="5"/>
  <c r="V39" i="5"/>
  <c r="Z39" i="5"/>
  <c r="AA39" i="5"/>
  <c r="AB39" i="5"/>
  <c r="AC39" i="5"/>
  <c r="AG39" i="5"/>
  <c r="AH39" i="5"/>
  <c r="AI39" i="5"/>
  <c r="AJ39" i="5"/>
  <c r="AN39" i="5"/>
  <c r="AO39" i="5"/>
  <c r="AP39" i="5"/>
  <c r="AQ39" i="5"/>
  <c r="AU39" i="5"/>
  <c r="AV39" i="5"/>
  <c r="AW39" i="5"/>
  <c r="AX39" i="5"/>
  <c r="BB39" i="5"/>
  <c r="BC39" i="5"/>
  <c r="BD39" i="5"/>
  <c r="BE39" i="5"/>
  <c r="BI39" i="5"/>
  <c r="BJ39" i="5"/>
  <c r="BK39" i="5"/>
  <c r="BL39" i="5"/>
  <c r="BP39" i="5"/>
  <c r="BQ39" i="5"/>
  <c r="BR39" i="5"/>
  <c r="BS39" i="5"/>
  <c r="BW39" i="5"/>
  <c r="BX39" i="5"/>
  <c r="BY39" i="5"/>
  <c r="BZ39" i="5"/>
  <c r="CD39" i="5"/>
  <c r="CE39" i="5"/>
  <c r="CF39" i="5"/>
  <c r="CG39" i="5"/>
  <c r="CK39" i="5"/>
  <c r="CL39" i="5"/>
  <c r="CM39" i="5"/>
  <c r="CN39" i="5"/>
  <c r="CR39" i="5"/>
  <c r="CS39" i="5"/>
  <c r="CT39" i="5"/>
  <c r="V40" i="5"/>
  <c r="Z40" i="5"/>
  <c r="AA40" i="5"/>
  <c r="AB40" i="5"/>
  <c r="AC40" i="5"/>
  <c r="AG40" i="5"/>
  <c r="AH40" i="5"/>
  <c r="AI40" i="5"/>
  <c r="AJ40" i="5"/>
  <c r="AN40" i="5"/>
  <c r="AO40" i="5"/>
  <c r="AP40" i="5"/>
  <c r="AQ40" i="5"/>
  <c r="AU40" i="5"/>
  <c r="AV40" i="5"/>
  <c r="AW40" i="5"/>
  <c r="AX40" i="5"/>
  <c r="BB40" i="5"/>
  <c r="BC40" i="5"/>
  <c r="BD40" i="5"/>
  <c r="BE40" i="5"/>
  <c r="BI40" i="5"/>
  <c r="BJ40" i="5"/>
  <c r="BK40" i="5"/>
  <c r="BL40" i="5"/>
  <c r="BP40" i="5"/>
  <c r="BQ40" i="5"/>
  <c r="BR40" i="5"/>
  <c r="BS40" i="5"/>
  <c r="BW40" i="5"/>
  <c r="BX40" i="5"/>
  <c r="BY40" i="5"/>
  <c r="BZ40" i="5"/>
  <c r="CD40" i="5"/>
  <c r="CE40" i="5"/>
  <c r="CF40" i="5"/>
  <c r="CG40" i="5"/>
  <c r="CK40" i="5"/>
  <c r="CL40" i="5"/>
  <c r="CM40" i="5"/>
  <c r="CN40" i="5"/>
  <c r="CR40" i="5"/>
  <c r="CS40" i="5"/>
  <c r="CT40" i="5"/>
  <c r="V41" i="5"/>
  <c r="Z41" i="5"/>
  <c r="AA41" i="5"/>
  <c r="AB41" i="5"/>
  <c r="AC41" i="5"/>
  <c r="AG41" i="5"/>
  <c r="AH41" i="5"/>
  <c r="AI41" i="5"/>
  <c r="AJ41" i="5"/>
  <c r="AN41" i="5"/>
  <c r="AO41" i="5"/>
  <c r="AP41" i="5"/>
  <c r="AQ41" i="5"/>
  <c r="AU41" i="5"/>
  <c r="AV41" i="5"/>
  <c r="AW41" i="5"/>
  <c r="AX41" i="5"/>
  <c r="BB41" i="5"/>
  <c r="BC41" i="5"/>
  <c r="BD41" i="5"/>
  <c r="BE41" i="5"/>
  <c r="BI41" i="5"/>
  <c r="BJ41" i="5"/>
  <c r="BK41" i="5"/>
  <c r="BL41" i="5"/>
  <c r="BP41" i="5"/>
  <c r="BQ41" i="5"/>
  <c r="BR41" i="5"/>
  <c r="BS41" i="5"/>
  <c r="BW41" i="5"/>
  <c r="BX41" i="5"/>
  <c r="BY41" i="5"/>
  <c r="BZ41" i="5"/>
  <c r="CD41" i="5"/>
  <c r="CE41" i="5"/>
  <c r="CF41" i="5"/>
  <c r="CG41" i="5"/>
  <c r="CK41" i="5"/>
  <c r="CL41" i="5"/>
  <c r="CM41" i="5"/>
  <c r="CN41" i="5"/>
  <c r="CR41" i="5"/>
  <c r="CS41" i="5"/>
  <c r="CT41" i="5"/>
  <c r="V42" i="5"/>
  <c r="Z42" i="5"/>
  <c r="AA42" i="5"/>
  <c r="AB42" i="5"/>
  <c r="AC42" i="5"/>
  <c r="AG42" i="5"/>
  <c r="AH42" i="5"/>
  <c r="AI42" i="5"/>
  <c r="AJ42" i="5"/>
  <c r="AN42" i="5"/>
  <c r="AO42" i="5"/>
  <c r="AP42" i="5"/>
  <c r="AQ42" i="5"/>
  <c r="AU42" i="5"/>
  <c r="AV42" i="5"/>
  <c r="AW42" i="5"/>
  <c r="AX42" i="5"/>
  <c r="BB42" i="5"/>
  <c r="BC42" i="5"/>
  <c r="BD42" i="5"/>
  <c r="BE42" i="5"/>
  <c r="BI42" i="5"/>
  <c r="BJ42" i="5"/>
  <c r="BK42" i="5"/>
  <c r="BL42" i="5"/>
  <c r="BP42" i="5"/>
  <c r="BQ42" i="5"/>
  <c r="BR42" i="5"/>
  <c r="BS42" i="5"/>
  <c r="BW42" i="5"/>
  <c r="BX42" i="5"/>
  <c r="BY42" i="5"/>
  <c r="BZ42" i="5"/>
  <c r="CD42" i="5"/>
  <c r="CE42" i="5"/>
  <c r="CF42" i="5"/>
  <c r="CG42" i="5"/>
  <c r="CK42" i="5"/>
  <c r="CL42" i="5"/>
  <c r="CM42" i="5"/>
  <c r="CN42" i="5"/>
  <c r="CR42" i="5"/>
  <c r="CS42" i="5"/>
  <c r="CT42" i="5"/>
  <c r="V43" i="5"/>
  <c r="Z43" i="5"/>
  <c r="AA43" i="5"/>
  <c r="AB43" i="5"/>
  <c r="AC43" i="5"/>
  <c r="AG43" i="5"/>
  <c r="AH43" i="5"/>
  <c r="AI43" i="5"/>
  <c r="AJ43" i="5"/>
  <c r="AN43" i="5"/>
  <c r="AO43" i="5"/>
  <c r="AP43" i="5"/>
  <c r="AQ43" i="5"/>
  <c r="AU43" i="5"/>
  <c r="AV43" i="5"/>
  <c r="AW43" i="5"/>
  <c r="AX43" i="5"/>
  <c r="BB43" i="5"/>
  <c r="BC43" i="5"/>
  <c r="BD43" i="5"/>
  <c r="BE43" i="5"/>
  <c r="BI43" i="5"/>
  <c r="BJ43" i="5"/>
  <c r="BK43" i="5"/>
  <c r="BL43" i="5"/>
  <c r="BP43" i="5"/>
  <c r="BQ43" i="5"/>
  <c r="BR43" i="5"/>
  <c r="BS43" i="5"/>
  <c r="BW43" i="5"/>
  <c r="BX43" i="5"/>
  <c r="BY43" i="5"/>
  <c r="BZ43" i="5"/>
  <c r="CD43" i="5"/>
  <c r="CE43" i="5"/>
  <c r="CF43" i="5"/>
  <c r="CG43" i="5"/>
  <c r="CK43" i="5"/>
  <c r="CL43" i="5"/>
  <c r="CM43" i="5"/>
  <c r="CN43" i="5"/>
  <c r="CR43" i="5"/>
  <c r="CS43" i="5"/>
  <c r="CT43" i="5"/>
  <c r="V44" i="5"/>
  <c r="Z44" i="5"/>
  <c r="AA44" i="5"/>
  <c r="AB44" i="5"/>
  <c r="AC44" i="5"/>
  <c r="AG44" i="5"/>
  <c r="AH44" i="5"/>
  <c r="AI44" i="5"/>
  <c r="AJ44" i="5"/>
  <c r="AN44" i="5"/>
  <c r="AO44" i="5"/>
  <c r="AP44" i="5"/>
  <c r="AQ44" i="5"/>
  <c r="AU44" i="5"/>
  <c r="AV44" i="5"/>
  <c r="AW44" i="5"/>
  <c r="AX44" i="5"/>
  <c r="BB44" i="5"/>
  <c r="BC44" i="5"/>
  <c r="BD44" i="5"/>
  <c r="BE44" i="5"/>
  <c r="BI44" i="5"/>
  <c r="BJ44" i="5"/>
  <c r="BK44" i="5"/>
  <c r="BL44" i="5"/>
  <c r="BP44" i="5"/>
  <c r="BQ44" i="5"/>
  <c r="BR44" i="5"/>
  <c r="BS44" i="5"/>
  <c r="BW44" i="5"/>
  <c r="BX44" i="5"/>
  <c r="BY44" i="5"/>
  <c r="BZ44" i="5"/>
  <c r="CD44" i="5"/>
  <c r="CE44" i="5"/>
  <c r="CF44" i="5"/>
  <c r="CG44" i="5"/>
  <c r="CK44" i="5"/>
  <c r="CL44" i="5"/>
  <c r="CM44" i="5"/>
  <c r="CN44" i="5"/>
  <c r="CR44" i="5"/>
  <c r="CS44" i="5"/>
  <c r="CT44" i="5"/>
  <c r="V45" i="5"/>
  <c r="Z45" i="5"/>
  <c r="AA45" i="5"/>
  <c r="AB45" i="5"/>
  <c r="AC45" i="5"/>
  <c r="AG45" i="5"/>
  <c r="AH45" i="5"/>
  <c r="AI45" i="5"/>
  <c r="AJ45" i="5"/>
  <c r="AN45" i="5"/>
  <c r="AO45" i="5"/>
  <c r="AP45" i="5"/>
  <c r="AQ45" i="5"/>
  <c r="AU45" i="5"/>
  <c r="AV45" i="5"/>
  <c r="AW45" i="5"/>
  <c r="AX45" i="5"/>
  <c r="BB45" i="5"/>
  <c r="BC45" i="5"/>
  <c r="BD45" i="5"/>
  <c r="BE45" i="5"/>
  <c r="BI45" i="5"/>
  <c r="BJ45" i="5"/>
  <c r="BK45" i="5"/>
  <c r="BL45" i="5"/>
  <c r="BP45" i="5"/>
  <c r="BQ45" i="5"/>
  <c r="BR45" i="5"/>
  <c r="BS45" i="5"/>
  <c r="BW45" i="5"/>
  <c r="BX45" i="5"/>
  <c r="BY45" i="5"/>
  <c r="BZ45" i="5"/>
  <c r="CD45" i="5"/>
  <c r="CE45" i="5"/>
  <c r="CF45" i="5"/>
  <c r="CG45" i="5"/>
  <c r="CK45" i="5"/>
  <c r="CL45" i="5"/>
  <c r="CM45" i="5"/>
  <c r="CN45" i="5"/>
  <c r="CR45" i="5"/>
  <c r="CS45" i="5"/>
  <c r="CT45" i="5"/>
  <c r="V46" i="5"/>
  <c r="Z46" i="5"/>
  <c r="AA46" i="5"/>
  <c r="AB46" i="5"/>
  <c r="AC46" i="5"/>
  <c r="AG46" i="5"/>
  <c r="AH46" i="5"/>
  <c r="AI46" i="5"/>
  <c r="AJ46" i="5"/>
  <c r="AN46" i="5"/>
  <c r="AO46" i="5"/>
  <c r="AP46" i="5"/>
  <c r="AQ46" i="5"/>
  <c r="AU46" i="5"/>
  <c r="AV46" i="5"/>
  <c r="AW46" i="5"/>
  <c r="AX46" i="5"/>
  <c r="BB46" i="5"/>
  <c r="BC46" i="5"/>
  <c r="BD46" i="5"/>
  <c r="BE46" i="5"/>
  <c r="BI46" i="5"/>
  <c r="BJ46" i="5"/>
  <c r="BK46" i="5"/>
  <c r="BL46" i="5"/>
  <c r="BP46" i="5"/>
  <c r="BQ46" i="5"/>
  <c r="BR46" i="5"/>
  <c r="BS46" i="5"/>
  <c r="BW46" i="5"/>
  <c r="BX46" i="5"/>
  <c r="BY46" i="5"/>
  <c r="BZ46" i="5"/>
  <c r="CD46" i="5"/>
  <c r="CE46" i="5"/>
  <c r="CF46" i="5"/>
  <c r="CG46" i="5"/>
  <c r="CK46" i="5"/>
  <c r="CL46" i="5"/>
  <c r="CM46" i="5"/>
  <c r="CN46" i="5"/>
  <c r="CR46" i="5"/>
  <c r="CS46" i="5"/>
  <c r="CT46" i="5"/>
  <c r="V47" i="5"/>
  <c r="Z47" i="5"/>
  <c r="AA47" i="5"/>
  <c r="AB47" i="5"/>
  <c r="AC47" i="5"/>
  <c r="AG47" i="5"/>
  <c r="AH47" i="5"/>
  <c r="AI47" i="5"/>
  <c r="AJ47" i="5"/>
  <c r="AN47" i="5"/>
  <c r="AO47" i="5"/>
  <c r="AP47" i="5"/>
  <c r="AQ47" i="5"/>
  <c r="AU47" i="5"/>
  <c r="AV47" i="5"/>
  <c r="AW47" i="5"/>
  <c r="AX47" i="5"/>
  <c r="BB47" i="5"/>
  <c r="BC47" i="5"/>
  <c r="BD47" i="5"/>
  <c r="BE47" i="5"/>
  <c r="BI47" i="5"/>
  <c r="BJ47" i="5"/>
  <c r="BK47" i="5"/>
  <c r="BL47" i="5"/>
  <c r="BP47" i="5"/>
  <c r="BQ47" i="5"/>
  <c r="BR47" i="5"/>
  <c r="BS47" i="5"/>
  <c r="BW47" i="5"/>
  <c r="BX47" i="5"/>
  <c r="BY47" i="5"/>
  <c r="BZ47" i="5"/>
  <c r="CD47" i="5"/>
  <c r="CE47" i="5"/>
  <c r="CF47" i="5"/>
  <c r="CG47" i="5"/>
  <c r="CK47" i="5"/>
  <c r="CL47" i="5"/>
  <c r="CM47" i="5"/>
  <c r="CN47" i="5"/>
  <c r="CR47" i="5"/>
  <c r="CS47" i="5"/>
  <c r="CT47" i="5"/>
  <c r="V48" i="5"/>
  <c r="Z48" i="5"/>
  <c r="AA48" i="5"/>
  <c r="AB48" i="5"/>
  <c r="AC48" i="5"/>
  <c r="AG48" i="5"/>
  <c r="AH48" i="5"/>
  <c r="AI48" i="5"/>
  <c r="AJ48" i="5"/>
  <c r="AN48" i="5"/>
  <c r="AO48" i="5"/>
  <c r="AP48" i="5"/>
  <c r="AQ48" i="5"/>
  <c r="AU48" i="5"/>
  <c r="AV48" i="5"/>
  <c r="AW48" i="5"/>
  <c r="AX48" i="5"/>
  <c r="BB48" i="5"/>
  <c r="BC48" i="5"/>
  <c r="BD48" i="5"/>
  <c r="BE48" i="5"/>
  <c r="BI48" i="5"/>
  <c r="BJ48" i="5"/>
  <c r="BK48" i="5"/>
  <c r="BL48" i="5"/>
  <c r="BP48" i="5"/>
  <c r="BQ48" i="5"/>
  <c r="BR48" i="5"/>
  <c r="BS48" i="5"/>
  <c r="BW48" i="5"/>
  <c r="BX48" i="5"/>
  <c r="BY48" i="5"/>
  <c r="BZ48" i="5"/>
  <c r="CD48" i="5"/>
  <c r="CE48" i="5"/>
  <c r="CF48" i="5"/>
  <c r="CG48" i="5"/>
  <c r="CK48" i="5"/>
  <c r="CL48" i="5"/>
  <c r="CM48" i="5"/>
  <c r="CN48" i="5"/>
  <c r="CR48" i="5"/>
  <c r="CS48" i="5"/>
  <c r="CT48" i="5"/>
  <c r="V49" i="5"/>
  <c r="Z49" i="5"/>
  <c r="AA49" i="5"/>
  <c r="AB49" i="5"/>
  <c r="AC49" i="5"/>
  <c r="AG49" i="5"/>
  <c r="AH49" i="5"/>
  <c r="AI49" i="5"/>
  <c r="AJ49" i="5"/>
  <c r="AN49" i="5"/>
  <c r="AO49" i="5"/>
  <c r="AP49" i="5"/>
  <c r="AQ49" i="5"/>
  <c r="AU49" i="5"/>
  <c r="AV49" i="5"/>
  <c r="AW49" i="5"/>
  <c r="AX49" i="5"/>
  <c r="BB49" i="5"/>
  <c r="BC49" i="5"/>
  <c r="BD49" i="5"/>
  <c r="BE49" i="5"/>
  <c r="BI49" i="5"/>
  <c r="BJ49" i="5"/>
  <c r="BK49" i="5"/>
  <c r="BL49" i="5"/>
  <c r="BP49" i="5"/>
  <c r="BQ49" i="5"/>
  <c r="BR49" i="5"/>
  <c r="BS49" i="5"/>
  <c r="BW49" i="5"/>
  <c r="BX49" i="5"/>
  <c r="BY49" i="5"/>
  <c r="BZ49" i="5"/>
  <c r="CD49" i="5"/>
  <c r="CE49" i="5"/>
  <c r="CF49" i="5"/>
  <c r="CG49" i="5"/>
  <c r="CK49" i="5"/>
  <c r="CL49" i="5"/>
  <c r="CM49" i="5"/>
  <c r="CN49" i="5"/>
  <c r="CR49" i="5"/>
  <c r="CS49" i="5"/>
  <c r="CT49" i="5"/>
  <c r="V50" i="5"/>
  <c r="Z50" i="5"/>
  <c r="AA50" i="5"/>
  <c r="AB50" i="5"/>
  <c r="AC50" i="5"/>
  <c r="AG50" i="5"/>
  <c r="AH50" i="5"/>
  <c r="AI50" i="5"/>
  <c r="AJ50" i="5"/>
  <c r="AN50" i="5"/>
  <c r="AO50" i="5"/>
  <c r="AP50" i="5"/>
  <c r="AQ50" i="5"/>
  <c r="AU50" i="5"/>
  <c r="AV50" i="5"/>
  <c r="AW50" i="5"/>
  <c r="AX50" i="5"/>
  <c r="BB50" i="5"/>
  <c r="BC50" i="5"/>
  <c r="BD50" i="5"/>
  <c r="BE50" i="5"/>
  <c r="BI50" i="5"/>
  <c r="BJ50" i="5"/>
  <c r="BK50" i="5"/>
  <c r="BL50" i="5"/>
  <c r="BP50" i="5"/>
  <c r="BQ50" i="5"/>
  <c r="BR50" i="5"/>
  <c r="BS50" i="5"/>
  <c r="BW50" i="5"/>
  <c r="BX50" i="5"/>
  <c r="BY50" i="5"/>
  <c r="BZ50" i="5"/>
  <c r="CD50" i="5"/>
  <c r="CE50" i="5"/>
  <c r="CF50" i="5"/>
  <c r="CG50" i="5"/>
  <c r="CK50" i="5"/>
  <c r="CL50" i="5"/>
  <c r="CM50" i="5"/>
  <c r="CN50" i="5"/>
  <c r="CR50" i="5"/>
  <c r="CS50" i="5"/>
  <c r="CT50" i="5"/>
  <c r="V51" i="5"/>
  <c r="Z51" i="5"/>
  <c r="AA51" i="5"/>
  <c r="AB51" i="5"/>
  <c r="AC51" i="5"/>
  <c r="AG51" i="5"/>
  <c r="AH51" i="5"/>
  <c r="AI51" i="5"/>
  <c r="AJ51" i="5"/>
  <c r="AN51" i="5"/>
  <c r="AO51" i="5"/>
  <c r="AP51" i="5"/>
  <c r="AQ51" i="5"/>
  <c r="AU51" i="5"/>
  <c r="AV51" i="5"/>
  <c r="AW51" i="5"/>
  <c r="AX51" i="5"/>
  <c r="BB51" i="5"/>
  <c r="BC51" i="5"/>
  <c r="BD51" i="5"/>
  <c r="BE51" i="5"/>
  <c r="BI51" i="5"/>
  <c r="BJ51" i="5"/>
  <c r="BK51" i="5"/>
  <c r="BL51" i="5"/>
  <c r="BP51" i="5"/>
  <c r="BQ51" i="5"/>
  <c r="BR51" i="5"/>
  <c r="BS51" i="5"/>
  <c r="BW51" i="5"/>
  <c r="BX51" i="5"/>
  <c r="BY51" i="5"/>
  <c r="BZ51" i="5"/>
  <c r="CD51" i="5"/>
  <c r="CE51" i="5"/>
  <c r="CF51" i="5"/>
  <c r="CG51" i="5"/>
  <c r="CK51" i="5"/>
  <c r="CL51" i="5"/>
  <c r="CM51" i="5"/>
  <c r="CN51" i="5"/>
  <c r="CR51" i="5"/>
  <c r="CS51" i="5"/>
  <c r="CT51" i="5"/>
  <c r="V52" i="5"/>
  <c r="Z52" i="5"/>
  <c r="AA52" i="5"/>
  <c r="AB52" i="5"/>
  <c r="AC52" i="5"/>
  <c r="AG52" i="5"/>
  <c r="AH52" i="5"/>
  <c r="AI52" i="5"/>
  <c r="AJ52" i="5"/>
  <c r="AN52" i="5"/>
  <c r="AO52" i="5"/>
  <c r="AP52" i="5"/>
  <c r="AQ52" i="5"/>
  <c r="AU52" i="5"/>
  <c r="AV52" i="5"/>
  <c r="AW52" i="5"/>
  <c r="AX52" i="5"/>
  <c r="BB52" i="5"/>
  <c r="BC52" i="5"/>
  <c r="BD52" i="5"/>
  <c r="BE52" i="5"/>
  <c r="BI52" i="5"/>
  <c r="BJ52" i="5"/>
  <c r="BK52" i="5"/>
  <c r="BL52" i="5"/>
  <c r="BP52" i="5"/>
  <c r="BQ52" i="5"/>
  <c r="BR52" i="5"/>
  <c r="BS52" i="5"/>
  <c r="BW52" i="5"/>
  <c r="BX52" i="5"/>
  <c r="BY52" i="5"/>
  <c r="BZ52" i="5"/>
  <c r="CD52" i="5"/>
  <c r="CE52" i="5"/>
  <c r="CF52" i="5"/>
  <c r="CG52" i="5"/>
  <c r="CK52" i="5"/>
  <c r="CL52" i="5"/>
  <c r="CM52" i="5"/>
  <c r="CN52" i="5"/>
  <c r="CR52" i="5"/>
  <c r="CS52" i="5"/>
  <c r="CT52" i="5"/>
  <c r="V53" i="5"/>
  <c r="Z53" i="5"/>
  <c r="AA53" i="5"/>
  <c r="AB53" i="5"/>
  <c r="AC53" i="5"/>
  <c r="AG53" i="5"/>
  <c r="AH53" i="5"/>
  <c r="AI53" i="5"/>
  <c r="AJ53" i="5"/>
  <c r="AN53" i="5"/>
  <c r="AO53" i="5"/>
  <c r="AP53" i="5"/>
  <c r="AQ53" i="5"/>
  <c r="AU53" i="5"/>
  <c r="AV53" i="5"/>
  <c r="AW53" i="5"/>
  <c r="AX53" i="5"/>
  <c r="BB53" i="5"/>
  <c r="BC53" i="5"/>
  <c r="BD53" i="5"/>
  <c r="BE53" i="5"/>
  <c r="BI53" i="5"/>
  <c r="BJ53" i="5"/>
  <c r="BK53" i="5"/>
  <c r="BL53" i="5"/>
  <c r="BP53" i="5"/>
  <c r="BQ53" i="5"/>
  <c r="BR53" i="5"/>
  <c r="BS53" i="5"/>
  <c r="BW53" i="5"/>
  <c r="BX53" i="5"/>
  <c r="BY53" i="5"/>
  <c r="BZ53" i="5"/>
  <c r="CD53" i="5"/>
  <c r="CE53" i="5"/>
  <c r="CF53" i="5"/>
  <c r="CG53" i="5"/>
  <c r="CK53" i="5"/>
  <c r="CL53" i="5"/>
  <c r="CM53" i="5"/>
  <c r="CN53" i="5"/>
  <c r="CR53" i="5"/>
  <c r="CS53" i="5"/>
  <c r="CT53" i="5"/>
  <c r="V54" i="5"/>
  <c r="Z54" i="5"/>
  <c r="AA54" i="5"/>
  <c r="AB54" i="5"/>
  <c r="AC54" i="5"/>
  <c r="AG54" i="5"/>
  <c r="AH54" i="5"/>
  <c r="AI54" i="5"/>
  <c r="AJ54" i="5"/>
  <c r="AN54" i="5"/>
  <c r="AO54" i="5"/>
  <c r="AP54" i="5"/>
  <c r="AQ54" i="5"/>
  <c r="AU54" i="5"/>
  <c r="AV54" i="5"/>
  <c r="AW54" i="5"/>
  <c r="AX54" i="5"/>
  <c r="BB54" i="5"/>
  <c r="BC54" i="5"/>
  <c r="BD54" i="5"/>
  <c r="BE54" i="5"/>
  <c r="BI54" i="5"/>
  <c r="BJ54" i="5"/>
  <c r="BK54" i="5"/>
  <c r="BL54" i="5"/>
  <c r="BP54" i="5"/>
  <c r="BQ54" i="5"/>
  <c r="BR54" i="5"/>
  <c r="BS54" i="5"/>
  <c r="BW54" i="5"/>
  <c r="BX54" i="5"/>
  <c r="BY54" i="5"/>
  <c r="BZ54" i="5"/>
  <c r="CD54" i="5"/>
  <c r="CE54" i="5"/>
  <c r="CF54" i="5"/>
  <c r="CG54" i="5"/>
  <c r="CK54" i="5"/>
  <c r="CL54" i="5"/>
  <c r="CM54" i="5"/>
  <c r="CN54" i="5"/>
  <c r="CR54" i="5"/>
  <c r="CS54" i="5"/>
  <c r="CT54" i="5"/>
  <c r="V55" i="5"/>
  <c r="Z55" i="5"/>
  <c r="AA55" i="5"/>
  <c r="AB55" i="5"/>
  <c r="AC55" i="5"/>
  <c r="AG55" i="5"/>
  <c r="AH55" i="5"/>
  <c r="AI55" i="5"/>
  <c r="AJ55" i="5"/>
  <c r="AN55" i="5"/>
  <c r="AO55" i="5"/>
  <c r="AP55" i="5"/>
  <c r="AQ55" i="5"/>
  <c r="AU55" i="5"/>
  <c r="AV55" i="5"/>
  <c r="AW55" i="5"/>
  <c r="AX55" i="5"/>
  <c r="BB55" i="5"/>
  <c r="BC55" i="5"/>
  <c r="BD55" i="5"/>
  <c r="BE55" i="5"/>
  <c r="BI55" i="5"/>
  <c r="BJ55" i="5"/>
  <c r="BK55" i="5"/>
  <c r="BL55" i="5"/>
  <c r="BP55" i="5"/>
  <c r="BQ55" i="5"/>
  <c r="BR55" i="5"/>
  <c r="BS55" i="5"/>
  <c r="BW55" i="5"/>
  <c r="BX55" i="5"/>
  <c r="BY55" i="5"/>
  <c r="BZ55" i="5"/>
  <c r="CD55" i="5"/>
  <c r="CE55" i="5"/>
  <c r="CF55" i="5"/>
  <c r="CG55" i="5"/>
  <c r="CK55" i="5"/>
  <c r="CL55" i="5"/>
  <c r="CM55" i="5"/>
  <c r="CN55" i="5"/>
  <c r="CR55" i="5"/>
  <c r="CS55" i="5"/>
  <c r="CT55" i="5"/>
  <c r="V56" i="5"/>
  <c r="Z56" i="5"/>
  <c r="AA56" i="5"/>
  <c r="AB56" i="5"/>
  <c r="AC56" i="5"/>
  <c r="AG56" i="5"/>
  <c r="AH56" i="5"/>
  <c r="AI56" i="5"/>
  <c r="AJ56" i="5"/>
  <c r="AN56" i="5"/>
  <c r="AO56" i="5"/>
  <c r="AP56" i="5"/>
  <c r="AQ56" i="5"/>
  <c r="AU56" i="5"/>
  <c r="AV56" i="5"/>
  <c r="AW56" i="5"/>
  <c r="AX56" i="5"/>
  <c r="BB56" i="5"/>
  <c r="BC56" i="5"/>
  <c r="BD56" i="5"/>
  <c r="BE56" i="5"/>
  <c r="BI56" i="5"/>
  <c r="BJ56" i="5"/>
  <c r="BK56" i="5"/>
  <c r="BL56" i="5"/>
  <c r="BP56" i="5"/>
  <c r="BQ56" i="5"/>
  <c r="BR56" i="5"/>
  <c r="BS56" i="5"/>
  <c r="BW56" i="5"/>
  <c r="BX56" i="5"/>
  <c r="BY56" i="5"/>
  <c r="BZ56" i="5"/>
  <c r="CD56" i="5"/>
  <c r="CE56" i="5"/>
  <c r="CF56" i="5"/>
  <c r="CG56" i="5"/>
  <c r="CK56" i="5"/>
  <c r="CL56" i="5"/>
  <c r="CM56" i="5"/>
  <c r="CN56" i="5"/>
  <c r="CR56" i="5"/>
  <c r="CS56" i="5"/>
  <c r="CT56" i="5"/>
  <c r="V57" i="5"/>
  <c r="Z57" i="5"/>
  <c r="AA57" i="5"/>
  <c r="AB57" i="5"/>
  <c r="AC57" i="5"/>
  <c r="AG57" i="5"/>
  <c r="AH57" i="5"/>
  <c r="AI57" i="5"/>
  <c r="AJ57" i="5"/>
  <c r="AN57" i="5"/>
  <c r="AO57" i="5"/>
  <c r="AP57" i="5"/>
  <c r="AQ57" i="5"/>
  <c r="AU57" i="5"/>
  <c r="AV57" i="5"/>
  <c r="AW57" i="5"/>
  <c r="AX57" i="5"/>
  <c r="BB57" i="5"/>
  <c r="BC57" i="5"/>
  <c r="BD57" i="5"/>
  <c r="BE57" i="5"/>
  <c r="BI57" i="5"/>
  <c r="BJ57" i="5"/>
  <c r="BK57" i="5"/>
  <c r="BL57" i="5"/>
  <c r="BP57" i="5"/>
  <c r="BQ57" i="5"/>
  <c r="BR57" i="5"/>
  <c r="BS57" i="5"/>
  <c r="BW57" i="5"/>
  <c r="BX57" i="5"/>
  <c r="BY57" i="5"/>
  <c r="BZ57" i="5"/>
  <c r="CD57" i="5"/>
  <c r="CE57" i="5"/>
  <c r="CF57" i="5"/>
  <c r="CG57" i="5"/>
  <c r="CK57" i="5"/>
  <c r="CL57" i="5"/>
  <c r="CM57" i="5"/>
  <c r="CN57" i="5"/>
  <c r="CR57" i="5"/>
  <c r="CS57" i="5"/>
  <c r="CT57" i="5"/>
  <c r="V58" i="5"/>
  <c r="Z58" i="5"/>
  <c r="AA58" i="5"/>
  <c r="AB58" i="5"/>
  <c r="AC58" i="5"/>
  <c r="AG58" i="5"/>
  <c r="AH58" i="5"/>
  <c r="AI58" i="5"/>
  <c r="AJ58" i="5"/>
  <c r="AN58" i="5"/>
  <c r="AO58" i="5"/>
  <c r="AP58" i="5"/>
  <c r="AQ58" i="5"/>
  <c r="AU58" i="5"/>
  <c r="AV58" i="5"/>
  <c r="AW58" i="5"/>
  <c r="AX58" i="5"/>
  <c r="BB58" i="5"/>
  <c r="BC58" i="5"/>
  <c r="BD58" i="5"/>
  <c r="BE58" i="5"/>
  <c r="BI58" i="5"/>
  <c r="BJ58" i="5"/>
  <c r="BK58" i="5"/>
  <c r="BL58" i="5"/>
  <c r="BP58" i="5"/>
  <c r="BQ58" i="5"/>
  <c r="BR58" i="5"/>
  <c r="BS58" i="5"/>
  <c r="BW58" i="5"/>
  <c r="BX58" i="5"/>
  <c r="BY58" i="5"/>
  <c r="BZ58" i="5"/>
  <c r="CD58" i="5"/>
  <c r="CE58" i="5"/>
  <c r="CF58" i="5"/>
  <c r="CG58" i="5"/>
  <c r="CK58" i="5"/>
  <c r="CL58" i="5"/>
  <c r="CM58" i="5"/>
  <c r="CN58" i="5"/>
  <c r="CR58" i="5"/>
  <c r="CS58" i="5"/>
  <c r="CT58" i="5"/>
  <c r="V59" i="5"/>
  <c r="Z59" i="5"/>
  <c r="AA59" i="5"/>
  <c r="AB59" i="5"/>
  <c r="AC59" i="5"/>
  <c r="AG59" i="5"/>
  <c r="AH59" i="5"/>
  <c r="AI59" i="5"/>
  <c r="AJ59" i="5"/>
  <c r="AN59" i="5"/>
  <c r="AO59" i="5"/>
  <c r="AP59" i="5"/>
  <c r="AQ59" i="5"/>
  <c r="AU59" i="5"/>
  <c r="AV59" i="5"/>
  <c r="AW59" i="5"/>
  <c r="AX59" i="5"/>
  <c r="BB59" i="5"/>
  <c r="BC59" i="5"/>
  <c r="BD59" i="5"/>
  <c r="BE59" i="5"/>
  <c r="BI59" i="5"/>
  <c r="BJ59" i="5"/>
  <c r="BK59" i="5"/>
  <c r="BL59" i="5"/>
  <c r="BP59" i="5"/>
  <c r="BQ59" i="5"/>
  <c r="BR59" i="5"/>
  <c r="BS59" i="5"/>
  <c r="BW59" i="5"/>
  <c r="BX59" i="5"/>
  <c r="BY59" i="5"/>
  <c r="BZ59" i="5"/>
  <c r="CD59" i="5"/>
  <c r="CE59" i="5"/>
  <c r="CF59" i="5"/>
  <c r="CG59" i="5"/>
  <c r="CK59" i="5"/>
  <c r="CL59" i="5"/>
  <c r="CM59" i="5"/>
  <c r="CN59" i="5"/>
  <c r="CR59" i="5"/>
  <c r="CS59" i="5"/>
  <c r="CT59" i="5"/>
  <c r="V60" i="5"/>
  <c r="Z60" i="5"/>
  <c r="AA60" i="5"/>
  <c r="AB60" i="5"/>
  <c r="AC60" i="5"/>
  <c r="AG60" i="5"/>
  <c r="AH60" i="5"/>
  <c r="AI60" i="5"/>
  <c r="AJ60" i="5"/>
  <c r="AN60" i="5"/>
  <c r="AO60" i="5"/>
  <c r="AP60" i="5"/>
  <c r="AQ60" i="5"/>
  <c r="AU60" i="5"/>
  <c r="AV60" i="5"/>
  <c r="AW60" i="5"/>
  <c r="AX60" i="5"/>
  <c r="BB60" i="5"/>
  <c r="BC60" i="5"/>
  <c r="BD60" i="5"/>
  <c r="BE60" i="5"/>
  <c r="BI60" i="5"/>
  <c r="BJ60" i="5"/>
  <c r="BK60" i="5"/>
  <c r="BL60" i="5"/>
  <c r="BP60" i="5"/>
  <c r="BQ60" i="5"/>
  <c r="BR60" i="5"/>
  <c r="BS60" i="5"/>
  <c r="BW60" i="5"/>
  <c r="BX60" i="5"/>
  <c r="BY60" i="5"/>
  <c r="BZ60" i="5"/>
  <c r="CD60" i="5"/>
  <c r="CE60" i="5"/>
  <c r="CF60" i="5"/>
  <c r="CG60" i="5"/>
  <c r="CK60" i="5"/>
  <c r="CL60" i="5"/>
  <c r="CM60" i="5"/>
  <c r="CN60" i="5"/>
  <c r="CR60" i="5"/>
  <c r="CS60" i="5"/>
  <c r="CT60" i="5"/>
  <c r="V61" i="5"/>
  <c r="Z61" i="5"/>
  <c r="AA61" i="5"/>
  <c r="AB61" i="5"/>
  <c r="AC61" i="5"/>
  <c r="AG61" i="5"/>
  <c r="AH61" i="5"/>
  <c r="AI61" i="5"/>
  <c r="AJ61" i="5"/>
  <c r="AN61" i="5"/>
  <c r="AO61" i="5"/>
  <c r="AP61" i="5"/>
  <c r="AQ61" i="5"/>
  <c r="AU61" i="5"/>
  <c r="AV61" i="5"/>
  <c r="AW61" i="5"/>
  <c r="AX61" i="5"/>
  <c r="BB61" i="5"/>
  <c r="BC61" i="5"/>
  <c r="BD61" i="5"/>
  <c r="BE61" i="5"/>
  <c r="BI61" i="5"/>
  <c r="BJ61" i="5"/>
  <c r="BK61" i="5"/>
  <c r="BL61" i="5"/>
  <c r="BP61" i="5"/>
  <c r="BQ61" i="5"/>
  <c r="BR61" i="5"/>
  <c r="BS61" i="5"/>
  <c r="BW61" i="5"/>
  <c r="BX61" i="5"/>
  <c r="BY61" i="5"/>
  <c r="BZ61" i="5"/>
  <c r="CD61" i="5"/>
  <c r="CE61" i="5"/>
  <c r="CF61" i="5"/>
  <c r="CG61" i="5"/>
  <c r="CK61" i="5"/>
  <c r="CL61" i="5"/>
  <c r="CM61" i="5"/>
  <c r="CN61" i="5"/>
  <c r="CR61" i="5"/>
  <c r="CS61" i="5"/>
  <c r="CT61" i="5"/>
  <c r="V62" i="5"/>
  <c r="Z62" i="5"/>
  <c r="AA62" i="5"/>
  <c r="AB62" i="5"/>
  <c r="AC62" i="5"/>
  <c r="AG62" i="5"/>
  <c r="AH62" i="5"/>
  <c r="AI62" i="5"/>
  <c r="AJ62" i="5"/>
  <c r="AN62" i="5"/>
  <c r="AO62" i="5"/>
  <c r="AP62" i="5"/>
  <c r="AQ62" i="5"/>
  <c r="AU62" i="5"/>
  <c r="AV62" i="5"/>
  <c r="AW62" i="5"/>
  <c r="AX62" i="5"/>
  <c r="BB62" i="5"/>
  <c r="BC62" i="5"/>
  <c r="BD62" i="5"/>
  <c r="BE62" i="5"/>
  <c r="BI62" i="5"/>
  <c r="BJ62" i="5"/>
  <c r="BK62" i="5"/>
  <c r="BL62" i="5"/>
  <c r="BP62" i="5"/>
  <c r="BQ62" i="5"/>
  <c r="BR62" i="5"/>
  <c r="BS62" i="5"/>
  <c r="BW62" i="5"/>
  <c r="BX62" i="5"/>
  <c r="BY62" i="5"/>
  <c r="BZ62" i="5"/>
  <c r="CD62" i="5"/>
  <c r="CE62" i="5"/>
  <c r="CF62" i="5"/>
  <c r="CG62" i="5"/>
  <c r="CK62" i="5"/>
  <c r="CL62" i="5"/>
  <c r="CM62" i="5"/>
  <c r="CN62" i="5"/>
  <c r="CR62" i="5"/>
  <c r="CS62" i="5"/>
  <c r="CT62" i="5"/>
  <c r="V63" i="5"/>
  <c r="Z63" i="5"/>
  <c r="AA63" i="5"/>
  <c r="AB63" i="5"/>
  <c r="AC63" i="5"/>
  <c r="AG63" i="5"/>
  <c r="AH63" i="5"/>
  <c r="AI63" i="5"/>
  <c r="AJ63" i="5"/>
  <c r="AN63" i="5"/>
  <c r="AO63" i="5"/>
  <c r="AP63" i="5"/>
  <c r="AQ63" i="5"/>
  <c r="AU63" i="5"/>
  <c r="AV63" i="5"/>
  <c r="AW63" i="5"/>
  <c r="AX63" i="5"/>
  <c r="BB63" i="5"/>
  <c r="BC63" i="5"/>
  <c r="BD63" i="5"/>
  <c r="BE63" i="5"/>
  <c r="BI63" i="5"/>
  <c r="BJ63" i="5"/>
  <c r="BK63" i="5"/>
  <c r="BL63" i="5"/>
  <c r="BP63" i="5"/>
  <c r="BQ63" i="5"/>
  <c r="BR63" i="5"/>
  <c r="BS63" i="5"/>
  <c r="BW63" i="5"/>
  <c r="BX63" i="5"/>
  <c r="BY63" i="5"/>
  <c r="BZ63" i="5"/>
  <c r="CD63" i="5"/>
  <c r="CE63" i="5"/>
  <c r="CF63" i="5"/>
  <c r="CG63" i="5"/>
  <c r="CK63" i="5"/>
  <c r="CL63" i="5"/>
  <c r="CM63" i="5"/>
  <c r="CN63" i="5"/>
  <c r="CR63" i="5"/>
  <c r="CS63" i="5"/>
  <c r="CT63" i="5"/>
  <c r="V64" i="5"/>
  <c r="Z64" i="5"/>
  <c r="AA64" i="5"/>
  <c r="AB64" i="5"/>
  <c r="AC64" i="5"/>
  <c r="AG64" i="5"/>
  <c r="AH64" i="5"/>
  <c r="AI64" i="5"/>
  <c r="AJ64" i="5"/>
  <c r="AN64" i="5"/>
  <c r="AO64" i="5"/>
  <c r="AP64" i="5"/>
  <c r="AQ64" i="5"/>
  <c r="AU64" i="5"/>
  <c r="AV64" i="5"/>
  <c r="AW64" i="5"/>
  <c r="AX64" i="5"/>
  <c r="BB64" i="5"/>
  <c r="BC64" i="5"/>
  <c r="BD64" i="5"/>
  <c r="BE64" i="5"/>
  <c r="BI64" i="5"/>
  <c r="BJ64" i="5"/>
  <c r="BK64" i="5"/>
  <c r="BL64" i="5"/>
  <c r="BP64" i="5"/>
  <c r="BQ64" i="5"/>
  <c r="BR64" i="5"/>
  <c r="BS64" i="5"/>
  <c r="BW64" i="5"/>
  <c r="BX64" i="5"/>
  <c r="BY64" i="5"/>
  <c r="BZ64" i="5"/>
  <c r="CD64" i="5"/>
  <c r="CE64" i="5"/>
  <c r="CF64" i="5"/>
  <c r="CG64" i="5"/>
  <c r="CK64" i="5"/>
  <c r="CL64" i="5"/>
  <c r="CM64" i="5"/>
  <c r="CN64" i="5"/>
  <c r="CR64" i="5"/>
  <c r="CS64" i="5"/>
  <c r="CT64" i="5"/>
  <c r="V65" i="5"/>
  <c r="Z65" i="5"/>
  <c r="AA65" i="5"/>
  <c r="AB65" i="5"/>
  <c r="AC65" i="5"/>
  <c r="AG65" i="5"/>
  <c r="AH65" i="5"/>
  <c r="AI65" i="5"/>
  <c r="AJ65" i="5"/>
  <c r="AN65" i="5"/>
  <c r="AO65" i="5"/>
  <c r="AP65" i="5"/>
  <c r="AQ65" i="5"/>
  <c r="AU65" i="5"/>
  <c r="AV65" i="5"/>
  <c r="AW65" i="5"/>
  <c r="AX65" i="5"/>
  <c r="BB65" i="5"/>
  <c r="BC65" i="5"/>
  <c r="BD65" i="5"/>
  <c r="BE65" i="5"/>
  <c r="BI65" i="5"/>
  <c r="BJ65" i="5"/>
  <c r="BK65" i="5"/>
  <c r="BL65" i="5"/>
  <c r="BP65" i="5"/>
  <c r="BQ65" i="5"/>
  <c r="BR65" i="5"/>
  <c r="BS65" i="5"/>
  <c r="BW65" i="5"/>
  <c r="BX65" i="5"/>
  <c r="BY65" i="5"/>
  <c r="BZ65" i="5"/>
  <c r="CD65" i="5"/>
  <c r="CE65" i="5"/>
  <c r="CF65" i="5"/>
  <c r="CG65" i="5"/>
  <c r="CK65" i="5"/>
  <c r="CL65" i="5"/>
  <c r="CM65" i="5"/>
  <c r="CN65" i="5"/>
  <c r="CR65" i="5"/>
  <c r="CS65" i="5"/>
  <c r="CT65" i="5"/>
  <c r="V66" i="5"/>
  <c r="Z66" i="5"/>
  <c r="AA66" i="5"/>
  <c r="AB66" i="5"/>
  <c r="AC66" i="5"/>
  <c r="AG66" i="5"/>
  <c r="AH66" i="5"/>
  <c r="AI66" i="5"/>
  <c r="AJ66" i="5"/>
  <c r="AN66" i="5"/>
  <c r="AO66" i="5"/>
  <c r="AP66" i="5"/>
  <c r="AQ66" i="5"/>
  <c r="AU66" i="5"/>
  <c r="AV66" i="5"/>
  <c r="AW66" i="5"/>
  <c r="AX66" i="5"/>
  <c r="BB66" i="5"/>
  <c r="BC66" i="5"/>
  <c r="BD66" i="5"/>
  <c r="BE66" i="5"/>
  <c r="BI66" i="5"/>
  <c r="BJ66" i="5"/>
  <c r="BK66" i="5"/>
  <c r="BL66" i="5"/>
  <c r="BP66" i="5"/>
  <c r="BQ66" i="5"/>
  <c r="BR66" i="5"/>
  <c r="BS66" i="5"/>
  <c r="BW66" i="5"/>
  <c r="BX66" i="5"/>
  <c r="BY66" i="5"/>
  <c r="BZ66" i="5"/>
  <c r="CD66" i="5"/>
  <c r="CE66" i="5"/>
  <c r="CF66" i="5"/>
  <c r="CG66" i="5"/>
  <c r="CK66" i="5"/>
  <c r="CL66" i="5"/>
  <c r="CM66" i="5"/>
  <c r="CN66" i="5"/>
  <c r="CR66" i="5"/>
  <c r="CS66" i="5"/>
  <c r="CT66" i="5"/>
  <c r="V67" i="5"/>
  <c r="Z67" i="5"/>
  <c r="AA67" i="5"/>
  <c r="AB67" i="5"/>
  <c r="AC67" i="5"/>
  <c r="AG67" i="5"/>
  <c r="AH67" i="5"/>
  <c r="AI67" i="5"/>
  <c r="AJ67" i="5"/>
  <c r="AN67" i="5"/>
  <c r="AO67" i="5"/>
  <c r="AP67" i="5"/>
  <c r="AQ67" i="5"/>
  <c r="AU67" i="5"/>
  <c r="AV67" i="5"/>
  <c r="AW67" i="5"/>
  <c r="AX67" i="5"/>
  <c r="BB67" i="5"/>
  <c r="BC67" i="5"/>
  <c r="BD67" i="5"/>
  <c r="BE67" i="5"/>
  <c r="BI67" i="5"/>
  <c r="BJ67" i="5"/>
  <c r="BK67" i="5"/>
  <c r="BL67" i="5"/>
  <c r="BP67" i="5"/>
  <c r="BQ67" i="5"/>
  <c r="BR67" i="5"/>
  <c r="BS67" i="5"/>
  <c r="BW67" i="5"/>
  <c r="BX67" i="5"/>
  <c r="BY67" i="5"/>
  <c r="BZ67" i="5"/>
  <c r="CD67" i="5"/>
  <c r="CE67" i="5"/>
  <c r="CF67" i="5"/>
  <c r="CG67" i="5"/>
  <c r="CK67" i="5"/>
  <c r="CL67" i="5"/>
  <c r="CM67" i="5"/>
  <c r="CN67" i="5"/>
  <c r="CR67" i="5"/>
  <c r="CS67" i="5"/>
  <c r="CT67" i="5"/>
  <c r="V68" i="5"/>
  <c r="Z68" i="5"/>
  <c r="AA68" i="5"/>
  <c r="AB68" i="5"/>
  <c r="AC68" i="5"/>
  <c r="AG68" i="5"/>
  <c r="AH68" i="5"/>
  <c r="AI68" i="5"/>
  <c r="AJ68" i="5"/>
  <c r="AN68" i="5"/>
  <c r="AO68" i="5"/>
  <c r="AP68" i="5"/>
  <c r="AQ68" i="5"/>
  <c r="AU68" i="5"/>
  <c r="AV68" i="5"/>
  <c r="AW68" i="5"/>
  <c r="AX68" i="5"/>
  <c r="BB68" i="5"/>
  <c r="BC68" i="5"/>
  <c r="BD68" i="5"/>
  <c r="BE68" i="5"/>
  <c r="BI68" i="5"/>
  <c r="BJ68" i="5"/>
  <c r="BK68" i="5"/>
  <c r="BL68" i="5"/>
  <c r="BP68" i="5"/>
  <c r="BQ68" i="5"/>
  <c r="BR68" i="5"/>
  <c r="BS68" i="5"/>
  <c r="BW68" i="5"/>
  <c r="BX68" i="5"/>
  <c r="BY68" i="5"/>
  <c r="BZ68" i="5"/>
  <c r="CD68" i="5"/>
  <c r="CE68" i="5"/>
  <c r="CF68" i="5"/>
  <c r="CG68" i="5"/>
  <c r="CK68" i="5"/>
  <c r="CL68" i="5"/>
  <c r="CM68" i="5"/>
  <c r="CN68" i="5"/>
  <c r="CR68" i="5"/>
  <c r="CS68" i="5"/>
  <c r="CT68" i="5"/>
  <c r="V69" i="5"/>
  <c r="Z69" i="5"/>
  <c r="AA69" i="5"/>
  <c r="AB69" i="5"/>
  <c r="AC69" i="5"/>
  <c r="AG69" i="5"/>
  <c r="AH69" i="5"/>
  <c r="AI69" i="5"/>
  <c r="AJ69" i="5"/>
  <c r="AN69" i="5"/>
  <c r="AO69" i="5"/>
  <c r="AP69" i="5"/>
  <c r="AQ69" i="5"/>
  <c r="AU69" i="5"/>
  <c r="AV69" i="5"/>
  <c r="AW69" i="5"/>
  <c r="AX69" i="5"/>
  <c r="BB69" i="5"/>
  <c r="BC69" i="5"/>
  <c r="BD69" i="5"/>
  <c r="BE69" i="5"/>
  <c r="BI69" i="5"/>
  <c r="BJ69" i="5"/>
  <c r="BK69" i="5"/>
  <c r="BL69" i="5"/>
  <c r="BP69" i="5"/>
  <c r="BQ69" i="5"/>
  <c r="BR69" i="5"/>
  <c r="BS69" i="5"/>
  <c r="BW69" i="5"/>
  <c r="BX69" i="5"/>
  <c r="BY69" i="5"/>
  <c r="BZ69" i="5"/>
  <c r="CD69" i="5"/>
  <c r="CE69" i="5"/>
  <c r="CF69" i="5"/>
  <c r="CG69" i="5"/>
  <c r="CK69" i="5"/>
  <c r="CL69" i="5"/>
  <c r="CM69" i="5"/>
  <c r="CN69" i="5"/>
  <c r="CR69" i="5"/>
  <c r="CS69" i="5"/>
  <c r="CT69" i="5"/>
  <c r="V70" i="5"/>
  <c r="Z70" i="5"/>
  <c r="AA70" i="5"/>
  <c r="AB70" i="5"/>
  <c r="AC70" i="5"/>
  <c r="AG70" i="5"/>
  <c r="AH70" i="5"/>
  <c r="AI70" i="5"/>
  <c r="AJ70" i="5"/>
  <c r="AN70" i="5"/>
  <c r="AO70" i="5"/>
  <c r="AP70" i="5"/>
  <c r="AQ70" i="5"/>
  <c r="AU70" i="5"/>
  <c r="AV70" i="5"/>
  <c r="AW70" i="5"/>
  <c r="AX70" i="5"/>
  <c r="BB70" i="5"/>
  <c r="BC70" i="5"/>
  <c r="BD70" i="5"/>
  <c r="BE70" i="5"/>
  <c r="BI70" i="5"/>
  <c r="BJ70" i="5"/>
  <c r="BK70" i="5"/>
  <c r="BL70" i="5"/>
  <c r="BP70" i="5"/>
  <c r="BQ70" i="5"/>
  <c r="BR70" i="5"/>
  <c r="BS70" i="5"/>
  <c r="BW70" i="5"/>
  <c r="BX70" i="5"/>
  <c r="BY70" i="5"/>
  <c r="BZ70" i="5"/>
  <c r="CD70" i="5"/>
  <c r="CE70" i="5"/>
  <c r="CF70" i="5"/>
  <c r="CG70" i="5"/>
  <c r="CK70" i="5"/>
  <c r="CL70" i="5"/>
  <c r="CM70" i="5"/>
  <c r="CN70" i="5"/>
  <c r="CR70" i="5"/>
  <c r="CS70" i="5"/>
  <c r="CT70" i="5"/>
  <c r="V71" i="5"/>
  <c r="Z71" i="5"/>
  <c r="AA71" i="5"/>
  <c r="AB71" i="5"/>
  <c r="AC71" i="5"/>
  <c r="AG71" i="5"/>
  <c r="AH71" i="5"/>
  <c r="AI71" i="5"/>
  <c r="AJ71" i="5"/>
  <c r="AN71" i="5"/>
  <c r="AO71" i="5"/>
  <c r="AP71" i="5"/>
  <c r="AQ71" i="5"/>
  <c r="AU71" i="5"/>
  <c r="AV71" i="5"/>
  <c r="AW71" i="5"/>
  <c r="AX71" i="5"/>
  <c r="BB71" i="5"/>
  <c r="BC71" i="5"/>
  <c r="BD71" i="5"/>
  <c r="BE71" i="5"/>
  <c r="BI71" i="5"/>
  <c r="BJ71" i="5"/>
  <c r="BK71" i="5"/>
  <c r="BL71" i="5"/>
  <c r="BP71" i="5"/>
  <c r="BQ71" i="5"/>
  <c r="BR71" i="5"/>
  <c r="BS71" i="5"/>
  <c r="BW71" i="5"/>
  <c r="BX71" i="5"/>
  <c r="BY71" i="5"/>
  <c r="BZ71" i="5"/>
  <c r="CD71" i="5"/>
  <c r="CE71" i="5"/>
  <c r="CF71" i="5"/>
  <c r="CG71" i="5"/>
  <c r="CK71" i="5"/>
  <c r="CL71" i="5"/>
  <c r="CM71" i="5"/>
  <c r="CN71" i="5"/>
  <c r="CR71" i="5"/>
  <c r="CS71" i="5"/>
  <c r="CT71" i="5"/>
  <c r="V72" i="5"/>
  <c r="Z72" i="5"/>
  <c r="AA72" i="5"/>
  <c r="AB72" i="5"/>
  <c r="AC72" i="5"/>
  <c r="AG72" i="5"/>
  <c r="AH72" i="5"/>
  <c r="AI72" i="5"/>
  <c r="AJ72" i="5"/>
  <c r="AN72" i="5"/>
  <c r="AO72" i="5"/>
  <c r="AP72" i="5"/>
  <c r="AQ72" i="5"/>
  <c r="AU72" i="5"/>
  <c r="AV72" i="5"/>
  <c r="AW72" i="5"/>
  <c r="AX72" i="5"/>
  <c r="BB72" i="5"/>
  <c r="BC72" i="5"/>
  <c r="BD72" i="5"/>
  <c r="BE72" i="5"/>
  <c r="BI72" i="5"/>
  <c r="BJ72" i="5"/>
  <c r="BK72" i="5"/>
  <c r="BL72" i="5"/>
  <c r="BP72" i="5"/>
  <c r="BQ72" i="5"/>
  <c r="BR72" i="5"/>
  <c r="BS72" i="5"/>
  <c r="BW72" i="5"/>
  <c r="BX72" i="5"/>
  <c r="BY72" i="5"/>
  <c r="BZ72" i="5"/>
  <c r="CD72" i="5"/>
  <c r="CE72" i="5"/>
  <c r="CF72" i="5"/>
  <c r="CG72" i="5"/>
  <c r="CK72" i="5"/>
  <c r="CL72" i="5"/>
  <c r="CM72" i="5"/>
  <c r="CN72" i="5"/>
  <c r="CR72" i="5"/>
  <c r="CS72" i="5"/>
  <c r="CT72" i="5"/>
  <c r="V73" i="5"/>
  <c r="Z73" i="5"/>
  <c r="AA73" i="5"/>
  <c r="AB73" i="5"/>
  <c r="AC73" i="5"/>
  <c r="AG73" i="5"/>
  <c r="AH73" i="5"/>
  <c r="AI73" i="5"/>
  <c r="AJ73" i="5"/>
  <c r="AN73" i="5"/>
  <c r="AO73" i="5"/>
  <c r="AP73" i="5"/>
  <c r="AQ73" i="5"/>
  <c r="AU73" i="5"/>
  <c r="AV73" i="5"/>
  <c r="AW73" i="5"/>
  <c r="AX73" i="5"/>
  <c r="BB73" i="5"/>
  <c r="BC73" i="5"/>
  <c r="BD73" i="5"/>
  <c r="BE73" i="5"/>
  <c r="BI73" i="5"/>
  <c r="BJ73" i="5"/>
  <c r="BK73" i="5"/>
  <c r="BL73" i="5"/>
  <c r="BP73" i="5"/>
  <c r="BQ73" i="5"/>
  <c r="BR73" i="5"/>
  <c r="BS73" i="5"/>
  <c r="BW73" i="5"/>
  <c r="BX73" i="5"/>
  <c r="BY73" i="5"/>
  <c r="BZ73" i="5"/>
  <c r="CD73" i="5"/>
  <c r="CE73" i="5"/>
  <c r="CF73" i="5"/>
  <c r="CG73" i="5"/>
  <c r="CK73" i="5"/>
  <c r="CL73" i="5"/>
  <c r="CM73" i="5"/>
  <c r="CN73" i="5"/>
  <c r="CR73" i="5"/>
  <c r="CS73" i="5"/>
  <c r="CT73" i="5"/>
  <c r="V74" i="5"/>
  <c r="Z74" i="5"/>
  <c r="AA74" i="5"/>
  <c r="AB74" i="5"/>
  <c r="AC74" i="5"/>
  <c r="AG74" i="5"/>
  <c r="AH74" i="5"/>
  <c r="AI74" i="5"/>
  <c r="AJ74" i="5"/>
  <c r="AN74" i="5"/>
  <c r="AO74" i="5"/>
  <c r="AP74" i="5"/>
  <c r="AQ74" i="5"/>
  <c r="AU74" i="5"/>
  <c r="AV74" i="5"/>
  <c r="AW74" i="5"/>
  <c r="AX74" i="5"/>
  <c r="BB74" i="5"/>
  <c r="BC74" i="5"/>
  <c r="BD74" i="5"/>
  <c r="BE74" i="5"/>
  <c r="BI74" i="5"/>
  <c r="BJ74" i="5"/>
  <c r="BK74" i="5"/>
  <c r="BL74" i="5"/>
  <c r="BP74" i="5"/>
  <c r="BQ74" i="5"/>
  <c r="BR74" i="5"/>
  <c r="BS74" i="5"/>
  <c r="BW74" i="5"/>
  <c r="BX74" i="5"/>
  <c r="BY74" i="5"/>
  <c r="BZ74" i="5"/>
  <c r="CD74" i="5"/>
  <c r="CE74" i="5"/>
  <c r="CF74" i="5"/>
  <c r="CG74" i="5"/>
  <c r="CK74" i="5"/>
  <c r="CL74" i="5"/>
  <c r="CM74" i="5"/>
  <c r="CN74" i="5"/>
  <c r="CR74" i="5"/>
  <c r="CS74" i="5"/>
  <c r="CT74" i="5"/>
  <c r="V75" i="5"/>
  <c r="Z75" i="5"/>
  <c r="AA75" i="5"/>
  <c r="AB75" i="5"/>
  <c r="AC75" i="5"/>
  <c r="AG75" i="5"/>
  <c r="AH75" i="5"/>
  <c r="AI75" i="5"/>
  <c r="AJ75" i="5"/>
  <c r="AN75" i="5"/>
  <c r="AO75" i="5"/>
  <c r="AP75" i="5"/>
  <c r="AQ75" i="5"/>
  <c r="AU75" i="5"/>
  <c r="AV75" i="5"/>
  <c r="AW75" i="5"/>
  <c r="AX75" i="5"/>
  <c r="BB75" i="5"/>
  <c r="BC75" i="5"/>
  <c r="BD75" i="5"/>
  <c r="BE75" i="5"/>
  <c r="BI75" i="5"/>
  <c r="BJ75" i="5"/>
  <c r="BK75" i="5"/>
  <c r="BL75" i="5"/>
  <c r="BP75" i="5"/>
  <c r="BQ75" i="5"/>
  <c r="BR75" i="5"/>
  <c r="BS75" i="5"/>
  <c r="BW75" i="5"/>
  <c r="BX75" i="5"/>
  <c r="BY75" i="5"/>
  <c r="BZ75" i="5"/>
  <c r="CD75" i="5"/>
  <c r="CE75" i="5"/>
  <c r="CF75" i="5"/>
  <c r="CG75" i="5"/>
  <c r="CK75" i="5"/>
  <c r="CL75" i="5"/>
  <c r="CM75" i="5"/>
  <c r="CN75" i="5"/>
  <c r="CR75" i="5"/>
  <c r="CS75" i="5"/>
  <c r="CT75" i="5"/>
  <c r="V76" i="5"/>
  <c r="Z76" i="5"/>
  <c r="AA76" i="5"/>
  <c r="AB76" i="5"/>
  <c r="AC76" i="5"/>
  <c r="AG76" i="5"/>
  <c r="AH76" i="5"/>
  <c r="AI76" i="5"/>
  <c r="AJ76" i="5"/>
  <c r="AN76" i="5"/>
  <c r="AO76" i="5"/>
  <c r="AP76" i="5"/>
  <c r="AQ76" i="5"/>
  <c r="AU76" i="5"/>
  <c r="AV76" i="5"/>
  <c r="AW76" i="5"/>
  <c r="AX76" i="5"/>
  <c r="BB76" i="5"/>
  <c r="BC76" i="5"/>
  <c r="BD76" i="5"/>
  <c r="BE76" i="5"/>
  <c r="BI76" i="5"/>
  <c r="BJ76" i="5"/>
  <c r="BK76" i="5"/>
  <c r="BL76" i="5"/>
  <c r="BP76" i="5"/>
  <c r="BQ76" i="5"/>
  <c r="BR76" i="5"/>
  <c r="BS76" i="5"/>
  <c r="BW76" i="5"/>
  <c r="BX76" i="5"/>
  <c r="BY76" i="5"/>
  <c r="BZ76" i="5"/>
  <c r="CD76" i="5"/>
  <c r="CE76" i="5"/>
  <c r="CF76" i="5"/>
  <c r="CG76" i="5"/>
  <c r="CK76" i="5"/>
  <c r="CL76" i="5"/>
  <c r="CM76" i="5"/>
  <c r="CN76" i="5"/>
  <c r="CR76" i="5"/>
  <c r="CS76" i="5"/>
  <c r="CT76" i="5"/>
  <c r="V77" i="5"/>
  <c r="Z77" i="5"/>
  <c r="AA77" i="5"/>
  <c r="AB77" i="5"/>
  <c r="AC77" i="5"/>
  <c r="AG77" i="5"/>
  <c r="AH77" i="5"/>
  <c r="AI77" i="5"/>
  <c r="AJ77" i="5"/>
  <c r="AN77" i="5"/>
  <c r="AO77" i="5"/>
  <c r="AP77" i="5"/>
  <c r="AQ77" i="5"/>
  <c r="AU77" i="5"/>
  <c r="AV77" i="5"/>
  <c r="AW77" i="5"/>
  <c r="AX77" i="5"/>
  <c r="BB77" i="5"/>
  <c r="BC77" i="5"/>
  <c r="BD77" i="5"/>
  <c r="BE77" i="5"/>
  <c r="BI77" i="5"/>
  <c r="BJ77" i="5"/>
  <c r="BK77" i="5"/>
  <c r="BL77" i="5"/>
  <c r="BP77" i="5"/>
  <c r="BQ77" i="5"/>
  <c r="BR77" i="5"/>
  <c r="BS77" i="5"/>
  <c r="BW77" i="5"/>
  <c r="BX77" i="5"/>
  <c r="BY77" i="5"/>
  <c r="BZ77" i="5"/>
  <c r="CD77" i="5"/>
  <c r="CE77" i="5"/>
  <c r="CF77" i="5"/>
  <c r="CG77" i="5"/>
  <c r="CK77" i="5"/>
  <c r="CL77" i="5"/>
  <c r="CM77" i="5"/>
  <c r="CN77" i="5"/>
  <c r="CR77" i="5"/>
  <c r="CS77" i="5"/>
  <c r="CT77" i="5"/>
  <c r="V78" i="5"/>
  <c r="Z78" i="5"/>
  <c r="AA78" i="5"/>
  <c r="AB78" i="5"/>
  <c r="AC78" i="5"/>
  <c r="AG78" i="5"/>
  <c r="AH78" i="5"/>
  <c r="AI78" i="5"/>
  <c r="AJ78" i="5"/>
  <c r="AN78" i="5"/>
  <c r="AO78" i="5"/>
  <c r="AP78" i="5"/>
  <c r="AQ78" i="5"/>
  <c r="AU78" i="5"/>
  <c r="AV78" i="5"/>
  <c r="AW78" i="5"/>
  <c r="AX78" i="5"/>
  <c r="BB78" i="5"/>
  <c r="BC78" i="5"/>
  <c r="BD78" i="5"/>
  <c r="BE78" i="5"/>
  <c r="BI78" i="5"/>
  <c r="BJ78" i="5"/>
  <c r="BK78" i="5"/>
  <c r="BL78" i="5"/>
  <c r="BP78" i="5"/>
  <c r="BQ78" i="5"/>
  <c r="BR78" i="5"/>
  <c r="BS78" i="5"/>
  <c r="BW78" i="5"/>
  <c r="BX78" i="5"/>
  <c r="BY78" i="5"/>
  <c r="BZ78" i="5"/>
  <c r="CD78" i="5"/>
  <c r="CE78" i="5"/>
  <c r="CF78" i="5"/>
  <c r="CG78" i="5"/>
  <c r="CK78" i="5"/>
  <c r="CL78" i="5"/>
  <c r="CM78" i="5"/>
  <c r="CN78" i="5"/>
  <c r="CR78" i="5"/>
  <c r="CS78" i="5"/>
  <c r="CT78" i="5"/>
  <c r="V79" i="5"/>
  <c r="Z79" i="5"/>
  <c r="AA79" i="5"/>
  <c r="AB79" i="5"/>
  <c r="AC79" i="5"/>
  <c r="AG79" i="5"/>
  <c r="AH79" i="5"/>
  <c r="AI79" i="5"/>
  <c r="AJ79" i="5"/>
  <c r="AN79" i="5"/>
  <c r="AO79" i="5"/>
  <c r="AP79" i="5"/>
  <c r="AQ79" i="5"/>
  <c r="AU79" i="5"/>
  <c r="AV79" i="5"/>
  <c r="AW79" i="5"/>
  <c r="AX79" i="5"/>
  <c r="BB79" i="5"/>
  <c r="BC79" i="5"/>
  <c r="BD79" i="5"/>
  <c r="BE79" i="5"/>
  <c r="BI79" i="5"/>
  <c r="BJ79" i="5"/>
  <c r="BK79" i="5"/>
  <c r="BL79" i="5"/>
  <c r="BP79" i="5"/>
  <c r="BQ79" i="5"/>
  <c r="BR79" i="5"/>
  <c r="BS79" i="5"/>
  <c r="BW79" i="5"/>
  <c r="BX79" i="5"/>
  <c r="BY79" i="5"/>
  <c r="BZ79" i="5"/>
  <c r="CD79" i="5"/>
  <c r="CE79" i="5"/>
  <c r="CF79" i="5"/>
  <c r="CG79" i="5"/>
  <c r="CK79" i="5"/>
  <c r="CL79" i="5"/>
  <c r="CM79" i="5"/>
  <c r="CN79" i="5"/>
  <c r="CR79" i="5"/>
  <c r="CS79" i="5"/>
  <c r="CT79" i="5"/>
  <c r="V80" i="5"/>
  <c r="Z80" i="5"/>
  <c r="AA80" i="5"/>
  <c r="AB80" i="5"/>
  <c r="AC80" i="5"/>
  <c r="AG80" i="5"/>
  <c r="AH80" i="5"/>
  <c r="AI80" i="5"/>
  <c r="AJ80" i="5"/>
  <c r="AN80" i="5"/>
  <c r="AO80" i="5"/>
  <c r="AP80" i="5"/>
  <c r="AQ80" i="5"/>
  <c r="AU80" i="5"/>
  <c r="AV80" i="5"/>
  <c r="AW80" i="5"/>
  <c r="AX80" i="5"/>
  <c r="BB80" i="5"/>
  <c r="BC80" i="5"/>
  <c r="BD80" i="5"/>
  <c r="BE80" i="5"/>
  <c r="BI80" i="5"/>
  <c r="BJ80" i="5"/>
  <c r="BK80" i="5"/>
  <c r="BL80" i="5"/>
  <c r="BP80" i="5"/>
  <c r="BQ80" i="5"/>
  <c r="BR80" i="5"/>
  <c r="BS80" i="5"/>
  <c r="BW80" i="5"/>
  <c r="BX80" i="5"/>
  <c r="BY80" i="5"/>
  <c r="BZ80" i="5"/>
  <c r="CD80" i="5"/>
  <c r="CE80" i="5"/>
  <c r="CF80" i="5"/>
  <c r="CG80" i="5"/>
  <c r="CK80" i="5"/>
  <c r="CL80" i="5"/>
  <c r="CM80" i="5"/>
  <c r="CN80" i="5"/>
  <c r="CR80" i="5"/>
  <c r="CS80" i="5"/>
  <c r="CT80" i="5"/>
  <c r="V81" i="5"/>
  <c r="Z81" i="5"/>
  <c r="AA81" i="5"/>
  <c r="AB81" i="5"/>
  <c r="AC81" i="5"/>
  <c r="AG81" i="5"/>
  <c r="AH81" i="5"/>
  <c r="AI81" i="5"/>
  <c r="AJ81" i="5"/>
  <c r="AN81" i="5"/>
  <c r="AO81" i="5"/>
  <c r="AP81" i="5"/>
  <c r="AQ81" i="5"/>
  <c r="AU81" i="5"/>
  <c r="AV81" i="5"/>
  <c r="AW81" i="5"/>
  <c r="AX81" i="5"/>
  <c r="BB81" i="5"/>
  <c r="BC81" i="5"/>
  <c r="BD81" i="5"/>
  <c r="BE81" i="5"/>
  <c r="BI81" i="5"/>
  <c r="BJ81" i="5"/>
  <c r="BK81" i="5"/>
  <c r="BL81" i="5"/>
  <c r="BP81" i="5"/>
  <c r="BQ81" i="5"/>
  <c r="BR81" i="5"/>
  <c r="BS81" i="5"/>
  <c r="BW81" i="5"/>
  <c r="BX81" i="5"/>
  <c r="BY81" i="5"/>
  <c r="BZ81" i="5"/>
  <c r="CD81" i="5"/>
  <c r="CE81" i="5"/>
  <c r="CF81" i="5"/>
  <c r="CG81" i="5"/>
  <c r="CK81" i="5"/>
  <c r="CL81" i="5"/>
  <c r="CM81" i="5"/>
  <c r="CN81" i="5"/>
  <c r="CR81" i="5"/>
  <c r="CS81" i="5"/>
  <c r="CT81" i="5"/>
  <c r="V82" i="5"/>
  <c r="Z82" i="5"/>
  <c r="AA82" i="5"/>
  <c r="AB82" i="5"/>
  <c r="AC82" i="5"/>
  <c r="AG82" i="5"/>
  <c r="AH82" i="5"/>
  <c r="AI82" i="5"/>
  <c r="AJ82" i="5"/>
  <c r="AN82" i="5"/>
  <c r="AO82" i="5"/>
  <c r="AP82" i="5"/>
  <c r="AQ82" i="5"/>
  <c r="AU82" i="5"/>
  <c r="AV82" i="5"/>
  <c r="AW82" i="5"/>
  <c r="AX82" i="5"/>
  <c r="BB82" i="5"/>
  <c r="BC82" i="5"/>
  <c r="BD82" i="5"/>
  <c r="BE82" i="5"/>
  <c r="BI82" i="5"/>
  <c r="BJ82" i="5"/>
  <c r="BK82" i="5"/>
  <c r="BL82" i="5"/>
  <c r="BP82" i="5"/>
  <c r="BQ82" i="5"/>
  <c r="BR82" i="5"/>
  <c r="BS82" i="5"/>
  <c r="BW82" i="5"/>
  <c r="BX82" i="5"/>
  <c r="BY82" i="5"/>
  <c r="BZ82" i="5"/>
  <c r="CD82" i="5"/>
  <c r="CE82" i="5"/>
  <c r="CF82" i="5"/>
  <c r="CG82" i="5"/>
  <c r="CK82" i="5"/>
  <c r="CL82" i="5"/>
  <c r="CM82" i="5"/>
  <c r="CN82" i="5"/>
  <c r="CR82" i="5"/>
  <c r="CS82" i="5"/>
  <c r="CT82" i="5"/>
  <c r="V83" i="5"/>
  <c r="Z83" i="5"/>
  <c r="AA83" i="5"/>
  <c r="AB83" i="5"/>
  <c r="AC83" i="5"/>
  <c r="AG83" i="5"/>
  <c r="AH83" i="5"/>
  <c r="AI83" i="5"/>
  <c r="AJ83" i="5"/>
  <c r="AN83" i="5"/>
  <c r="AO83" i="5"/>
  <c r="AP83" i="5"/>
  <c r="AQ83" i="5"/>
  <c r="AU83" i="5"/>
  <c r="AV83" i="5"/>
  <c r="AW83" i="5"/>
  <c r="AX83" i="5"/>
  <c r="BB83" i="5"/>
  <c r="BC83" i="5"/>
  <c r="BD83" i="5"/>
  <c r="BE83" i="5"/>
  <c r="BI83" i="5"/>
  <c r="BJ83" i="5"/>
  <c r="BK83" i="5"/>
  <c r="BL83" i="5"/>
  <c r="BP83" i="5"/>
  <c r="BQ83" i="5"/>
  <c r="BR83" i="5"/>
  <c r="BS83" i="5"/>
  <c r="BW83" i="5"/>
  <c r="BX83" i="5"/>
  <c r="BY83" i="5"/>
  <c r="BZ83" i="5"/>
  <c r="CD83" i="5"/>
  <c r="CE83" i="5"/>
  <c r="CF83" i="5"/>
  <c r="CG83" i="5"/>
  <c r="CK83" i="5"/>
  <c r="CL83" i="5"/>
  <c r="CM83" i="5"/>
  <c r="CN83" i="5"/>
  <c r="CR83" i="5"/>
  <c r="CS83" i="5"/>
  <c r="CT83" i="5"/>
  <c r="V84" i="5"/>
  <c r="Z84" i="5"/>
  <c r="AA84" i="5"/>
  <c r="AB84" i="5"/>
  <c r="AC84" i="5"/>
  <c r="AG84" i="5"/>
  <c r="AH84" i="5"/>
  <c r="AI84" i="5"/>
  <c r="AJ84" i="5"/>
  <c r="AN84" i="5"/>
  <c r="AO84" i="5"/>
  <c r="AP84" i="5"/>
  <c r="AQ84" i="5"/>
  <c r="AU84" i="5"/>
  <c r="AV84" i="5"/>
  <c r="AW84" i="5"/>
  <c r="AX84" i="5"/>
  <c r="BB84" i="5"/>
  <c r="BC84" i="5"/>
  <c r="BD84" i="5"/>
  <c r="BE84" i="5"/>
  <c r="BI84" i="5"/>
  <c r="BJ84" i="5"/>
  <c r="BK84" i="5"/>
  <c r="BL84" i="5"/>
  <c r="BP84" i="5"/>
  <c r="BQ84" i="5"/>
  <c r="BR84" i="5"/>
  <c r="BS84" i="5"/>
  <c r="BW84" i="5"/>
  <c r="BX84" i="5"/>
  <c r="BY84" i="5"/>
  <c r="BZ84" i="5"/>
  <c r="CD84" i="5"/>
  <c r="CE84" i="5"/>
  <c r="CF84" i="5"/>
  <c r="CG84" i="5"/>
  <c r="CK84" i="5"/>
  <c r="CL84" i="5"/>
  <c r="CM84" i="5"/>
  <c r="CN84" i="5"/>
  <c r="CR84" i="5"/>
  <c r="CS84" i="5"/>
  <c r="CT84" i="5"/>
  <c r="V85" i="5"/>
  <c r="Z85" i="5"/>
  <c r="AA85" i="5"/>
  <c r="AB85" i="5"/>
  <c r="AC85" i="5"/>
  <c r="AG85" i="5"/>
  <c r="AH85" i="5"/>
  <c r="AI85" i="5"/>
  <c r="AJ85" i="5"/>
  <c r="AN85" i="5"/>
  <c r="AO85" i="5"/>
  <c r="AP85" i="5"/>
  <c r="AQ85" i="5"/>
  <c r="AU85" i="5"/>
  <c r="AV85" i="5"/>
  <c r="AW85" i="5"/>
  <c r="AX85" i="5"/>
  <c r="BB85" i="5"/>
  <c r="BC85" i="5"/>
  <c r="BD85" i="5"/>
  <c r="BE85" i="5"/>
  <c r="BI85" i="5"/>
  <c r="BJ85" i="5"/>
  <c r="BK85" i="5"/>
  <c r="BL85" i="5"/>
  <c r="BP85" i="5"/>
  <c r="BQ85" i="5"/>
  <c r="BR85" i="5"/>
  <c r="BS85" i="5"/>
  <c r="BW85" i="5"/>
  <c r="BX85" i="5"/>
  <c r="BY85" i="5"/>
  <c r="BZ85" i="5"/>
  <c r="CD85" i="5"/>
  <c r="CE85" i="5"/>
  <c r="CF85" i="5"/>
  <c r="CG85" i="5"/>
  <c r="CK85" i="5"/>
  <c r="CL85" i="5"/>
  <c r="CM85" i="5"/>
  <c r="CN85" i="5"/>
  <c r="CR85" i="5"/>
  <c r="CS85" i="5"/>
  <c r="CT85" i="5"/>
  <c r="V86" i="5"/>
  <c r="Z86" i="5"/>
  <c r="AA86" i="5"/>
  <c r="AB86" i="5"/>
  <c r="AC86" i="5"/>
  <c r="AG86" i="5"/>
  <c r="AH86" i="5"/>
  <c r="AI86" i="5"/>
  <c r="AJ86" i="5"/>
  <c r="AN86" i="5"/>
  <c r="AO86" i="5"/>
  <c r="AP86" i="5"/>
  <c r="AQ86" i="5"/>
  <c r="AU86" i="5"/>
  <c r="AV86" i="5"/>
  <c r="AW86" i="5"/>
  <c r="AX86" i="5"/>
  <c r="BB86" i="5"/>
  <c r="BC86" i="5"/>
  <c r="BD86" i="5"/>
  <c r="BE86" i="5"/>
  <c r="BI86" i="5"/>
  <c r="BJ86" i="5"/>
  <c r="BK86" i="5"/>
  <c r="BL86" i="5"/>
  <c r="BP86" i="5"/>
  <c r="BQ86" i="5"/>
  <c r="BR86" i="5"/>
  <c r="BS86" i="5"/>
  <c r="BW86" i="5"/>
  <c r="BX86" i="5"/>
  <c r="BY86" i="5"/>
  <c r="BZ86" i="5"/>
  <c r="CD86" i="5"/>
  <c r="CE86" i="5"/>
  <c r="CF86" i="5"/>
  <c r="CG86" i="5"/>
  <c r="CK86" i="5"/>
  <c r="CL86" i="5"/>
  <c r="CM86" i="5"/>
  <c r="CN86" i="5"/>
  <c r="CR86" i="5"/>
  <c r="CS86" i="5"/>
  <c r="CT86" i="5"/>
  <c r="V87" i="5"/>
  <c r="Z87" i="5"/>
  <c r="AA87" i="5"/>
  <c r="AB87" i="5"/>
  <c r="AC87" i="5"/>
  <c r="AG87" i="5"/>
  <c r="AH87" i="5"/>
  <c r="AI87" i="5"/>
  <c r="AJ87" i="5"/>
  <c r="AN87" i="5"/>
  <c r="AO87" i="5"/>
  <c r="AP87" i="5"/>
  <c r="AQ87" i="5"/>
  <c r="AU87" i="5"/>
  <c r="AV87" i="5"/>
  <c r="AW87" i="5"/>
  <c r="AX87" i="5"/>
  <c r="BB87" i="5"/>
  <c r="BC87" i="5"/>
  <c r="BD87" i="5"/>
  <c r="BE87" i="5"/>
  <c r="BI87" i="5"/>
  <c r="BJ87" i="5"/>
  <c r="BK87" i="5"/>
  <c r="BL87" i="5"/>
  <c r="BP87" i="5"/>
  <c r="BQ87" i="5"/>
  <c r="BR87" i="5"/>
  <c r="BS87" i="5"/>
  <c r="BW87" i="5"/>
  <c r="BX87" i="5"/>
  <c r="BY87" i="5"/>
  <c r="BZ87" i="5"/>
  <c r="CD87" i="5"/>
  <c r="CE87" i="5"/>
  <c r="CF87" i="5"/>
  <c r="CG87" i="5"/>
  <c r="CK87" i="5"/>
  <c r="CL87" i="5"/>
  <c r="CM87" i="5"/>
  <c r="CN87" i="5"/>
  <c r="CR87" i="5"/>
  <c r="CS87" i="5"/>
  <c r="CT87" i="5"/>
  <c r="V88" i="5"/>
  <c r="Z88" i="5"/>
  <c r="AA88" i="5"/>
  <c r="AB88" i="5"/>
  <c r="AC88" i="5"/>
  <c r="AG88" i="5"/>
  <c r="AH88" i="5"/>
  <c r="AI88" i="5"/>
  <c r="AJ88" i="5"/>
  <c r="AN88" i="5"/>
  <c r="AO88" i="5"/>
  <c r="AP88" i="5"/>
  <c r="AQ88" i="5"/>
  <c r="AU88" i="5"/>
  <c r="AV88" i="5"/>
  <c r="AW88" i="5"/>
  <c r="AX88" i="5"/>
  <c r="BB88" i="5"/>
  <c r="BC88" i="5"/>
  <c r="BD88" i="5"/>
  <c r="BE88" i="5"/>
  <c r="BI88" i="5"/>
  <c r="BJ88" i="5"/>
  <c r="BK88" i="5"/>
  <c r="BL88" i="5"/>
  <c r="BP88" i="5"/>
  <c r="BQ88" i="5"/>
  <c r="BR88" i="5"/>
  <c r="BS88" i="5"/>
  <c r="BW88" i="5"/>
  <c r="BX88" i="5"/>
  <c r="BY88" i="5"/>
  <c r="BZ88" i="5"/>
  <c r="CD88" i="5"/>
  <c r="CE88" i="5"/>
  <c r="CF88" i="5"/>
  <c r="CG88" i="5"/>
  <c r="CK88" i="5"/>
  <c r="CL88" i="5"/>
  <c r="CM88" i="5"/>
  <c r="CN88" i="5"/>
  <c r="CR88" i="5"/>
  <c r="CS88" i="5"/>
  <c r="CT88" i="5"/>
  <c r="V89" i="5"/>
  <c r="Z89" i="5"/>
  <c r="AA89" i="5"/>
  <c r="AB89" i="5"/>
  <c r="AC89" i="5"/>
  <c r="AG89" i="5"/>
  <c r="AH89" i="5"/>
  <c r="AI89" i="5"/>
  <c r="AJ89" i="5"/>
  <c r="AN89" i="5"/>
  <c r="AO89" i="5"/>
  <c r="AP89" i="5"/>
  <c r="AQ89" i="5"/>
  <c r="AU89" i="5"/>
  <c r="AV89" i="5"/>
  <c r="AW89" i="5"/>
  <c r="AX89" i="5"/>
  <c r="BB89" i="5"/>
  <c r="BC89" i="5"/>
  <c r="BD89" i="5"/>
  <c r="BE89" i="5"/>
  <c r="BI89" i="5"/>
  <c r="BJ89" i="5"/>
  <c r="BK89" i="5"/>
  <c r="BL89" i="5"/>
  <c r="BP89" i="5"/>
  <c r="BQ89" i="5"/>
  <c r="BR89" i="5"/>
  <c r="BS89" i="5"/>
  <c r="BW89" i="5"/>
  <c r="BX89" i="5"/>
  <c r="BY89" i="5"/>
  <c r="BZ89" i="5"/>
  <c r="CD89" i="5"/>
  <c r="CE89" i="5"/>
  <c r="CF89" i="5"/>
  <c r="CG89" i="5"/>
  <c r="CK89" i="5"/>
  <c r="CL89" i="5"/>
  <c r="CM89" i="5"/>
  <c r="CN89" i="5"/>
  <c r="CR89" i="5"/>
  <c r="CS89" i="5"/>
  <c r="CT89" i="5"/>
  <c r="V90" i="5"/>
  <c r="Z90" i="5"/>
  <c r="AA90" i="5"/>
  <c r="AB90" i="5"/>
  <c r="AC90" i="5"/>
  <c r="AG90" i="5"/>
  <c r="AH90" i="5"/>
  <c r="AI90" i="5"/>
  <c r="AJ90" i="5"/>
  <c r="AN90" i="5"/>
  <c r="AO90" i="5"/>
  <c r="AP90" i="5"/>
  <c r="AQ90" i="5"/>
  <c r="AU90" i="5"/>
  <c r="AV90" i="5"/>
  <c r="AW90" i="5"/>
  <c r="AX90" i="5"/>
  <c r="BB90" i="5"/>
  <c r="BC90" i="5"/>
  <c r="BD90" i="5"/>
  <c r="BE90" i="5"/>
  <c r="BI90" i="5"/>
  <c r="BJ90" i="5"/>
  <c r="BK90" i="5"/>
  <c r="BL90" i="5"/>
  <c r="BP90" i="5"/>
  <c r="BQ90" i="5"/>
  <c r="BR90" i="5"/>
  <c r="BS90" i="5"/>
  <c r="BW90" i="5"/>
  <c r="BX90" i="5"/>
  <c r="BY90" i="5"/>
  <c r="BZ90" i="5"/>
  <c r="CD90" i="5"/>
  <c r="CE90" i="5"/>
  <c r="CF90" i="5"/>
  <c r="CG90" i="5"/>
  <c r="CK90" i="5"/>
  <c r="CL90" i="5"/>
  <c r="CM90" i="5"/>
  <c r="CN90" i="5"/>
  <c r="CR90" i="5"/>
  <c r="CS90" i="5"/>
  <c r="CT90" i="5"/>
  <c r="V91" i="5"/>
  <c r="Z91" i="5"/>
  <c r="AA91" i="5"/>
  <c r="AB91" i="5"/>
  <c r="AC91" i="5"/>
  <c r="AG91" i="5"/>
  <c r="AH91" i="5"/>
  <c r="AI91" i="5"/>
  <c r="AJ91" i="5"/>
  <c r="AN91" i="5"/>
  <c r="AO91" i="5"/>
  <c r="AP91" i="5"/>
  <c r="AQ91" i="5"/>
  <c r="AU91" i="5"/>
  <c r="AV91" i="5"/>
  <c r="AW91" i="5"/>
  <c r="AX91" i="5"/>
  <c r="BB91" i="5"/>
  <c r="BC91" i="5"/>
  <c r="BD91" i="5"/>
  <c r="BE91" i="5"/>
  <c r="BI91" i="5"/>
  <c r="BJ91" i="5"/>
  <c r="BK91" i="5"/>
  <c r="BL91" i="5"/>
  <c r="BP91" i="5"/>
  <c r="BQ91" i="5"/>
  <c r="BR91" i="5"/>
  <c r="BS91" i="5"/>
  <c r="BW91" i="5"/>
  <c r="BX91" i="5"/>
  <c r="BY91" i="5"/>
  <c r="BZ91" i="5"/>
  <c r="CD91" i="5"/>
  <c r="CE91" i="5"/>
  <c r="CF91" i="5"/>
  <c r="CG91" i="5"/>
  <c r="CK91" i="5"/>
  <c r="CL91" i="5"/>
  <c r="CM91" i="5"/>
  <c r="CN91" i="5"/>
  <c r="CR91" i="5"/>
  <c r="CS91" i="5"/>
  <c r="CT91" i="5"/>
  <c r="V92" i="5"/>
  <c r="Z92" i="5"/>
  <c r="AA92" i="5"/>
  <c r="AB92" i="5"/>
  <c r="AC92" i="5"/>
  <c r="AG92" i="5"/>
  <c r="AH92" i="5"/>
  <c r="AI92" i="5"/>
  <c r="AJ92" i="5"/>
  <c r="AN92" i="5"/>
  <c r="AO92" i="5"/>
  <c r="AP92" i="5"/>
  <c r="AQ92" i="5"/>
  <c r="AU92" i="5"/>
  <c r="AV92" i="5"/>
  <c r="AW92" i="5"/>
  <c r="AX92" i="5"/>
  <c r="BB92" i="5"/>
  <c r="BC92" i="5"/>
  <c r="BD92" i="5"/>
  <c r="BE92" i="5"/>
  <c r="BI92" i="5"/>
  <c r="BJ92" i="5"/>
  <c r="BK92" i="5"/>
  <c r="BL92" i="5"/>
  <c r="BP92" i="5"/>
  <c r="BQ92" i="5"/>
  <c r="BR92" i="5"/>
  <c r="BS92" i="5"/>
  <c r="BW92" i="5"/>
  <c r="BX92" i="5"/>
  <c r="BY92" i="5"/>
  <c r="BZ92" i="5"/>
  <c r="CD92" i="5"/>
  <c r="CE92" i="5"/>
  <c r="CF92" i="5"/>
  <c r="CG92" i="5"/>
  <c r="CK92" i="5"/>
  <c r="CL92" i="5"/>
  <c r="CM92" i="5"/>
  <c r="CN92" i="5"/>
  <c r="CR92" i="5"/>
  <c r="CS92" i="5"/>
  <c r="CT92" i="5"/>
  <c r="V93" i="5"/>
  <c r="Z93" i="5"/>
  <c r="AA93" i="5"/>
  <c r="AB93" i="5"/>
  <c r="AC93" i="5"/>
  <c r="AG93" i="5"/>
  <c r="AH93" i="5"/>
  <c r="AI93" i="5"/>
  <c r="AJ93" i="5"/>
  <c r="AN93" i="5"/>
  <c r="AO93" i="5"/>
  <c r="AP93" i="5"/>
  <c r="AQ93" i="5"/>
  <c r="AU93" i="5"/>
  <c r="AV93" i="5"/>
  <c r="AW93" i="5"/>
  <c r="AX93" i="5"/>
  <c r="BB93" i="5"/>
  <c r="BC93" i="5"/>
  <c r="BD93" i="5"/>
  <c r="BE93" i="5"/>
  <c r="BI93" i="5"/>
  <c r="BJ93" i="5"/>
  <c r="BK93" i="5"/>
  <c r="BL93" i="5"/>
  <c r="BP93" i="5"/>
  <c r="BQ93" i="5"/>
  <c r="BR93" i="5"/>
  <c r="BS93" i="5"/>
  <c r="BW93" i="5"/>
  <c r="BX93" i="5"/>
  <c r="BY93" i="5"/>
  <c r="BZ93" i="5"/>
  <c r="CD93" i="5"/>
  <c r="CE93" i="5"/>
  <c r="CF93" i="5"/>
  <c r="CG93" i="5"/>
  <c r="CK93" i="5"/>
  <c r="CL93" i="5"/>
  <c r="CM93" i="5"/>
  <c r="CN93" i="5"/>
  <c r="CR93" i="5"/>
  <c r="CS93" i="5"/>
  <c r="CT93" i="5"/>
  <c r="V94" i="5"/>
  <c r="Z94" i="5"/>
  <c r="AA94" i="5"/>
  <c r="AB94" i="5"/>
  <c r="AC94" i="5"/>
  <c r="AG94" i="5"/>
  <c r="AH94" i="5"/>
  <c r="AI94" i="5"/>
  <c r="AJ94" i="5"/>
  <c r="AN94" i="5"/>
  <c r="AO94" i="5"/>
  <c r="AP94" i="5"/>
  <c r="AQ94" i="5"/>
  <c r="AU94" i="5"/>
  <c r="AV94" i="5"/>
  <c r="AW94" i="5"/>
  <c r="AX94" i="5"/>
  <c r="BB94" i="5"/>
  <c r="BC94" i="5"/>
  <c r="BD94" i="5"/>
  <c r="BE94" i="5"/>
  <c r="BI94" i="5"/>
  <c r="BJ94" i="5"/>
  <c r="BK94" i="5"/>
  <c r="BL94" i="5"/>
  <c r="BP94" i="5"/>
  <c r="BQ94" i="5"/>
  <c r="BR94" i="5"/>
  <c r="BS94" i="5"/>
  <c r="BW94" i="5"/>
  <c r="BX94" i="5"/>
  <c r="BY94" i="5"/>
  <c r="BZ94" i="5"/>
  <c r="CD94" i="5"/>
  <c r="CE94" i="5"/>
  <c r="CF94" i="5"/>
  <c r="CG94" i="5"/>
  <c r="CK94" i="5"/>
  <c r="CL94" i="5"/>
  <c r="CM94" i="5"/>
  <c r="CN94" i="5"/>
  <c r="CR94" i="5"/>
  <c r="CS94" i="5"/>
  <c r="CT94" i="5"/>
  <c r="V95" i="5"/>
  <c r="Z95" i="5"/>
  <c r="AA95" i="5"/>
  <c r="AB95" i="5"/>
  <c r="AC95" i="5"/>
  <c r="AG95" i="5"/>
  <c r="AH95" i="5"/>
  <c r="AI95" i="5"/>
  <c r="AJ95" i="5"/>
  <c r="AN95" i="5"/>
  <c r="AO95" i="5"/>
  <c r="AP95" i="5"/>
  <c r="AQ95" i="5"/>
  <c r="AU95" i="5"/>
  <c r="AV95" i="5"/>
  <c r="AW95" i="5"/>
  <c r="AX95" i="5"/>
  <c r="BB95" i="5"/>
  <c r="BC95" i="5"/>
  <c r="BD95" i="5"/>
  <c r="BE95" i="5"/>
  <c r="BI95" i="5"/>
  <c r="BJ95" i="5"/>
  <c r="BK95" i="5"/>
  <c r="BL95" i="5"/>
  <c r="BP95" i="5"/>
  <c r="BQ95" i="5"/>
  <c r="BR95" i="5"/>
  <c r="BS95" i="5"/>
  <c r="BW95" i="5"/>
  <c r="BX95" i="5"/>
  <c r="BY95" i="5"/>
  <c r="BZ95" i="5"/>
  <c r="CD95" i="5"/>
  <c r="CE95" i="5"/>
  <c r="CF95" i="5"/>
  <c r="CG95" i="5"/>
  <c r="CK95" i="5"/>
  <c r="CL95" i="5"/>
  <c r="CM95" i="5"/>
  <c r="CN95" i="5"/>
  <c r="CR95" i="5"/>
  <c r="CS95" i="5"/>
  <c r="CT95" i="5"/>
  <c r="V96" i="5"/>
  <c r="Z96" i="5"/>
  <c r="AA96" i="5"/>
  <c r="AB96" i="5"/>
  <c r="AC96" i="5"/>
  <c r="AG96" i="5"/>
  <c r="AH96" i="5"/>
  <c r="AI96" i="5"/>
  <c r="AJ96" i="5"/>
  <c r="AN96" i="5"/>
  <c r="AO96" i="5"/>
  <c r="AP96" i="5"/>
  <c r="AQ96" i="5"/>
  <c r="AU96" i="5"/>
  <c r="AV96" i="5"/>
  <c r="AW96" i="5"/>
  <c r="AX96" i="5"/>
  <c r="BB96" i="5"/>
  <c r="BC96" i="5"/>
  <c r="BD96" i="5"/>
  <c r="BE96" i="5"/>
  <c r="BI96" i="5"/>
  <c r="BJ96" i="5"/>
  <c r="BK96" i="5"/>
  <c r="BL96" i="5"/>
  <c r="BP96" i="5"/>
  <c r="BQ96" i="5"/>
  <c r="BR96" i="5"/>
  <c r="BS96" i="5"/>
  <c r="BW96" i="5"/>
  <c r="BX96" i="5"/>
  <c r="BY96" i="5"/>
  <c r="BZ96" i="5"/>
  <c r="CD96" i="5"/>
  <c r="CE96" i="5"/>
  <c r="CF96" i="5"/>
  <c r="CG96" i="5"/>
  <c r="CK96" i="5"/>
  <c r="CL96" i="5"/>
  <c r="CM96" i="5"/>
  <c r="CN96" i="5"/>
  <c r="CR96" i="5"/>
  <c r="CS96" i="5"/>
  <c r="CT96" i="5"/>
  <c r="V97" i="5"/>
  <c r="Z97" i="5"/>
  <c r="AA97" i="5"/>
  <c r="AB97" i="5"/>
  <c r="AC97" i="5"/>
  <c r="AG97" i="5"/>
  <c r="AH97" i="5"/>
  <c r="AI97" i="5"/>
  <c r="AJ97" i="5"/>
  <c r="AN97" i="5"/>
  <c r="AO97" i="5"/>
  <c r="AP97" i="5"/>
  <c r="AQ97" i="5"/>
  <c r="AU97" i="5"/>
  <c r="AV97" i="5"/>
  <c r="AW97" i="5"/>
  <c r="AX97" i="5"/>
  <c r="BB97" i="5"/>
  <c r="BC97" i="5"/>
  <c r="BD97" i="5"/>
  <c r="BE97" i="5"/>
  <c r="BI97" i="5"/>
  <c r="BJ97" i="5"/>
  <c r="BK97" i="5"/>
  <c r="BL97" i="5"/>
  <c r="BP97" i="5"/>
  <c r="BQ97" i="5"/>
  <c r="BR97" i="5"/>
  <c r="BS97" i="5"/>
  <c r="BW97" i="5"/>
  <c r="BX97" i="5"/>
  <c r="BY97" i="5"/>
  <c r="BZ97" i="5"/>
  <c r="CD97" i="5"/>
  <c r="CE97" i="5"/>
  <c r="CF97" i="5"/>
  <c r="CG97" i="5"/>
  <c r="CK97" i="5"/>
  <c r="CL97" i="5"/>
  <c r="CM97" i="5"/>
  <c r="CN97" i="5"/>
  <c r="CR97" i="5"/>
  <c r="CS97" i="5"/>
  <c r="CT97" i="5"/>
  <c r="V98" i="5"/>
  <c r="Z98" i="5"/>
  <c r="AA98" i="5"/>
  <c r="AB98" i="5"/>
  <c r="AC98" i="5"/>
  <c r="AG98" i="5"/>
  <c r="AH98" i="5"/>
  <c r="AI98" i="5"/>
  <c r="AJ98" i="5"/>
  <c r="AN98" i="5"/>
  <c r="AO98" i="5"/>
  <c r="AP98" i="5"/>
  <c r="AQ98" i="5"/>
  <c r="AU98" i="5"/>
  <c r="AV98" i="5"/>
  <c r="AW98" i="5"/>
  <c r="AX98" i="5"/>
  <c r="BB98" i="5"/>
  <c r="BC98" i="5"/>
  <c r="BD98" i="5"/>
  <c r="BE98" i="5"/>
  <c r="BI98" i="5"/>
  <c r="BJ98" i="5"/>
  <c r="BK98" i="5"/>
  <c r="BL98" i="5"/>
  <c r="BP98" i="5"/>
  <c r="BQ98" i="5"/>
  <c r="BR98" i="5"/>
  <c r="BS98" i="5"/>
  <c r="BW98" i="5"/>
  <c r="BX98" i="5"/>
  <c r="BY98" i="5"/>
  <c r="BZ98" i="5"/>
  <c r="CD98" i="5"/>
  <c r="CE98" i="5"/>
  <c r="CF98" i="5"/>
  <c r="CG98" i="5"/>
  <c r="CK98" i="5"/>
  <c r="CL98" i="5"/>
  <c r="CM98" i="5"/>
  <c r="CN98" i="5"/>
  <c r="CR98" i="5"/>
  <c r="CS98" i="5"/>
  <c r="CT98" i="5"/>
  <c r="V99" i="5"/>
  <c r="Z99" i="5"/>
  <c r="AA99" i="5"/>
  <c r="AB99" i="5"/>
  <c r="AC99" i="5"/>
  <c r="AG99" i="5"/>
  <c r="AH99" i="5"/>
  <c r="AI99" i="5"/>
  <c r="AJ99" i="5"/>
  <c r="AN99" i="5"/>
  <c r="AO99" i="5"/>
  <c r="AP99" i="5"/>
  <c r="AQ99" i="5"/>
  <c r="AU99" i="5"/>
  <c r="AV99" i="5"/>
  <c r="AW99" i="5"/>
  <c r="AX99" i="5"/>
  <c r="BB99" i="5"/>
  <c r="BC99" i="5"/>
  <c r="BD99" i="5"/>
  <c r="BE99" i="5"/>
  <c r="BI99" i="5"/>
  <c r="BJ99" i="5"/>
  <c r="BK99" i="5"/>
  <c r="BL99" i="5"/>
  <c r="BP99" i="5"/>
  <c r="BQ99" i="5"/>
  <c r="BR99" i="5"/>
  <c r="BS99" i="5"/>
  <c r="BW99" i="5"/>
  <c r="BX99" i="5"/>
  <c r="BY99" i="5"/>
  <c r="BZ99" i="5"/>
  <c r="CD99" i="5"/>
  <c r="CE99" i="5"/>
  <c r="CF99" i="5"/>
  <c r="CG99" i="5"/>
  <c r="CK99" i="5"/>
  <c r="CL99" i="5"/>
  <c r="CM99" i="5"/>
  <c r="CN99" i="5"/>
  <c r="CR99" i="5"/>
  <c r="CS99" i="5"/>
  <c r="CT99" i="5"/>
  <c r="V100" i="5"/>
  <c r="Z100" i="5"/>
  <c r="AA100" i="5"/>
  <c r="AB100" i="5"/>
  <c r="AC100" i="5"/>
  <c r="AG100" i="5"/>
  <c r="AH100" i="5"/>
  <c r="AI100" i="5"/>
  <c r="AJ100" i="5"/>
  <c r="AN100" i="5"/>
  <c r="AO100" i="5"/>
  <c r="AP100" i="5"/>
  <c r="AQ100" i="5"/>
  <c r="AU100" i="5"/>
  <c r="AV100" i="5"/>
  <c r="AW100" i="5"/>
  <c r="AX100" i="5"/>
  <c r="BB100" i="5"/>
  <c r="BC100" i="5"/>
  <c r="BD100" i="5"/>
  <c r="BE100" i="5"/>
  <c r="BI100" i="5"/>
  <c r="BJ100" i="5"/>
  <c r="BK100" i="5"/>
  <c r="BL100" i="5"/>
  <c r="BP100" i="5"/>
  <c r="BQ100" i="5"/>
  <c r="BR100" i="5"/>
  <c r="BS100" i="5"/>
  <c r="BW100" i="5"/>
  <c r="BX100" i="5"/>
  <c r="BY100" i="5"/>
  <c r="BZ100" i="5"/>
  <c r="CD100" i="5"/>
  <c r="CE100" i="5"/>
  <c r="CF100" i="5"/>
  <c r="CG100" i="5"/>
  <c r="CK100" i="5"/>
  <c r="CL100" i="5"/>
  <c r="CM100" i="5"/>
  <c r="CN100" i="5"/>
  <c r="CR100" i="5"/>
  <c r="CS100" i="5"/>
  <c r="CT100" i="5"/>
  <c r="V101" i="5"/>
  <c r="Z101" i="5"/>
  <c r="AA101" i="5"/>
  <c r="AB101" i="5"/>
  <c r="AC101" i="5"/>
  <c r="AG101" i="5"/>
  <c r="AH101" i="5"/>
  <c r="AI101" i="5"/>
  <c r="AJ101" i="5"/>
  <c r="AN101" i="5"/>
  <c r="AO101" i="5"/>
  <c r="AP101" i="5"/>
  <c r="AQ101" i="5"/>
  <c r="AU101" i="5"/>
  <c r="AV101" i="5"/>
  <c r="AW101" i="5"/>
  <c r="AX101" i="5"/>
  <c r="BB101" i="5"/>
  <c r="BC101" i="5"/>
  <c r="BD101" i="5"/>
  <c r="BE101" i="5"/>
  <c r="BI101" i="5"/>
  <c r="BJ101" i="5"/>
  <c r="BK101" i="5"/>
  <c r="BL101" i="5"/>
  <c r="BP101" i="5"/>
  <c r="BQ101" i="5"/>
  <c r="BR101" i="5"/>
  <c r="BS101" i="5"/>
  <c r="BW101" i="5"/>
  <c r="BX101" i="5"/>
  <c r="BY101" i="5"/>
  <c r="BZ101" i="5"/>
  <c r="CD101" i="5"/>
  <c r="CE101" i="5"/>
  <c r="CF101" i="5"/>
  <c r="CG101" i="5"/>
  <c r="CK101" i="5"/>
  <c r="CL101" i="5"/>
  <c r="CM101" i="5"/>
  <c r="CN101" i="5"/>
  <c r="CR101" i="5"/>
  <c r="CS101" i="5"/>
  <c r="CT101" i="5"/>
  <c r="V102" i="5"/>
  <c r="Z102" i="5"/>
  <c r="AA102" i="5"/>
  <c r="AB102" i="5"/>
  <c r="AC102" i="5"/>
  <c r="AG102" i="5"/>
  <c r="AH102" i="5"/>
  <c r="AI102" i="5"/>
  <c r="AJ102" i="5"/>
  <c r="AN102" i="5"/>
  <c r="AO102" i="5"/>
  <c r="AP102" i="5"/>
  <c r="AQ102" i="5"/>
  <c r="AU102" i="5"/>
  <c r="AV102" i="5"/>
  <c r="AW102" i="5"/>
  <c r="AX102" i="5"/>
  <c r="BB102" i="5"/>
  <c r="BC102" i="5"/>
  <c r="BD102" i="5"/>
  <c r="BE102" i="5"/>
  <c r="BI102" i="5"/>
  <c r="BJ102" i="5"/>
  <c r="BK102" i="5"/>
  <c r="BL102" i="5"/>
  <c r="BP102" i="5"/>
  <c r="BQ102" i="5"/>
  <c r="BR102" i="5"/>
  <c r="BS102" i="5"/>
  <c r="BW102" i="5"/>
  <c r="BX102" i="5"/>
  <c r="BY102" i="5"/>
  <c r="BZ102" i="5"/>
  <c r="CD102" i="5"/>
  <c r="CE102" i="5"/>
  <c r="CF102" i="5"/>
  <c r="CG102" i="5"/>
  <c r="CK102" i="5"/>
  <c r="CL102" i="5"/>
  <c r="CM102" i="5"/>
  <c r="CN102" i="5"/>
  <c r="CR102" i="5"/>
  <c r="CS102" i="5"/>
  <c r="CT102" i="5"/>
  <c r="V103" i="5"/>
  <c r="Z103" i="5"/>
  <c r="AA103" i="5"/>
  <c r="AB103" i="5"/>
  <c r="AC103" i="5"/>
  <c r="AG103" i="5"/>
  <c r="AH103" i="5"/>
  <c r="AI103" i="5"/>
  <c r="AJ103" i="5"/>
  <c r="AN103" i="5"/>
  <c r="AO103" i="5"/>
  <c r="AP103" i="5"/>
  <c r="AQ103" i="5"/>
  <c r="AU103" i="5"/>
  <c r="AV103" i="5"/>
  <c r="AW103" i="5"/>
  <c r="AX103" i="5"/>
  <c r="BB103" i="5"/>
  <c r="BC103" i="5"/>
  <c r="BD103" i="5"/>
  <c r="BE103" i="5"/>
  <c r="BI103" i="5"/>
  <c r="BJ103" i="5"/>
  <c r="BK103" i="5"/>
  <c r="BL103" i="5"/>
  <c r="BP103" i="5"/>
  <c r="BQ103" i="5"/>
  <c r="BR103" i="5"/>
  <c r="BS103" i="5"/>
  <c r="BW103" i="5"/>
  <c r="BX103" i="5"/>
  <c r="BY103" i="5"/>
  <c r="BZ103" i="5"/>
  <c r="CD103" i="5"/>
  <c r="CE103" i="5"/>
  <c r="CF103" i="5"/>
  <c r="CG103" i="5"/>
  <c r="CK103" i="5"/>
  <c r="CL103" i="5"/>
  <c r="CM103" i="5"/>
  <c r="CN103" i="5"/>
  <c r="CR103" i="5"/>
  <c r="CS103" i="5"/>
  <c r="CT103" i="5"/>
  <c r="V104" i="5"/>
  <c r="Z104" i="5"/>
  <c r="AA104" i="5"/>
  <c r="AB104" i="5"/>
  <c r="AC104" i="5"/>
  <c r="AG104" i="5"/>
  <c r="AH104" i="5"/>
  <c r="AI104" i="5"/>
  <c r="AJ104" i="5"/>
  <c r="AN104" i="5"/>
  <c r="AO104" i="5"/>
  <c r="AP104" i="5"/>
  <c r="AQ104" i="5"/>
  <c r="AU104" i="5"/>
  <c r="AV104" i="5"/>
  <c r="AW104" i="5"/>
  <c r="AX104" i="5"/>
  <c r="BB104" i="5"/>
  <c r="BC104" i="5"/>
  <c r="BD104" i="5"/>
  <c r="BE104" i="5"/>
  <c r="BI104" i="5"/>
  <c r="BJ104" i="5"/>
  <c r="BK104" i="5"/>
  <c r="BL104" i="5"/>
  <c r="BP104" i="5"/>
  <c r="BQ104" i="5"/>
  <c r="BR104" i="5"/>
  <c r="BS104" i="5"/>
  <c r="BW104" i="5"/>
  <c r="BX104" i="5"/>
  <c r="BY104" i="5"/>
  <c r="BZ104" i="5"/>
  <c r="CD104" i="5"/>
  <c r="CE104" i="5"/>
  <c r="CF104" i="5"/>
  <c r="CG104" i="5"/>
  <c r="CK104" i="5"/>
  <c r="CL104" i="5"/>
  <c r="CM104" i="5"/>
  <c r="CN104" i="5"/>
  <c r="CR104" i="5"/>
  <c r="CS104" i="5"/>
  <c r="CT104" i="5"/>
  <c r="V105" i="5"/>
  <c r="Z105" i="5"/>
  <c r="AA105" i="5"/>
  <c r="AB105" i="5"/>
  <c r="AC105" i="5"/>
  <c r="AG105" i="5"/>
  <c r="AH105" i="5"/>
  <c r="AI105" i="5"/>
  <c r="AJ105" i="5"/>
  <c r="AN105" i="5"/>
  <c r="AO105" i="5"/>
  <c r="AP105" i="5"/>
  <c r="AQ105" i="5"/>
  <c r="AU105" i="5"/>
  <c r="AV105" i="5"/>
  <c r="AW105" i="5"/>
  <c r="AX105" i="5"/>
  <c r="BB105" i="5"/>
  <c r="BC105" i="5"/>
  <c r="BD105" i="5"/>
  <c r="BE105" i="5"/>
  <c r="BI105" i="5"/>
  <c r="BJ105" i="5"/>
  <c r="BK105" i="5"/>
  <c r="BL105" i="5"/>
  <c r="BP105" i="5"/>
  <c r="BQ105" i="5"/>
  <c r="BR105" i="5"/>
  <c r="BS105" i="5"/>
  <c r="BW105" i="5"/>
  <c r="BX105" i="5"/>
  <c r="BY105" i="5"/>
  <c r="BZ105" i="5"/>
  <c r="CD105" i="5"/>
  <c r="CE105" i="5"/>
  <c r="CF105" i="5"/>
  <c r="CG105" i="5"/>
  <c r="CK105" i="5"/>
  <c r="CL105" i="5"/>
  <c r="CM105" i="5"/>
  <c r="CN105" i="5"/>
  <c r="CR105" i="5"/>
  <c r="CS105" i="5"/>
  <c r="CT105" i="5"/>
  <c r="V106" i="5"/>
  <c r="Z106" i="5"/>
  <c r="AA106" i="5"/>
  <c r="AB106" i="5"/>
  <c r="AC106" i="5"/>
  <c r="AG106" i="5"/>
  <c r="AH106" i="5"/>
  <c r="AI106" i="5"/>
  <c r="AJ106" i="5"/>
  <c r="AN106" i="5"/>
  <c r="AO106" i="5"/>
  <c r="AP106" i="5"/>
  <c r="AQ106" i="5"/>
  <c r="AU106" i="5"/>
  <c r="AV106" i="5"/>
  <c r="AW106" i="5"/>
  <c r="AX106" i="5"/>
  <c r="BB106" i="5"/>
  <c r="BC106" i="5"/>
  <c r="BD106" i="5"/>
  <c r="BE106" i="5"/>
  <c r="BI106" i="5"/>
  <c r="BJ106" i="5"/>
  <c r="BK106" i="5"/>
  <c r="BL106" i="5"/>
  <c r="BP106" i="5"/>
  <c r="BQ106" i="5"/>
  <c r="BR106" i="5"/>
  <c r="BS106" i="5"/>
  <c r="BW106" i="5"/>
  <c r="BX106" i="5"/>
  <c r="BY106" i="5"/>
  <c r="BZ106" i="5"/>
  <c r="CD106" i="5"/>
  <c r="CE106" i="5"/>
  <c r="CF106" i="5"/>
  <c r="CG106" i="5"/>
  <c r="CK106" i="5"/>
  <c r="CL106" i="5"/>
  <c r="CM106" i="5"/>
  <c r="CN106" i="5"/>
  <c r="CR106" i="5"/>
  <c r="CS106" i="5"/>
  <c r="CT106" i="5"/>
  <c r="V107" i="5"/>
  <c r="Z107" i="5"/>
  <c r="AA107" i="5"/>
  <c r="AB107" i="5"/>
  <c r="AC107" i="5"/>
  <c r="AG107" i="5"/>
  <c r="AH107" i="5"/>
  <c r="AI107" i="5"/>
  <c r="AJ107" i="5"/>
  <c r="AN107" i="5"/>
  <c r="AO107" i="5"/>
  <c r="AP107" i="5"/>
  <c r="AQ107" i="5"/>
  <c r="AU107" i="5"/>
  <c r="AV107" i="5"/>
  <c r="AW107" i="5"/>
  <c r="AX107" i="5"/>
  <c r="BB107" i="5"/>
  <c r="BC107" i="5"/>
  <c r="BD107" i="5"/>
  <c r="BE107" i="5"/>
  <c r="BI107" i="5"/>
  <c r="BJ107" i="5"/>
  <c r="BK107" i="5"/>
  <c r="BL107" i="5"/>
  <c r="BP107" i="5"/>
  <c r="BQ107" i="5"/>
  <c r="BR107" i="5"/>
  <c r="BS107" i="5"/>
  <c r="BW107" i="5"/>
  <c r="BX107" i="5"/>
  <c r="BY107" i="5"/>
  <c r="BZ107" i="5"/>
  <c r="CD107" i="5"/>
  <c r="CE107" i="5"/>
  <c r="CF107" i="5"/>
  <c r="CG107" i="5"/>
  <c r="CK107" i="5"/>
  <c r="CL107" i="5"/>
  <c r="CM107" i="5"/>
  <c r="CN107" i="5"/>
  <c r="CR107" i="5"/>
  <c r="CS107" i="5"/>
  <c r="CT107" i="5"/>
  <c r="V108" i="5"/>
  <c r="Z108" i="5"/>
  <c r="AA108" i="5"/>
  <c r="AB108" i="5"/>
  <c r="AC108" i="5"/>
  <c r="AG108" i="5"/>
  <c r="AH108" i="5"/>
  <c r="AI108" i="5"/>
  <c r="AJ108" i="5"/>
  <c r="AN108" i="5"/>
  <c r="AO108" i="5"/>
  <c r="AP108" i="5"/>
  <c r="AQ108" i="5"/>
  <c r="AU108" i="5"/>
  <c r="AV108" i="5"/>
  <c r="AW108" i="5"/>
  <c r="AX108" i="5"/>
  <c r="BB108" i="5"/>
  <c r="BC108" i="5"/>
  <c r="BD108" i="5"/>
  <c r="BE108" i="5"/>
  <c r="BI108" i="5"/>
  <c r="BJ108" i="5"/>
  <c r="BK108" i="5"/>
  <c r="BL108" i="5"/>
  <c r="BP108" i="5"/>
  <c r="BQ108" i="5"/>
  <c r="BR108" i="5"/>
  <c r="BS108" i="5"/>
  <c r="BW108" i="5"/>
  <c r="BX108" i="5"/>
  <c r="BY108" i="5"/>
  <c r="BZ108" i="5"/>
  <c r="CD108" i="5"/>
  <c r="CE108" i="5"/>
  <c r="CF108" i="5"/>
  <c r="CG108" i="5"/>
  <c r="CK108" i="5"/>
  <c r="CL108" i="5"/>
  <c r="CM108" i="5"/>
  <c r="CN108" i="5"/>
  <c r="CR108" i="5"/>
  <c r="CS108" i="5"/>
  <c r="CT108" i="5"/>
  <c r="V109" i="5"/>
  <c r="Z109" i="5"/>
  <c r="AA109" i="5"/>
  <c r="AB109" i="5"/>
  <c r="AC109" i="5"/>
  <c r="AG109" i="5"/>
  <c r="AH109" i="5"/>
  <c r="AI109" i="5"/>
  <c r="AJ109" i="5"/>
  <c r="AN109" i="5"/>
  <c r="AO109" i="5"/>
  <c r="AP109" i="5"/>
  <c r="AQ109" i="5"/>
  <c r="AU109" i="5"/>
  <c r="AV109" i="5"/>
  <c r="AW109" i="5"/>
  <c r="AX109" i="5"/>
  <c r="BB109" i="5"/>
  <c r="BC109" i="5"/>
  <c r="BD109" i="5"/>
  <c r="BE109" i="5"/>
  <c r="BI109" i="5"/>
  <c r="BJ109" i="5"/>
  <c r="BK109" i="5"/>
  <c r="BL109" i="5"/>
  <c r="BP109" i="5"/>
  <c r="BQ109" i="5"/>
  <c r="BR109" i="5"/>
  <c r="BS109" i="5"/>
  <c r="BW109" i="5"/>
  <c r="BX109" i="5"/>
  <c r="BY109" i="5"/>
  <c r="BZ109" i="5"/>
  <c r="CD109" i="5"/>
  <c r="CE109" i="5"/>
  <c r="CF109" i="5"/>
  <c r="CG109" i="5"/>
  <c r="CK109" i="5"/>
  <c r="CL109" i="5"/>
  <c r="CM109" i="5"/>
  <c r="CN109" i="5"/>
  <c r="CR109" i="5"/>
  <c r="CS109" i="5"/>
  <c r="CT109" i="5"/>
  <c r="V110" i="5"/>
  <c r="Z110" i="5"/>
  <c r="AA110" i="5"/>
  <c r="AB110" i="5"/>
  <c r="AC110" i="5"/>
  <c r="AG110" i="5"/>
  <c r="AH110" i="5"/>
  <c r="AI110" i="5"/>
  <c r="AJ110" i="5"/>
  <c r="AN110" i="5"/>
  <c r="AO110" i="5"/>
  <c r="AP110" i="5"/>
  <c r="AQ110" i="5"/>
  <c r="AU110" i="5"/>
  <c r="AV110" i="5"/>
  <c r="AW110" i="5"/>
  <c r="AX110" i="5"/>
  <c r="BB110" i="5"/>
  <c r="BC110" i="5"/>
  <c r="BD110" i="5"/>
  <c r="BE110" i="5"/>
  <c r="BI110" i="5"/>
  <c r="BJ110" i="5"/>
  <c r="BK110" i="5"/>
  <c r="BL110" i="5"/>
  <c r="BP110" i="5"/>
  <c r="BQ110" i="5"/>
  <c r="BR110" i="5"/>
  <c r="BS110" i="5"/>
  <c r="BW110" i="5"/>
  <c r="BX110" i="5"/>
  <c r="BY110" i="5"/>
  <c r="BZ110" i="5"/>
  <c r="CD110" i="5"/>
  <c r="CE110" i="5"/>
  <c r="CF110" i="5"/>
  <c r="CG110" i="5"/>
  <c r="CK110" i="5"/>
  <c r="CL110" i="5"/>
  <c r="CM110" i="5"/>
  <c r="CN110" i="5"/>
  <c r="CR110" i="5"/>
  <c r="CS110" i="5"/>
  <c r="CT110" i="5"/>
  <c r="V111" i="5"/>
  <c r="Z111" i="5"/>
  <c r="AA111" i="5"/>
  <c r="AB111" i="5"/>
  <c r="AC111" i="5"/>
  <c r="AG111" i="5"/>
  <c r="AH111" i="5"/>
  <c r="AI111" i="5"/>
  <c r="AJ111" i="5"/>
  <c r="AN111" i="5"/>
  <c r="AO111" i="5"/>
  <c r="AP111" i="5"/>
  <c r="AQ111" i="5"/>
  <c r="AU111" i="5"/>
  <c r="AV111" i="5"/>
  <c r="AW111" i="5"/>
  <c r="AX111" i="5"/>
  <c r="BB111" i="5"/>
  <c r="BC111" i="5"/>
  <c r="BD111" i="5"/>
  <c r="BE111" i="5"/>
  <c r="BI111" i="5"/>
  <c r="BJ111" i="5"/>
  <c r="BK111" i="5"/>
  <c r="BL111" i="5"/>
  <c r="BP111" i="5"/>
  <c r="BQ111" i="5"/>
  <c r="BR111" i="5"/>
  <c r="BS111" i="5"/>
  <c r="BW111" i="5"/>
  <c r="BX111" i="5"/>
  <c r="BY111" i="5"/>
  <c r="BZ111" i="5"/>
  <c r="CD111" i="5"/>
  <c r="CE111" i="5"/>
  <c r="CF111" i="5"/>
  <c r="CG111" i="5"/>
  <c r="CK111" i="5"/>
  <c r="CL111" i="5"/>
  <c r="CM111" i="5"/>
  <c r="CN111" i="5"/>
  <c r="CR111" i="5"/>
  <c r="CS111" i="5"/>
  <c r="CT111" i="5"/>
  <c r="V112" i="5"/>
  <c r="Z112" i="5"/>
  <c r="AA112" i="5"/>
  <c r="AB112" i="5"/>
  <c r="AC112" i="5"/>
  <c r="AG112" i="5"/>
  <c r="AH112" i="5"/>
  <c r="AI112" i="5"/>
  <c r="AJ112" i="5"/>
  <c r="AN112" i="5"/>
  <c r="AO112" i="5"/>
  <c r="AP112" i="5"/>
  <c r="AQ112" i="5"/>
  <c r="AU112" i="5"/>
  <c r="AV112" i="5"/>
  <c r="AW112" i="5"/>
  <c r="AX112" i="5"/>
  <c r="BB112" i="5"/>
  <c r="BC112" i="5"/>
  <c r="BD112" i="5"/>
  <c r="BE112" i="5"/>
  <c r="BI112" i="5"/>
  <c r="BJ112" i="5"/>
  <c r="BK112" i="5"/>
  <c r="BL112" i="5"/>
  <c r="BP112" i="5"/>
  <c r="BQ112" i="5"/>
  <c r="BR112" i="5"/>
  <c r="BS112" i="5"/>
  <c r="BW112" i="5"/>
  <c r="BX112" i="5"/>
  <c r="BY112" i="5"/>
  <c r="BZ112" i="5"/>
  <c r="CD112" i="5"/>
  <c r="CE112" i="5"/>
  <c r="CF112" i="5"/>
  <c r="CG112" i="5"/>
  <c r="CK112" i="5"/>
  <c r="CL112" i="5"/>
  <c r="CM112" i="5"/>
  <c r="CN112" i="5"/>
  <c r="CR112" i="5"/>
  <c r="CS112" i="5"/>
  <c r="CT112" i="5"/>
  <c r="V113" i="5"/>
  <c r="Z113" i="5"/>
  <c r="AA113" i="5"/>
  <c r="AB113" i="5"/>
  <c r="AC113" i="5"/>
  <c r="AG113" i="5"/>
  <c r="AH113" i="5"/>
  <c r="AI113" i="5"/>
  <c r="AJ113" i="5"/>
  <c r="AN113" i="5"/>
  <c r="AO113" i="5"/>
  <c r="AP113" i="5"/>
  <c r="AQ113" i="5"/>
  <c r="AU113" i="5"/>
  <c r="AV113" i="5"/>
  <c r="AW113" i="5"/>
  <c r="AX113" i="5"/>
  <c r="BB113" i="5"/>
  <c r="BC113" i="5"/>
  <c r="BD113" i="5"/>
  <c r="BE113" i="5"/>
  <c r="BI113" i="5"/>
  <c r="BJ113" i="5"/>
  <c r="BK113" i="5"/>
  <c r="BL113" i="5"/>
  <c r="BP113" i="5"/>
  <c r="BQ113" i="5"/>
  <c r="BR113" i="5"/>
  <c r="BS113" i="5"/>
  <c r="BW113" i="5"/>
  <c r="BX113" i="5"/>
  <c r="BY113" i="5"/>
  <c r="BZ113" i="5"/>
  <c r="CD113" i="5"/>
  <c r="CE113" i="5"/>
  <c r="CF113" i="5"/>
  <c r="CG113" i="5"/>
  <c r="CK113" i="5"/>
  <c r="CL113" i="5"/>
  <c r="CM113" i="5"/>
  <c r="CN113" i="5"/>
  <c r="CR113" i="5"/>
  <c r="CS113" i="5"/>
  <c r="CT113" i="5"/>
  <c r="V114" i="5"/>
  <c r="Z114" i="5"/>
  <c r="AA114" i="5"/>
  <c r="AB114" i="5"/>
  <c r="AC114" i="5"/>
  <c r="AG114" i="5"/>
  <c r="AH114" i="5"/>
  <c r="AI114" i="5"/>
  <c r="AJ114" i="5"/>
  <c r="AN114" i="5"/>
  <c r="AO114" i="5"/>
  <c r="AP114" i="5"/>
  <c r="AQ114" i="5"/>
  <c r="AU114" i="5"/>
  <c r="AV114" i="5"/>
  <c r="AW114" i="5"/>
  <c r="AX114" i="5"/>
  <c r="BB114" i="5"/>
  <c r="BC114" i="5"/>
  <c r="BD114" i="5"/>
  <c r="BE114" i="5"/>
  <c r="BI114" i="5"/>
  <c r="BJ114" i="5"/>
  <c r="BK114" i="5"/>
  <c r="BL114" i="5"/>
  <c r="BP114" i="5"/>
  <c r="BQ114" i="5"/>
  <c r="BR114" i="5"/>
  <c r="BS114" i="5"/>
  <c r="BW114" i="5"/>
  <c r="BX114" i="5"/>
  <c r="BY114" i="5"/>
  <c r="BZ114" i="5"/>
  <c r="CD114" i="5"/>
  <c r="CE114" i="5"/>
  <c r="CF114" i="5"/>
  <c r="CG114" i="5"/>
  <c r="CK114" i="5"/>
  <c r="CL114" i="5"/>
  <c r="CM114" i="5"/>
  <c r="CN114" i="5"/>
  <c r="CR114" i="5"/>
  <c r="CS114" i="5"/>
  <c r="CT114" i="5"/>
  <c r="V115" i="5"/>
  <c r="Z115" i="5"/>
  <c r="AA115" i="5"/>
  <c r="AB115" i="5"/>
  <c r="AC115" i="5"/>
  <c r="AG115" i="5"/>
  <c r="AH115" i="5"/>
  <c r="AI115" i="5"/>
  <c r="AJ115" i="5"/>
  <c r="AN115" i="5"/>
  <c r="AO115" i="5"/>
  <c r="AP115" i="5"/>
  <c r="AQ115" i="5"/>
  <c r="AU115" i="5"/>
  <c r="AV115" i="5"/>
  <c r="AW115" i="5"/>
  <c r="AX115" i="5"/>
  <c r="BB115" i="5"/>
  <c r="BC115" i="5"/>
  <c r="BD115" i="5"/>
  <c r="BE115" i="5"/>
  <c r="BI115" i="5"/>
  <c r="BJ115" i="5"/>
  <c r="BK115" i="5"/>
  <c r="BL115" i="5"/>
  <c r="BP115" i="5"/>
  <c r="BQ115" i="5"/>
  <c r="BR115" i="5"/>
  <c r="BS115" i="5"/>
  <c r="BW115" i="5"/>
  <c r="BX115" i="5"/>
  <c r="BY115" i="5"/>
  <c r="BZ115" i="5"/>
  <c r="CD115" i="5"/>
  <c r="CE115" i="5"/>
  <c r="CF115" i="5"/>
  <c r="CG115" i="5"/>
  <c r="CK115" i="5"/>
  <c r="CL115" i="5"/>
  <c r="CM115" i="5"/>
  <c r="CN115" i="5"/>
  <c r="CR115" i="5"/>
  <c r="CS115" i="5"/>
  <c r="CT115" i="5"/>
  <c r="V116" i="5"/>
  <c r="Z116" i="5"/>
  <c r="AA116" i="5"/>
  <c r="AB116" i="5"/>
  <c r="AC116" i="5"/>
  <c r="AG116" i="5"/>
  <c r="AH116" i="5"/>
  <c r="AI116" i="5"/>
  <c r="AJ116" i="5"/>
  <c r="AN116" i="5"/>
  <c r="AO116" i="5"/>
  <c r="AP116" i="5"/>
  <c r="AQ116" i="5"/>
  <c r="AU116" i="5"/>
  <c r="AV116" i="5"/>
  <c r="AW116" i="5"/>
  <c r="AX116" i="5"/>
  <c r="BB116" i="5"/>
  <c r="BC116" i="5"/>
  <c r="BD116" i="5"/>
  <c r="BE116" i="5"/>
  <c r="BI116" i="5"/>
  <c r="BJ116" i="5"/>
  <c r="BK116" i="5"/>
  <c r="BL116" i="5"/>
  <c r="BP116" i="5"/>
  <c r="BQ116" i="5"/>
  <c r="BR116" i="5"/>
  <c r="BS116" i="5"/>
  <c r="BW116" i="5"/>
  <c r="BX116" i="5"/>
  <c r="BY116" i="5"/>
  <c r="BZ116" i="5"/>
  <c r="CD116" i="5"/>
  <c r="CE116" i="5"/>
  <c r="CF116" i="5"/>
  <c r="CG116" i="5"/>
  <c r="CK116" i="5"/>
  <c r="CL116" i="5"/>
  <c r="CM116" i="5"/>
  <c r="CN116" i="5"/>
  <c r="CR116" i="5"/>
  <c r="CS116" i="5"/>
  <c r="CT116" i="5"/>
  <c r="V117" i="5"/>
  <c r="Z117" i="5"/>
  <c r="AA117" i="5"/>
  <c r="AB117" i="5"/>
  <c r="AC117" i="5"/>
  <c r="AG117" i="5"/>
  <c r="AH117" i="5"/>
  <c r="AI117" i="5"/>
  <c r="AJ117" i="5"/>
  <c r="AN117" i="5"/>
  <c r="AO117" i="5"/>
  <c r="AP117" i="5"/>
  <c r="AQ117" i="5"/>
  <c r="AU117" i="5"/>
  <c r="AV117" i="5"/>
  <c r="AW117" i="5"/>
  <c r="AX117" i="5"/>
  <c r="BB117" i="5"/>
  <c r="BC117" i="5"/>
  <c r="BD117" i="5"/>
  <c r="BE117" i="5"/>
  <c r="BI117" i="5"/>
  <c r="BJ117" i="5"/>
  <c r="BK117" i="5"/>
  <c r="BL117" i="5"/>
  <c r="BP117" i="5"/>
  <c r="BQ117" i="5"/>
  <c r="BR117" i="5"/>
  <c r="BS117" i="5"/>
  <c r="BW117" i="5"/>
  <c r="BX117" i="5"/>
  <c r="BY117" i="5"/>
  <c r="BZ117" i="5"/>
  <c r="CD117" i="5"/>
  <c r="CE117" i="5"/>
  <c r="CF117" i="5"/>
  <c r="CG117" i="5"/>
  <c r="CK117" i="5"/>
  <c r="CL117" i="5"/>
  <c r="CM117" i="5"/>
  <c r="CN117" i="5"/>
  <c r="CR117" i="5"/>
  <c r="CS117" i="5"/>
  <c r="CT117" i="5"/>
  <c r="V118" i="5"/>
  <c r="Z118" i="5"/>
  <c r="AA118" i="5"/>
  <c r="AB118" i="5"/>
  <c r="AC118" i="5"/>
  <c r="AG118" i="5"/>
  <c r="AH118" i="5"/>
  <c r="AI118" i="5"/>
  <c r="AJ118" i="5"/>
  <c r="AN118" i="5"/>
  <c r="AO118" i="5"/>
  <c r="AP118" i="5"/>
  <c r="AQ118" i="5"/>
  <c r="AU118" i="5"/>
  <c r="AV118" i="5"/>
  <c r="AW118" i="5"/>
  <c r="AX118" i="5"/>
  <c r="BB118" i="5"/>
  <c r="BC118" i="5"/>
  <c r="BD118" i="5"/>
  <c r="BE118" i="5"/>
  <c r="BI118" i="5"/>
  <c r="BJ118" i="5"/>
  <c r="BK118" i="5"/>
  <c r="BL118" i="5"/>
  <c r="BP118" i="5"/>
  <c r="BQ118" i="5"/>
  <c r="BR118" i="5"/>
  <c r="BS118" i="5"/>
  <c r="BW118" i="5"/>
  <c r="BX118" i="5"/>
  <c r="BY118" i="5"/>
  <c r="BZ118" i="5"/>
  <c r="CD118" i="5"/>
  <c r="CE118" i="5"/>
  <c r="CF118" i="5"/>
  <c r="CG118" i="5"/>
  <c r="CK118" i="5"/>
  <c r="CL118" i="5"/>
  <c r="CM118" i="5"/>
  <c r="CN118" i="5"/>
  <c r="CR118" i="5"/>
  <c r="CS118" i="5"/>
  <c r="CT118" i="5"/>
  <c r="V119" i="5"/>
  <c r="Z119" i="5"/>
  <c r="AA119" i="5"/>
  <c r="AB119" i="5"/>
  <c r="AC119" i="5"/>
  <c r="AG119" i="5"/>
  <c r="AH119" i="5"/>
  <c r="AI119" i="5"/>
  <c r="AJ119" i="5"/>
  <c r="AN119" i="5"/>
  <c r="AO119" i="5"/>
  <c r="AP119" i="5"/>
  <c r="AQ119" i="5"/>
  <c r="AU119" i="5"/>
  <c r="AV119" i="5"/>
  <c r="AW119" i="5"/>
  <c r="AX119" i="5"/>
  <c r="BB119" i="5"/>
  <c r="BC119" i="5"/>
  <c r="BD119" i="5"/>
  <c r="BE119" i="5"/>
  <c r="BI119" i="5"/>
  <c r="BJ119" i="5"/>
  <c r="BK119" i="5"/>
  <c r="BL119" i="5"/>
  <c r="BP119" i="5"/>
  <c r="BQ119" i="5"/>
  <c r="BR119" i="5"/>
  <c r="BS119" i="5"/>
  <c r="BW119" i="5"/>
  <c r="BX119" i="5"/>
  <c r="BY119" i="5"/>
  <c r="BZ119" i="5"/>
  <c r="CD119" i="5"/>
  <c r="CE119" i="5"/>
  <c r="CF119" i="5"/>
  <c r="CG119" i="5"/>
  <c r="CK119" i="5"/>
  <c r="CL119" i="5"/>
  <c r="CM119" i="5"/>
  <c r="CN119" i="5"/>
  <c r="CR119" i="5"/>
  <c r="CS119" i="5"/>
  <c r="CT119" i="5"/>
  <c r="V120" i="5"/>
  <c r="Z120" i="5"/>
  <c r="AA120" i="5"/>
  <c r="AB120" i="5"/>
  <c r="AC120" i="5"/>
  <c r="AG120" i="5"/>
  <c r="AH120" i="5"/>
  <c r="AI120" i="5"/>
  <c r="AJ120" i="5"/>
  <c r="AN120" i="5"/>
  <c r="AO120" i="5"/>
  <c r="AP120" i="5"/>
  <c r="AQ120" i="5"/>
  <c r="AU120" i="5"/>
  <c r="AV120" i="5"/>
  <c r="AW120" i="5"/>
  <c r="AX120" i="5"/>
  <c r="BB120" i="5"/>
  <c r="BC120" i="5"/>
  <c r="BD120" i="5"/>
  <c r="BE120" i="5"/>
  <c r="BI120" i="5"/>
  <c r="BJ120" i="5"/>
  <c r="BK120" i="5"/>
  <c r="BL120" i="5"/>
  <c r="BP120" i="5"/>
  <c r="BQ120" i="5"/>
  <c r="BR120" i="5"/>
  <c r="BS120" i="5"/>
  <c r="BW120" i="5"/>
  <c r="BX120" i="5"/>
  <c r="BY120" i="5"/>
  <c r="BZ120" i="5"/>
  <c r="CD120" i="5"/>
  <c r="CE120" i="5"/>
  <c r="CF120" i="5"/>
  <c r="CG120" i="5"/>
  <c r="CK120" i="5"/>
  <c r="CL120" i="5"/>
  <c r="CM120" i="5"/>
  <c r="CN120" i="5"/>
  <c r="CR120" i="5"/>
  <c r="CS120" i="5"/>
  <c r="CT120" i="5"/>
  <c r="V121" i="5"/>
  <c r="Z121" i="5"/>
  <c r="AA121" i="5"/>
  <c r="AB121" i="5"/>
  <c r="AC121" i="5"/>
  <c r="AG121" i="5"/>
  <c r="AH121" i="5"/>
  <c r="AI121" i="5"/>
  <c r="AJ121" i="5"/>
  <c r="AN121" i="5"/>
  <c r="AO121" i="5"/>
  <c r="AP121" i="5"/>
  <c r="AQ121" i="5"/>
  <c r="AU121" i="5"/>
  <c r="AV121" i="5"/>
  <c r="AW121" i="5"/>
  <c r="AX121" i="5"/>
  <c r="BB121" i="5"/>
  <c r="BC121" i="5"/>
  <c r="BD121" i="5"/>
  <c r="BE121" i="5"/>
  <c r="BI121" i="5"/>
  <c r="BJ121" i="5"/>
  <c r="BK121" i="5"/>
  <c r="BL121" i="5"/>
  <c r="BP121" i="5"/>
  <c r="BQ121" i="5"/>
  <c r="BR121" i="5"/>
  <c r="BS121" i="5"/>
  <c r="BW121" i="5"/>
  <c r="BX121" i="5"/>
  <c r="BY121" i="5"/>
  <c r="BZ121" i="5"/>
  <c r="CD121" i="5"/>
  <c r="CE121" i="5"/>
  <c r="CF121" i="5"/>
  <c r="CG121" i="5"/>
  <c r="CK121" i="5"/>
  <c r="CL121" i="5"/>
  <c r="CM121" i="5"/>
  <c r="CN121" i="5"/>
  <c r="CR121" i="5"/>
  <c r="CS121" i="5"/>
  <c r="CT121" i="5"/>
  <c r="V122" i="5"/>
  <c r="Z122" i="5"/>
  <c r="AA122" i="5"/>
  <c r="AB122" i="5"/>
  <c r="AC122" i="5"/>
  <c r="AG122" i="5"/>
  <c r="AH122" i="5"/>
  <c r="AI122" i="5"/>
  <c r="AJ122" i="5"/>
  <c r="AN122" i="5"/>
  <c r="AO122" i="5"/>
  <c r="AP122" i="5"/>
  <c r="AQ122" i="5"/>
  <c r="AU122" i="5"/>
  <c r="AV122" i="5"/>
  <c r="AW122" i="5"/>
  <c r="AX122" i="5"/>
  <c r="BB122" i="5"/>
  <c r="BC122" i="5"/>
  <c r="BD122" i="5"/>
  <c r="BE122" i="5"/>
  <c r="BI122" i="5"/>
  <c r="BJ122" i="5"/>
  <c r="BK122" i="5"/>
  <c r="BL122" i="5"/>
  <c r="BP122" i="5"/>
  <c r="BQ122" i="5"/>
  <c r="BR122" i="5"/>
  <c r="BS122" i="5"/>
  <c r="BW122" i="5"/>
  <c r="BX122" i="5"/>
  <c r="BY122" i="5"/>
  <c r="BZ122" i="5"/>
  <c r="CD122" i="5"/>
  <c r="CE122" i="5"/>
  <c r="CF122" i="5"/>
  <c r="CG122" i="5"/>
  <c r="CK122" i="5"/>
  <c r="CL122" i="5"/>
  <c r="CM122" i="5"/>
  <c r="CN122" i="5"/>
  <c r="CR122" i="5"/>
  <c r="CS122" i="5"/>
  <c r="CT122" i="5"/>
  <c r="V123" i="5"/>
  <c r="Z123" i="5"/>
  <c r="AA123" i="5"/>
  <c r="AB123" i="5"/>
  <c r="AC123" i="5"/>
  <c r="AG123" i="5"/>
  <c r="AH123" i="5"/>
  <c r="AI123" i="5"/>
  <c r="AJ123" i="5"/>
  <c r="AN123" i="5"/>
  <c r="AO123" i="5"/>
  <c r="AP123" i="5"/>
  <c r="AQ123" i="5"/>
  <c r="AU123" i="5"/>
  <c r="AV123" i="5"/>
  <c r="AW123" i="5"/>
  <c r="AX123" i="5"/>
  <c r="BB123" i="5"/>
  <c r="BC123" i="5"/>
  <c r="BD123" i="5"/>
  <c r="BE123" i="5"/>
  <c r="BI123" i="5"/>
  <c r="BJ123" i="5"/>
  <c r="BK123" i="5"/>
  <c r="BL123" i="5"/>
  <c r="BP123" i="5"/>
  <c r="BQ123" i="5"/>
  <c r="BR123" i="5"/>
  <c r="BS123" i="5"/>
  <c r="BW123" i="5"/>
  <c r="BX123" i="5"/>
  <c r="BY123" i="5"/>
  <c r="BZ123" i="5"/>
  <c r="CD123" i="5"/>
  <c r="CE123" i="5"/>
  <c r="CF123" i="5"/>
  <c r="CG123" i="5"/>
  <c r="CK123" i="5"/>
  <c r="CL123" i="5"/>
  <c r="CM123" i="5"/>
  <c r="CN123" i="5"/>
  <c r="CR123" i="5"/>
  <c r="CS123" i="5"/>
  <c r="CT123" i="5"/>
  <c r="V124" i="5"/>
  <c r="Z124" i="5"/>
  <c r="AA124" i="5"/>
  <c r="AB124" i="5"/>
  <c r="AC124" i="5"/>
  <c r="AG124" i="5"/>
  <c r="AH124" i="5"/>
  <c r="AI124" i="5"/>
  <c r="AJ124" i="5"/>
  <c r="AN124" i="5"/>
  <c r="AO124" i="5"/>
  <c r="AP124" i="5"/>
  <c r="AQ124" i="5"/>
  <c r="AU124" i="5"/>
  <c r="AV124" i="5"/>
  <c r="AW124" i="5"/>
  <c r="AX124" i="5"/>
  <c r="BB124" i="5"/>
  <c r="BC124" i="5"/>
  <c r="BD124" i="5"/>
  <c r="BE124" i="5"/>
  <c r="BI124" i="5"/>
  <c r="BJ124" i="5"/>
  <c r="BK124" i="5"/>
  <c r="BL124" i="5"/>
  <c r="BP124" i="5"/>
  <c r="BQ124" i="5"/>
  <c r="BR124" i="5"/>
  <c r="BS124" i="5"/>
  <c r="BW124" i="5"/>
  <c r="BX124" i="5"/>
  <c r="BY124" i="5"/>
  <c r="BZ124" i="5"/>
  <c r="CD124" i="5"/>
  <c r="CE124" i="5"/>
  <c r="CF124" i="5"/>
  <c r="CG124" i="5"/>
  <c r="CK124" i="5"/>
  <c r="CL124" i="5"/>
  <c r="CM124" i="5"/>
  <c r="CN124" i="5"/>
  <c r="CR124" i="5"/>
  <c r="CS124" i="5"/>
  <c r="CT124" i="5"/>
  <c r="V125" i="5"/>
  <c r="Z125" i="5"/>
  <c r="AA125" i="5"/>
  <c r="AB125" i="5"/>
  <c r="AC125" i="5"/>
  <c r="AG125" i="5"/>
  <c r="AH125" i="5"/>
  <c r="AI125" i="5"/>
  <c r="AJ125" i="5"/>
  <c r="AN125" i="5"/>
  <c r="AO125" i="5"/>
  <c r="AP125" i="5"/>
  <c r="AQ125" i="5"/>
  <c r="AU125" i="5"/>
  <c r="AV125" i="5"/>
  <c r="AW125" i="5"/>
  <c r="AX125" i="5"/>
  <c r="BB125" i="5"/>
  <c r="BC125" i="5"/>
  <c r="BD125" i="5"/>
  <c r="BE125" i="5"/>
  <c r="BI125" i="5"/>
  <c r="BJ125" i="5"/>
  <c r="BK125" i="5"/>
  <c r="BL125" i="5"/>
  <c r="BP125" i="5"/>
  <c r="BQ125" i="5"/>
  <c r="BR125" i="5"/>
  <c r="BS125" i="5"/>
  <c r="BW125" i="5"/>
  <c r="BX125" i="5"/>
  <c r="BY125" i="5"/>
  <c r="BZ125" i="5"/>
  <c r="CD125" i="5"/>
  <c r="CE125" i="5"/>
  <c r="CF125" i="5"/>
  <c r="CG125" i="5"/>
  <c r="CK125" i="5"/>
  <c r="CL125" i="5"/>
  <c r="CM125" i="5"/>
  <c r="CN125" i="5"/>
  <c r="CR125" i="5"/>
  <c r="CS125" i="5"/>
  <c r="CT125" i="5"/>
  <c r="V126" i="5"/>
  <c r="Z126" i="5"/>
  <c r="AA126" i="5"/>
  <c r="AB126" i="5"/>
  <c r="AC126" i="5"/>
  <c r="AG126" i="5"/>
  <c r="AH126" i="5"/>
  <c r="AI126" i="5"/>
  <c r="AJ126" i="5"/>
  <c r="AN126" i="5"/>
  <c r="AO126" i="5"/>
  <c r="AP126" i="5"/>
  <c r="AQ126" i="5"/>
  <c r="AU126" i="5"/>
  <c r="AV126" i="5"/>
  <c r="AW126" i="5"/>
  <c r="AX126" i="5"/>
  <c r="BB126" i="5"/>
  <c r="BC126" i="5"/>
  <c r="BD126" i="5"/>
  <c r="BE126" i="5"/>
  <c r="BI126" i="5"/>
  <c r="BJ126" i="5"/>
  <c r="BK126" i="5"/>
  <c r="BL126" i="5"/>
  <c r="BP126" i="5"/>
  <c r="BQ126" i="5"/>
  <c r="BR126" i="5"/>
  <c r="BS126" i="5"/>
  <c r="BW126" i="5"/>
  <c r="BX126" i="5"/>
  <c r="BY126" i="5"/>
  <c r="BZ126" i="5"/>
  <c r="CD126" i="5"/>
  <c r="CE126" i="5"/>
  <c r="CF126" i="5"/>
  <c r="CG126" i="5"/>
  <c r="CK126" i="5"/>
  <c r="CL126" i="5"/>
  <c r="CM126" i="5"/>
  <c r="CN126" i="5"/>
  <c r="CR126" i="5"/>
  <c r="CS126" i="5"/>
  <c r="CT126" i="5"/>
  <c r="V127" i="5"/>
  <c r="Z127" i="5"/>
  <c r="AA127" i="5"/>
  <c r="AB127" i="5"/>
  <c r="AC127" i="5"/>
  <c r="AG127" i="5"/>
  <c r="AH127" i="5"/>
  <c r="AI127" i="5"/>
  <c r="AJ127" i="5"/>
  <c r="AN127" i="5"/>
  <c r="AO127" i="5"/>
  <c r="AP127" i="5"/>
  <c r="AQ127" i="5"/>
  <c r="AU127" i="5"/>
  <c r="AV127" i="5"/>
  <c r="AW127" i="5"/>
  <c r="AX127" i="5"/>
  <c r="BB127" i="5"/>
  <c r="BC127" i="5"/>
  <c r="BD127" i="5"/>
  <c r="BE127" i="5"/>
  <c r="BI127" i="5"/>
  <c r="BJ127" i="5"/>
  <c r="BK127" i="5"/>
  <c r="BL127" i="5"/>
  <c r="BP127" i="5"/>
  <c r="BQ127" i="5"/>
  <c r="BR127" i="5"/>
  <c r="BS127" i="5"/>
  <c r="BW127" i="5"/>
  <c r="BX127" i="5"/>
  <c r="BY127" i="5"/>
  <c r="BZ127" i="5"/>
  <c r="CD127" i="5"/>
  <c r="CE127" i="5"/>
  <c r="CF127" i="5"/>
  <c r="CG127" i="5"/>
  <c r="CK127" i="5"/>
  <c r="CL127" i="5"/>
  <c r="CM127" i="5"/>
  <c r="CN127" i="5"/>
  <c r="CR127" i="5"/>
  <c r="CS127" i="5"/>
  <c r="CT127" i="5"/>
  <c r="V128" i="5"/>
  <c r="Z128" i="5"/>
  <c r="AA128" i="5"/>
  <c r="AB128" i="5"/>
  <c r="AC128" i="5"/>
  <c r="AG128" i="5"/>
  <c r="AH128" i="5"/>
  <c r="AI128" i="5"/>
  <c r="AJ128" i="5"/>
  <c r="AN128" i="5"/>
  <c r="AO128" i="5"/>
  <c r="AP128" i="5"/>
  <c r="AQ128" i="5"/>
  <c r="AU128" i="5"/>
  <c r="AV128" i="5"/>
  <c r="AW128" i="5"/>
  <c r="AX128" i="5"/>
  <c r="BB128" i="5"/>
  <c r="BC128" i="5"/>
  <c r="BD128" i="5"/>
  <c r="BE128" i="5"/>
  <c r="BI128" i="5"/>
  <c r="BJ128" i="5"/>
  <c r="BK128" i="5"/>
  <c r="BL128" i="5"/>
  <c r="BP128" i="5"/>
  <c r="BQ128" i="5"/>
  <c r="BR128" i="5"/>
  <c r="BS128" i="5"/>
  <c r="BW128" i="5"/>
  <c r="BX128" i="5"/>
  <c r="BY128" i="5"/>
  <c r="BZ128" i="5"/>
  <c r="CD128" i="5"/>
  <c r="CE128" i="5"/>
  <c r="CF128" i="5"/>
  <c r="CG128" i="5"/>
  <c r="CK128" i="5"/>
  <c r="CL128" i="5"/>
  <c r="CM128" i="5"/>
  <c r="CN128" i="5"/>
  <c r="CR128" i="5"/>
  <c r="CS128" i="5"/>
  <c r="CT128" i="5"/>
  <c r="V129" i="5"/>
  <c r="Z129" i="5"/>
  <c r="AA129" i="5"/>
  <c r="AB129" i="5"/>
  <c r="AC129" i="5"/>
  <c r="AG129" i="5"/>
  <c r="AH129" i="5"/>
  <c r="AI129" i="5"/>
  <c r="AJ129" i="5"/>
  <c r="AN129" i="5"/>
  <c r="AO129" i="5"/>
  <c r="AP129" i="5"/>
  <c r="AQ129" i="5"/>
  <c r="AU129" i="5"/>
  <c r="AV129" i="5"/>
  <c r="AW129" i="5"/>
  <c r="AX129" i="5"/>
  <c r="BB129" i="5"/>
  <c r="BC129" i="5"/>
  <c r="BD129" i="5"/>
  <c r="BE129" i="5"/>
  <c r="BI129" i="5"/>
  <c r="BJ129" i="5"/>
  <c r="BK129" i="5"/>
  <c r="BL129" i="5"/>
  <c r="BP129" i="5"/>
  <c r="BQ129" i="5"/>
  <c r="BR129" i="5"/>
  <c r="BS129" i="5"/>
  <c r="BW129" i="5"/>
  <c r="BX129" i="5"/>
  <c r="BY129" i="5"/>
  <c r="BZ129" i="5"/>
  <c r="CD129" i="5"/>
  <c r="CE129" i="5"/>
  <c r="CF129" i="5"/>
  <c r="CG129" i="5"/>
  <c r="CK129" i="5"/>
  <c r="CL129" i="5"/>
  <c r="CM129" i="5"/>
  <c r="CN129" i="5"/>
  <c r="CR129" i="5"/>
  <c r="CS129" i="5"/>
  <c r="CT129" i="5"/>
  <c r="V130" i="5"/>
  <c r="Z130" i="5"/>
  <c r="AA130" i="5"/>
  <c r="AB130" i="5"/>
  <c r="AC130" i="5"/>
  <c r="AG130" i="5"/>
  <c r="AH130" i="5"/>
  <c r="AI130" i="5"/>
  <c r="AJ130" i="5"/>
  <c r="AN130" i="5"/>
  <c r="AO130" i="5"/>
  <c r="AP130" i="5"/>
  <c r="AQ130" i="5"/>
  <c r="AU130" i="5"/>
  <c r="AV130" i="5"/>
  <c r="AW130" i="5"/>
  <c r="AX130" i="5"/>
  <c r="BB130" i="5"/>
  <c r="BC130" i="5"/>
  <c r="BD130" i="5"/>
  <c r="BE130" i="5"/>
  <c r="BI130" i="5"/>
  <c r="BJ130" i="5"/>
  <c r="BK130" i="5"/>
  <c r="BL130" i="5"/>
  <c r="BP130" i="5"/>
  <c r="BQ130" i="5"/>
  <c r="BR130" i="5"/>
  <c r="BS130" i="5"/>
  <c r="BW130" i="5"/>
  <c r="BX130" i="5"/>
  <c r="BY130" i="5"/>
  <c r="BZ130" i="5"/>
  <c r="CD130" i="5"/>
  <c r="CE130" i="5"/>
  <c r="CF130" i="5"/>
  <c r="CG130" i="5"/>
  <c r="CK130" i="5"/>
  <c r="CL130" i="5"/>
  <c r="CM130" i="5"/>
  <c r="CN130" i="5"/>
  <c r="CR130" i="5"/>
  <c r="CS130" i="5"/>
  <c r="CT130" i="5"/>
  <c r="V131" i="5"/>
  <c r="Z131" i="5"/>
  <c r="AA131" i="5"/>
  <c r="AB131" i="5"/>
  <c r="AC131" i="5"/>
  <c r="AG131" i="5"/>
  <c r="AH131" i="5"/>
  <c r="AI131" i="5"/>
  <c r="AJ131" i="5"/>
  <c r="AN131" i="5"/>
  <c r="AO131" i="5"/>
  <c r="AP131" i="5"/>
  <c r="AQ131" i="5"/>
  <c r="AU131" i="5"/>
  <c r="AV131" i="5"/>
  <c r="AW131" i="5"/>
  <c r="AX131" i="5"/>
  <c r="BB131" i="5"/>
  <c r="BC131" i="5"/>
  <c r="BD131" i="5"/>
  <c r="BE131" i="5"/>
  <c r="BI131" i="5"/>
  <c r="BJ131" i="5"/>
  <c r="BK131" i="5"/>
  <c r="BL131" i="5"/>
  <c r="BP131" i="5"/>
  <c r="BQ131" i="5"/>
  <c r="BR131" i="5"/>
  <c r="BS131" i="5"/>
  <c r="BW131" i="5"/>
  <c r="BX131" i="5"/>
  <c r="BY131" i="5"/>
  <c r="BZ131" i="5"/>
  <c r="CD131" i="5"/>
  <c r="CE131" i="5"/>
  <c r="CF131" i="5"/>
  <c r="CG131" i="5"/>
  <c r="CK131" i="5"/>
  <c r="CL131" i="5"/>
  <c r="CM131" i="5"/>
  <c r="CN131" i="5"/>
  <c r="CR131" i="5"/>
  <c r="CS131" i="5"/>
  <c r="CT131" i="5"/>
  <c r="V132" i="5"/>
  <c r="Z132" i="5"/>
  <c r="AA132" i="5"/>
  <c r="AB132" i="5"/>
  <c r="AC132" i="5"/>
  <c r="AG132" i="5"/>
  <c r="AH132" i="5"/>
  <c r="AI132" i="5"/>
  <c r="AJ132" i="5"/>
  <c r="AN132" i="5"/>
  <c r="AO132" i="5"/>
  <c r="AP132" i="5"/>
  <c r="AQ132" i="5"/>
  <c r="AU132" i="5"/>
  <c r="AV132" i="5"/>
  <c r="AW132" i="5"/>
  <c r="AX132" i="5"/>
  <c r="BB132" i="5"/>
  <c r="BC132" i="5"/>
  <c r="BD132" i="5"/>
  <c r="BE132" i="5"/>
  <c r="BI132" i="5"/>
  <c r="BJ132" i="5"/>
  <c r="BK132" i="5"/>
  <c r="BL132" i="5"/>
  <c r="BP132" i="5"/>
  <c r="BQ132" i="5"/>
  <c r="BR132" i="5"/>
  <c r="BS132" i="5"/>
  <c r="BW132" i="5"/>
  <c r="BX132" i="5"/>
  <c r="BY132" i="5"/>
  <c r="BZ132" i="5"/>
  <c r="CD132" i="5"/>
  <c r="CE132" i="5"/>
  <c r="CF132" i="5"/>
  <c r="CG132" i="5"/>
  <c r="CK132" i="5"/>
  <c r="CL132" i="5"/>
  <c r="CM132" i="5"/>
  <c r="CN132" i="5"/>
  <c r="CR132" i="5"/>
  <c r="CS132" i="5"/>
  <c r="CT132" i="5"/>
  <c r="V133" i="5"/>
  <c r="Z133" i="5"/>
  <c r="AA133" i="5"/>
  <c r="AB133" i="5"/>
  <c r="AC133" i="5"/>
  <c r="AG133" i="5"/>
  <c r="AH133" i="5"/>
  <c r="AI133" i="5"/>
  <c r="AJ133" i="5"/>
  <c r="AN133" i="5"/>
  <c r="AO133" i="5"/>
  <c r="AP133" i="5"/>
  <c r="AQ133" i="5"/>
  <c r="AU133" i="5"/>
  <c r="AV133" i="5"/>
  <c r="AW133" i="5"/>
  <c r="AX133" i="5"/>
  <c r="BB133" i="5"/>
  <c r="BC133" i="5"/>
  <c r="BD133" i="5"/>
  <c r="BE133" i="5"/>
  <c r="BI133" i="5"/>
  <c r="BJ133" i="5"/>
  <c r="BK133" i="5"/>
  <c r="BL133" i="5"/>
  <c r="BP133" i="5"/>
  <c r="BQ133" i="5"/>
  <c r="BR133" i="5"/>
  <c r="BS133" i="5"/>
  <c r="BW133" i="5"/>
  <c r="BX133" i="5"/>
  <c r="BY133" i="5"/>
  <c r="BZ133" i="5"/>
  <c r="CD133" i="5"/>
  <c r="CE133" i="5"/>
  <c r="CF133" i="5"/>
  <c r="CG133" i="5"/>
  <c r="CK133" i="5"/>
  <c r="CL133" i="5"/>
  <c r="CM133" i="5"/>
  <c r="CN133" i="5"/>
  <c r="CR133" i="5"/>
  <c r="CS133" i="5"/>
  <c r="CT133" i="5"/>
  <c r="V134" i="5"/>
  <c r="Z134" i="5"/>
  <c r="AA134" i="5"/>
  <c r="AB134" i="5"/>
  <c r="AC134" i="5"/>
  <c r="AG134" i="5"/>
  <c r="AH134" i="5"/>
  <c r="AI134" i="5"/>
  <c r="AJ134" i="5"/>
  <c r="AN134" i="5"/>
  <c r="AO134" i="5"/>
  <c r="AP134" i="5"/>
  <c r="AQ134" i="5"/>
  <c r="AU134" i="5"/>
  <c r="AV134" i="5"/>
  <c r="AW134" i="5"/>
  <c r="AX134" i="5"/>
  <c r="BB134" i="5"/>
  <c r="BC134" i="5"/>
  <c r="BD134" i="5"/>
  <c r="BE134" i="5"/>
  <c r="BI134" i="5"/>
  <c r="BJ134" i="5"/>
  <c r="BK134" i="5"/>
  <c r="BL134" i="5"/>
  <c r="BP134" i="5"/>
  <c r="BQ134" i="5"/>
  <c r="BR134" i="5"/>
  <c r="BS134" i="5"/>
  <c r="BW134" i="5"/>
  <c r="BX134" i="5"/>
  <c r="BY134" i="5"/>
  <c r="BZ134" i="5"/>
  <c r="CD134" i="5"/>
  <c r="CE134" i="5"/>
  <c r="CF134" i="5"/>
  <c r="CG134" i="5"/>
  <c r="CK134" i="5"/>
  <c r="CL134" i="5"/>
  <c r="CM134" i="5"/>
  <c r="CN134" i="5"/>
  <c r="CR134" i="5"/>
  <c r="CS134" i="5"/>
  <c r="CT134" i="5"/>
  <c r="V135" i="5"/>
  <c r="Z135" i="5"/>
  <c r="AA135" i="5"/>
  <c r="AB135" i="5"/>
  <c r="AC135" i="5"/>
  <c r="AG135" i="5"/>
  <c r="AH135" i="5"/>
  <c r="AI135" i="5"/>
  <c r="AJ135" i="5"/>
  <c r="AN135" i="5"/>
  <c r="AO135" i="5"/>
  <c r="AP135" i="5"/>
  <c r="AQ135" i="5"/>
  <c r="AU135" i="5"/>
  <c r="AV135" i="5"/>
  <c r="AW135" i="5"/>
  <c r="AX135" i="5"/>
  <c r="BB135" i="5"/>
  <c r="BC135" i="5"/>
  <c r="BD135" i="5"/>
  <c r="BE135" i="5"/>
  <c r="BI135" i="5"/>
  <c r="BJ135" i="5"/>
  <c r="BK135" i="5"/>
  <c r="BL135" i="5"/>
  <c r="BP135" i="5"/>
  <c r="BQ135" i="5"/>
  <c r="BR135" i="5"/>
  <c r="BS135" i="5"/>
  <c r="BW135" i="5"/>
  <c r="BX135" i="5"/>
  <c r="BY135" i="5"/>
  <c r="BZ135" i="5"/>
  <c r="CD135" i="5"/>
  <c r="CE135" i="5"/>
  <c r="CF135" i="5"/>
  <c r="CG135" i="5"/>
  <c r="CK135" i="5"/>
  <c r="CL135" i="5"/>
  <c r="CM135" i="5"/>
  <c r="CN135" i="5"/>
  <c r="CR135" i="5"/>
  <c r="CS135" i="5"/>
  <c r="CT135" i="5"/>
  <c r="V136" i="5"/>
  <c r="Z136" i="5"/>
  <c r="AA136" i="5"/>
  <c r="AB136" i="5"/>
  <c r="AC136" i="5"/>
  <c r="AG136" i="5"/>
  <c r="AH136" i="5"/>
  <c r="AI136" i="5"/>
  <c r="AJ136" i="5"/>
  <c r="AN136" i="5"/>
  <c r="AO136" i="5"/>
  <c r="AP136" i="5"/>
  <c r="AQ136" i="5"/>
  <c r="AU136" i="5"/>
  <c r="AV136" i="5"/>
  <c r="AW136" i="5"/>
  <c r="AX136" i="5"/>
  <c r="BB136" i="5"/>
  <c r="BC136" i="5"/>
  <c r="BD136" i="5"/>
  <c r="BE136" i="5"/>
  <c r="BI136" i="5"/>
  <c r="BJ136" i="5"/>
  <c r="BK136" i="5"/>
  <c r="BL136" i="5"/>
  <c r="BP136" i="5"/>
  <c r="BQ136" i="5"/>
  <c r="BR136" i="5"/>
  <c r="BS136" i="5"/>
  <c r="BW136" i="5"/>
  <c r="BX136" i="5"/>
  <c r="BY136" i="5"/>
  <c r="BZ136" i="5"/>
  <c r="CD136" i="5"/>
  <c r="CE136" i="5"/>
  <c r="CF136" i="5"/>
  <c r="CG136" i="5"/>
  <c r="CK136" i="5"/>
  <c r="CL136" i="5"/>
  <c r="CM136" i="5"/>
  <c r="CN136" i="5"/>
  <c r="CR136" i="5"/>
  <c r="CS136" i="5"/>
  <c r="CT136" i="5"/>
  <c r="V137" i="5"/>
  <c r="Z137" i="5"/>
  <c r="AA137" i="5"/>
  <c r="AB137" i="5"/>
  <c r="AC137" i="5"/>
  <c r="AG137" i="5"/>
  <c r="AH137" i="5"/>
  <c r="AI137" i="5"/>
  <c r="AJ137" i="5"/>
  <c r="AN137" i="5"/>
  <c r="AO137" i="5"/>
  <c r="AP137" i="5"/>
  <c r="AQ137" i="5"/>
  <c r="AU137" i="5"/>
  <c r="AV137" i="5"/>
  <c r="AW137" i="5"/>
  <c r="AX137" i="5"/>
  <c r="BB137" i="5"/>
  <c r="BC137" i="5"/>
  <c r="BD137" i="5"/>
  <c r="BE137" i="5"/>
  <c r="BI137" i="5"/>
  <c r="BJ137" i="5"/>
  <c r="BK137" i="5"/>
  <c r="BL137" i="5"/>
  <c r="BP137" i="5"/>
  <c r="BQ137" i="5"/>
  <c r="BR137" i="5"/>
  <c r="BS137" i="5"/>
  <c r="BW137" i="5"/>
  <c r="BX137" i="5"/>
  <c r="BY137" i="5"/>
  <c r="BZ137" i="5"/>
  <c r="CD137" i="5"/>
  <c r="CE137" i="5"/>
  <c r="CF137" i="5"/>
  <c r="CG137" i="5"/>
  <c r="CK137" i="5"/>
  <c r="CL137" i="5"/>
  <c r="CM137" i="5"/>
  <c r="CN137" i="5"/>
  <c r="CR137" i="5"/>
  <c r="CS137" i="5"/>
  <c r="CT137" i="5"/>
  <c r="V138" i="5"/>
  <c r="Z138" i="5"/>
  <c r="AA138" i="5"/>
  <c r="AB138" i="5"/>
  <c r="AC138" i="5"/>
  <c r="AG138" i="5"/>
  <c r="AH138" i="5"/>
  <c r="AI138" i="5"/>
  <c r="AJ138" i="5"/>
  <c r="AN138" i="5"/>
  <c r="AO138" i="5"/>
  <c r="AP138" i="5"/>
  <c r="AQ138" i="5"/>
  <c r="AU138" i="5"/>
  <c r="AV138" i="5"/>
  <c r="AW138" i="5"/>
  <c r="AX138" i="5"/>
  <c r="BB138" i="5"/>
  <c r="BC138" i="5"/>
  <c r="BD138" i="5"/>
  <c r="BE138" i="5"/>
  <c r="BI138" i="5"/>
  <c r="BJ138" i="5"/>
  <c r="BK138" i="5"/>
  <c r="BL138" i="5"/>
  <c r="BP138" i="5"/>
  <c r="BQ138" i="5"/>
  <c r="BR138" i="5"/>
  <c r="BS138" i="5"/>
  <c r="BW138" i="5"/>
  <c r="BX138" i="5"/>
  <c r="BY138" i="5"/>
  <c r="BZ138" i="5"/>
  <c r="CD138" i="5"/>
  <c r="CE138" i="5"/>
  <c r="CF138" i="5"/>
  <c r="CG138" i="5"/>
  <c r="CK138" i="5"/>
  <c r="CL138" i="5"/>
  <c r="CM138" i="5"/>
  <c r="CN138" i="5"/>
  <c r="CR138" i="5"/>
  <c r="CS138" i="5"/>
  <c r="CT138" i="5"/>
  <c r="V139" i="5"/>
  <c r="Z139" i="5"/>
  <c r="AA139" i="5"/>
  <c r="AB139" i="5"/>
  <c r="AC139" i="5"/>
  <c r="AG139" i="5"/>
  <c r="AH139" i="5"/>
  <c r="AI139" i="5"/>
  <c r="AJ139" i="5"/>
  <c r="AN139" i="5"/>
  <c r="AO139" i="5"/>
  <c r="AP139" i="5"/>
  <c r="AQ139" i="5"/>
  <c r="AU139" i="5"/>
  <c r="AV139" i="5"/>
  <c r="AW139" i="5"/>
  <c r="AX139" i="5"/>
  <c r="BB139" i="5"/>
  <c r="BC139" i="5"/>
  <c r="BD139" i="5"/>
  <c r="BE139" i="5"/>
  <c r="BI139" i="5"/>
  <c r="BJ139" i="5"/>
  <c r="BK139" i="5"/>
  <c r="BL139" i="5"/>
  <c r="BP139" i="5"/>
  <c r="BQ139" i="5"/>
  <c r="BR139" i="5"/>
  <c r="BS139" i="5"/>
  <c r="BW139" i="5"/>
  <c r="BX139" i="5"/>
  <c r="BY139" i="5"/>
  <c r="BZ139" i="5"/>
  <c r="CD139" i="5"/>
  <c r="CE139" i="5"/>
  <c r="CF139" i="5"/>
  <c r="CG139" i="5"/>
  <c r="CK139" i="5"/>
  <c r="CL139" i="5"/>
  <c r="CM139" i="5"/>
  <c r="CN139" i="5"/>
  <c r="CR139" i="5"/>
  <c r="CS139" i="5"/>
  <c r="CT139" i="5"/>
  <c r="V140" i="5"/>
  <c r="Z140" i="5"/>
  <c r="AA140" i="5"/>
  <c r="AB140" i="5"/>
  <c r="AC140" i="5"/>
  <c r="AG140" i="5"/>
  <c r="AH140" i="5"/>
  <c r="AI140" i="5"/>
  <c r="AJ140" i="5"/>
  <c r="AN140" i="5"/>
  <c r="AO140" i="5"/>
  <c r="AP140" i="5"/>
  <c r="AQ140" i="5"/>
  <c r="AU140" i="5"/>
  <c r="AV140" i="5"/>
  <c r="AW140" i="5"/>
  <c r="AX140" i="5"/>
  <c r="BB140" i="5"/>
  <c r="BC140" i="5"/>
  <c r="BD140" i="5"/>
  <c r="BE140" i="5"/>
  <c r="BI140" i="5"/>
  <c r="BJ140" i="5"/>
  <c r="BK140" i="5"/>
  <c r="BL140" i="5"/>
  <c r="BP140" i="5"/>
  <c r="BQ140" i="5"/>
  <c r="BR140" i="5"/>
  <c r="BS140" i="5"/>
  <c r="BW140" i="5"/>
  <c r="BX140" i="5"/>
  <c r="BY140" i="5"/>
  <c r="BZ140" i="5"/>
  <c r="CD140" i="5"/>
  <c r="CE140" i="5"/>
  <c r="CF140" i="5"/>
  <c r="CG140" i="5"/>
  <c r="CK140" i="5"/>
  <c r="CL140" i="5"/>
  <c r="CM140" i="5"/>
  <c r="CN140" i="5"/>
  <c r="CR140" i="5"/>
  <c r="CS140" i="5"/>
  <c r="CT140" i="5"/>
  <c r="V141" i="5"/>
  <c r="Z141" i="5"/>
  <c r="AA141" i="5"/>
  <c r="AB141" i="5"/>
  <c r="AC141" i="5"/>
  <c r="AG141" i="5"/>
  <c r="AH141" i="5"/>
  <c r="AI141" i="5"/>
  <c r="AJ141" i="5"/>
  <c r="AN141" i="5"/>
  <c r="AO141" i="5"/>
  <c r="AP141" i="5"/>
  <c r="AQ141" i="5"/>
  <c r="AU141" i="5"/>
  <c r="AV141" i="5"/>
  <c r="AW141" i="5"/>
  <c r="AX141" i="5"/>
  <c r="BB141" i="5"/>
  <c r="BC141" i="5"/>
  <c r="BD141" i="5"/>
  <c r="BE141" i="5"/>
  <c r="BI141" i="5"/>
  <c r="BJ141" i="5"/>
  <c r="BK141" i="5"/>
  <c r="BL141" i="5"/>
  <c r="BP141" i="5"/>
  <c r="BQ141" i="5"/>
  <c r="BR141" i="5"/>
  <c r="BS141" i="5"/>
  <c r="BW141" i="5"/>
  <c r="BX141" i="5"/>
  <c r="BY141" i="5"/>
  <c r="BZ141" i="5"/>
  <c r="CD141" i="5"/>
  <c r="CE141" i="5"/>
  <c r="CF141" i="5"/>
  <c r="CG141" i="5"/>
  <c r="CK141" i="5"/>
  <c r="CL141" i="5"/>
  <c r="CM141" i="5"/>
  <c r="CN141" i="5"/>
  <c r="CR141" i="5"/>
  <c r="CS141" i="5"/>
  <c r="CT141" i="5"/>
  <c r="V142" i="5"/>
  <c r="Z142" i="5"/>
  <c r="AA142" i="5"/>
  <c r="AB142" i="5"/>
  <c r="AC142" i="5"/>
  <c r="AG142" i="5"/>
  <c r="AH142" i="5"/>
  <c r="AI142" i="5"/>
  <c r="AJ142" i="5"/>
  <c r="AN142" i="5"/>
  <c r="AO142" i="5"/>
  <c r="AP142" i="5"/>
  <c r="AQ142" i="5"/>
  <c r="AU142" i="5"/>
  <c r="AV142" i="5"/>
  <c r="AW142" i="5"/>
  <c r="AX142" i="5"/>
  <c r="BB142" i="5"/>
  <c r="BC142" i="5"/>
  <c r="BD142" i="5"/>
  <c r="BE142" i="5"/>
  <c r="BI142" i="5"/>
  <c r="BJ142" i="5"/>
  <c r="BK142" i="5"/>
  <c r="BL142" i="5"/>
  <c r="BP142" i="5"/>
  <c r="BQ142" i="5"/>
  <c r="BR142" i="5"/>
  <c r="BS142" i="5"/>
  <c r="BW142" i="5"/>
  <c r="BX142" i="5"/>
  <c r="BY142" i="5"/>
  <c r="BZ142" i="5"/>
  <c r="CD142" i="5"/>
  <c r="CE142" i="5"/>
  <c r="CF142" i="5"/>
  <c r="CG142" i="5"/>
  <c r="CK142" i="5"/>
  <c r="CL142" i="5"/>
  <c r="CM142" i="5"/>
  <c r="CN142" i="5"/>
  <c r="CR142" i="5"/>
  <c r="CS142" i="5"/>
  <c r="CT142" i="5"/>
  <c r="V143" i="5"/>
  <c r="Z143" i="5"/>
  <c r="AA143" i="5"/>
  <c r="AB143" i="5"/>
  <c r="AC143" i="5"/>
  <c r="AG143" i="5"/>
  <c r="AH143" i="5"/>
  <c r="AI143" i="5"/>
  <c r="AJ143" i="5"/>
  <c r="AN143" i="5"/>
  <c r="AO143" i="5"/>
  <c r="AP143" i="5"/>
  <c r="AQ143" i="5"/>
  <c r="AU143" i="5"/>
  <c r="AV143" i="5"/>
  <c r="AW143" i="5"/>
  <c r="AX143" i="5"/>
  <c r="BB143" i="5"/>
  <c r="BC143" i="5"/>
  <c r="BD143" i="5"/>
  <c r="BE143" i="5"/>
  <c r="BI143" i="5"/>
  <c r="BJ143" i="5"/>
  <c r="BK143" i="5"/>
  <c r="BL143" i="5"/>
  <c r="BP143" i="5"/>
  <c r="BQ143" i="5"/>
  <c r="BR143" i="5"/>
  <c r="BS143" i="5"/>
  <c r="BW143" i="5"/>
  <c r="BX143" i="5"/>
  <c r="BY143" i="5"/>
  <c r="BZ143" i="5"/>
  <c r="CD143" i="5"/>
  <c r="CE143" i="5"/>
  <c r="CF143" i="5"/>
  <c r="CG143" i="5"/>
  <c r="CK143" i="5"/>
  <c r="CL143" i="5"/>
  <c r="CM143" i="5"/>
  <c r="CN143" i="5"/>
  <c r="CR143" i="5"/>
  <c r="CS143" i="5"/>
  <c r="CT143" i="5"/>
  <c r="V144" i="5"/>
  <c r="Z144" i="5"/>
  <c r="AA144" i="5"/>
  <c r="AB144" i="5"/>
  <c r="AC144" i="5"/>
  <c r="AG144" i="5"/>
  <c r="AH144" i="5"/>
  <c r="AI144" i="5"/>
  <c r="AJ144" i="5"/>
  <c r="AN144" i="5"/>
  <c r="AO144" i="5"/>
  <c r="AP144" i="5"/>
  <c r="AQ144" i="5"/>
  <c r="AU144" i="5"/>
  <c r="AV144" i="5"/>
  <c r="AW144" i="5"/>
  <c r="AX144" i="5"/>
  <c r="BB144" i="5"/>
  <c r="BC144" i="5"/>
  <c r="BD144" i="5"/>
  <c r="BE144" i="5"/>
  <c r="BI144" i="5"/>
  <c r="BJ144" i="5"/>
  <c r="BK144" i="5"/>
  <c r="BL144" i="5"/>
  <c r="BP144" i="5"/>
  <c r="BQ144" i="5"/>
  <c r="BR144" i="5"/>
  <c r="BS144" i="5"/>
  <c r="BW144" i="5"/>
  <c r="BX144" i="5"/>
  <c r="BY144" i="5"/>
  <c r="BZ144" i="5"/>
  <c r="CD144" i="5"/>
  <c r="CE144" i="5"/>
  <c r="CF144" i="5"/>
  <c r="CG144" i="5"/>
  <c r="CK144" i="5"/>
  <c r="CL144" i="5"/>
  <c r="CM144" i="5"/>
  <c r="CN144" i="5"/>
  <c r="CR144" i="5"/>
  <c r="CS144" i="5"/>
  <c r="CT144" i="5"/>
  <c r="V145" i="5"/>
  <c r="Z145" i="5"/>
  <c r="AA145" i="5"/>
  <c r="AB145" i="5"/>
  <c r="AC145" i="5"/>
  <c r="AG145" i="5"/>
  <c r="AH145" i="5"/>
  <c r="AI145" i="5"/>
  <c r="AJ145" i="5"/>
  <c r="AN145" i="5"/>
  <c r="AO145" i="5"/>
  <c r="AP145" i="5"/>
  <c r="AQ145" i="5"/>
  <c r="AU145" i="5"/>
  <c r="AV145" i="5"/>
  <c r="AW145" i="5"/>
  <c r="AX145" i="5"/>
  <c r="BB145" i="5"/>
  <c r="BC145" i="5"/>
  <c r="BD145" i="5"/>
  <c r="BE145" i="5"/>
  <c r="BI145" i="5"/>
  <c r="BJ145" i="5"/>
  <c r="BK145" i="5"/>
  <c r="BL145" i="5"/>
  <c r="BP145" i="5"/>
  <c r="BQ145" i="5"/>
  <c r="BR145" i="5"/>
  <c r="BS145" i="5"/>
  <c r="BW145" i="5"/>
  <c r="BX145" i="5"/>
  <c r="BY145" i="5"/>
  <c r="BZ145" i="5"/>
  <c r="CD145" i="5"/>
  <c r="CE145" i="5"/>
  <c r="CF145" i="5"/>
  <c r="CG145" i="5"/>
  <c r="CK145" i="5"/>
  <c r="CL145" i="5"/>
  <c r="CM145" i="5"/>
  <c r="CN145" i="5"/>
  <c r="CR145" i="5"/>
  <c r="CS145" i="5"/>
  <c r="CT145" i="5"/>
  <c r="V146" i="5"/>
  <c r="Z146" i="5"/>
  <c r="AA146" i="5"/>
  <c r="AB146" i="5"/>
  <c r="AC146" i="5"/>
  <c r="AG146" i="5"/>
  <c r="AH146" i="5"/>
  <c r="AI146" i="5"/>
  <c r="AJ146" i="5"/>
  <c r="AN146" i="5"/>
  <c r="AO146" i="5"/>
  <c r="AP146" i="5"/>
  <c r="AQ146" i="5"/>
  <c r="AU146" i="5"/>
  <c r="AV146" i="5"/>
  <c r="AW146" i="5"/>
  <c r="AX146" i="5"/>
  <c r="BB146" i="5"/>
  <c r="BC146" i="5"/>
  <c r="BD146" i="5"/>
  <c r="BE146" i="5"/>
  <c r="BI146" i="5"/>
  <c r="BJ146" i="5"/>
  <c r="BK146" i="5"/>
  <c r="BL146" i="5"/>
  <c r="BP146" i="5"/>
  <c r="BQ146" i="5"/>
  <c r="BR146" i="5"/>
  <c r="BS146" i="5"/>
  <c r="BW146" i="5"/>
  <c r="BX146" i="5"/>
  <c r="BY146" i="5"/>
  <c r="BZ146" i="5"/>
  <c r="CD146" i="5"/>
  <c r="CE146" i="5"/>
  <c r="CF146" i="5"/>
  <c r="CG146" i="5"/>
  <c r="CK146" i="5"/>
  <c r="CL146" i="5"/>
  <c r="CM146" i="5"/>
  <c r="CN146" i="5"/>
  <c r="CR146" i="5"/>
  <c r="CS146" i="5"/>
  <c r="CT146" i="5"/>
  <c r="V147" i="5"/>
  <c r="Z147" i="5"/>
  <c r="AA147" i="5"/>
  <c r="AB147" i="5"/>
  <c r="AC147" i="5"/>
  <c r="AG147" i="5"/>
  <c r="AH147" i="5"/>
  <c r="AI147" i="5"/>
  <c r="AJ147" i="5"/>
  <c r="AN147" i="5"/>
  <c r="AO147" i="5"/>
  <c r="AP147" i="5"/>
  <c r="AQ147" i="5"/>
  <c r="AU147" i="5"/>
  <c r="AV147" i="5"/>
  <c r="AW147" i="5"/>
  <c r="AX147" i="5"/>
  <c r="BB147" i="5"/>
  <c r="BC147" i="5"/>
  <c r="BD147" i="5"/>
  <c r="BE147" i="5"/>
  <c r="BI147" i="5"/>
  <c r="BJ147" i="5"/>
  <c r="BK147" i="5"/>
  <c r="BL147" i="5"/>
  <c r="BP147" i="5"/>
  <c r="BQ147" i="5"/>
  <c r="BR147" i="5"/>
  <c r="BS147" i="5"/>
  <c r="BW147" i="5"/>
  <c r="BX147" i="5"/>
  <c r="BY147" i="5"/>
  <c r="BZ147" i="5"/>
  <c r="CD147" i="5"/>
  <c r="CE147" i="5"/>
  <c r="CF147" i="5"/>
  <c r="CG147" i="5"/>
  <c r="CK147" i="5"/>
  <c r="CL147" i="5"/>
  <c r="CM147" i="5"/>
  <c r="CN147" i="5"/>
  <c r="CR147" i="5"/>
  <c r="CS147" i="5"/>
  <c r="CT147" i="5"/>
  <c r="V148" i="5"/>
  <c r="Z148" i="5"/>
  <c r="AA148" i="5"/>
  <c r="AB148" i="5"/>
  <c r="AC148" i="5"/>
  <c r="AG148" i="5"/>
  <c r="AH148" i="5"/>
  <c r="AI148" i="5"/>
  <c r="AJ148" i="5"/>
  <c r="AN148" i="5"/>
  <c r="AO148" i="5"/>
  <c r="AP148" i="5"/>
  <c r="AQ148" i="5"/>
  <c r="AU148" i="5"/>
  <c r="AV148" i="5"/>
  <c r="AW148" i="5"/>
  <c r="AX148" i="5"/>
  <c r="BB148" i="5"/>
  <c r="BC148" i="5"/>
  <c r="BD148" i="5"/>
  <c r="BE148" i="5"/>
  <c r="BI148" i="5"/>
  <c r="BJ148" i="5"/>
  <c r="BK148" i="5"/>
  <c r="BL148" i="5"/>
  <c r="BP148" i="5"/>
  <c r="BQ148" i="5"/>
  <c r="BR148" i="5"/>
  <c r="BS148" i="5"/>
  <c r="BW148" i="5"/>
  <c r="BX148" i="5"/>
  <c r="BY148" i="5"/>
  <c r="BZ148" i="5"/>
  <c r="CD148" i="5"/>
  <c r="CE148" i="5"/>
  <c r="CF148" i="5"/>
  <c r="CG148" i="5"/>
  <c r="CK148" i="5"/>
  <c r="CL148" i="5"/>
  <c r="CM148" i="5"/>
  <c r="CN148" i="5"/>
  <c r="CR148" i="5"/>
  <c r="CS148" i="5"/>
  <c r="CT148" i="5"/>
  <c r="V149" i="5"/>
  <c r="Z149" i="5"/>
  <c r="AA149" i="5"/>
  <c r="AB149" i="5"/>
  <c r="AC149" i="5"/>
  <c r="AG149" i="5"/>
  <c r="AH149" i="5"/>
  <c r="AI149" i="5"/>
  <c r="AJ149" i="5"/>
  <c r="AN149" i="5"/>
  <c r="AO149" i="5"/>
  <c r="AP149" i="5"/>
  <c r="AQ149" i="5"/>
  <c r="AU149" i="5"/>
  <c r="AV149" i="5"/>
  <c r="AW149" i="5"/>
  <c r="AX149" i="5"/>
  <c r="BB149" i="5"/>
  <c r="BC149" i="5"/>
  <c r="BD149" i="5"/>
  <c r="BE149" i="5"/>
  <c r="BI149" i="5"/>
  <c r="BJ149" i="5"/>
  <c r="BK149" i="5"/>
  <c r="BL149" i="5"/>
  <c r="BP149" i="5"/>
  <c r="BQ149" i="5"/>
  <c r="BR149" i="5"/>
  <c r="BS149" i="5"/>
  <c r="BW149" i="5"/>
  <c r="BX149" i="5"/>
  <c r="BY149" i="5"/>
  <c r="BZ149" i="5"/>
  <c r="CD149" i="5"/>
  <c r="CE149" i="5"/>
  <c r="CF149" i="5"/>
  <c r="CG149" i="5"/>
  <c r="CK149" i="5"/>
  <c r="CL149" i="5"/>
  <c r="CM149" i="5"/>
  <c r="CN149" i="5"/>
  <c r="CR149" i="5"/>
  <c r="CS149" i="5"/>
  <c r="CT149" i="5"/>
  <c r="V150" i="5"/>
  <c r="Z150" i="5"/>
  <c r="AA150" i="5"/>
  <c r="AB150" i="5"/>
  <c r="AC150" i="5"/>
  <c r="AG150" i="5"/>
  <c r="AH150" i="5"/>
  <c r="AI150" i="5"/>
  <c r="AJ150" i="5"/>
  <c r="AN150" i="5"/>
  <c r="AO150" i="5"/>
  <c r="AP150" i="5"/>
  <c r="AQ150" i="5"/>
  <c r="AU150" i="5"/>
  <c r="AV150" i="5"/>
  <c r="AW150" i="5"/>
  <c r="AX150" i="5"/>
  <c r="BB150" i="5"/>
  <c r="BC150" i="5"/>
  <c r="BD150" i="5"/>
  <c r="BE150" i="5"/>
  <c r="BI150" i="5"/>
  <c r="BJ150" i="5"/>
  <c r="BK150" i="5"/>
  <c r="BL150" i="5"/>
  <c r="BP150" i="5"/>
  <c r="BQ150" i="5"/>
  <c r="BR150" i="5"/>
  <c r="BS150" i="5"/>
  <c r="BW150" i="5"/>
  <c r="BX150" i="5"/>
  <c r="BY150" i="5"/>
  <c r="BZ150" i="5"/>
  <c r="CD150" i="5"/>
  <c r="CE150" i="5"/>
  <c r="CF150" i="5"/>
  <c r="CG150" i="5"/>
  <c r="CK150" i="5"/>
  <c r="CL150" i="5"/>
  <c r="CM150" i="5"/>
  <c r="CN150" i="5"/>
  <c r="CR150" i="5"/>
  <c r="CS150" i="5"/>
  <c r="CT150" i="5"/>
  <c r="V151" i="5"/>
  <c r="Z151" i="5"/>
  <c r="AA151" i="5"/>
  <c r="AB151" i="5"/>
  <c r="AC151" i="5"/>
  <c r="AG151" i="5"/>
  <c r="AH151" i="5"/>
  <c r="AI151" i="5"/>
  <c r="AJ151" i="5"/>
  <c r="AN151" i="5"/>
  <c r="AO151" i="5"/>
  <c r="AP151" i="5"/>
  <c r="AQ151" i="5"/>
  <c r="AU151" i="5"/>
  <c r="AV151" i="5"/>
  <c r="AW151" i="5"/>
  <c r="AX151" i="5"/>
  <c r="BB151" i="5"/>
  <c r="BC151" i="5"/>
  <c r="BD151" i="5"/>
  <c r="BE151" i="5"/>
  <c r="BI151" i="5"/>
  <c r="BJ151" i="5"/>
  <c r="BK151" i="5"/>
  <c r="BL151" i="5"/>
  <c r="BP151" i="5"/>
  <c r="BQ151" i="5"/>
  <c r="BR151" i="5"/>
  <c r="BS151" i="5"/>
  <c r="BW151" i="5"/>
  <c r="BX151" i="5"/>
  <c r="BY151" i="5"/>
  <c r="BZ151" i="5"/>
  <c r="CD151" i="5"/>
  <c r="CE151" i="5"/>
  <c r="CF151" i="5"/>
  <c r="CG151" i="5"/>
  <c r="CK151" i="5"/>
  <c r="CL151" i="5"/>
  <c r="CM151" i="5"/>
  <c r="CN151" i="5"/>
  <c r="CR151" i="5"/>
  <c r="CS151" i="5"/>
  <c r="CT151" i="5"/>
  <c r="V152" i="5"/>
  <c r="Z152" i="5"/>
  <c r="AA152" i="5"/>
  <c r="AB152" i="5"/>
  <c r="AC152" i="5"/>
  <c r="AG152" i="5"/>
  <c r="AH152" i="5"/>
  <c r="AI152" i="5"/>
  <c r="AJ152" i="5"/>
  <c r="AN152" i="5"/>
  <c r="AO152" i="5"/>
  <c r="AP152" i="5"/>
  <c r="AQ152" i="5"/>
  <c r="AU152" i="5"/>
  <c r="AV152" i="5"/>
  <c r="AW152" i="5"/>
  <c r="AX152" i="5"/>
  <c r="BB152" i="5"/>
  <c r="BC152" i="5"/>
  <c r="BD152" i="5"/>
  <c r="BE152" i="5"/>
  <c r="BI152" i="5"/>
  <c r="BJ152" i="5"/>
  <c r="BK152" i="5"/>
  <c r="BL152" i="5"/>
  <c r="BP152" i="5"/>
  <c r="BQ152" i="5"/>
  <c r="BR152" i="5"/>
  <c r="BS152" i="5"/>
  <c r="BW152" i="5"/>
  <c r="BX152" i="5"/>
  <c r="BY152" i="5"/>
  <c r="BZ152" i="5"/>
  <c r="CD152" i="5"/>
  <c r="CE152" i="5"/>
  <c r="CF152" i="5"/>
  <c r="CG152" i="5"/>
  <c r="CK152" i="5"/>
  <c r="CL152" i="5"/>
  <c r="CM152" i="5"/>
  <c r="CN152" i="5"/>
  <c r="CR152" i="5"/>
  <c r="CS152" i="5"/>
  <c r="CT152" i="5"/>
  <c r="V153" i="5"/>
  <c r="Z153" i="5"/>
  <c r="AA153" i="5"/>
  <c r="AB153" i="5"/>
  <c r="AC153" i="5"/>
  <c r="AG153" i="5"/>
  <c r="AH153" i="5"/>
  <c r="AI153" i="5"/>
  <c r="AJ153" i="5"/>
  <c r="AN153" i="5"/>
  <c r="AO153" i="5"/>
  <c r="AP153" i="5"/>
  <c r="AQ153" i="5"/>
  <c r="AU153" i="5"/>
  <c r="AV153" i="5"/>
  <c r="AW153" i="5"/>
  <c r="AX153" i="5"/>
  <c r="BB153" i="5"/>
  <c r="BC153" i="5"/>
  <c r="BD153" i="5"/>
  <c r="BE153" i="5"/>
  <c r="BI153" i="5"/>
  <c r="BJ153" i="5"/>
  <c r="BK153" i="5"/>
  <c r="BL153" i="5"/>
  <c r="BP153" i="5"/>
  <c r="BQ153" i="5"/>
  <c r="BR153" i="5"/>
  <c r="BS153" i="5"/>
  <c r="BW153" i="5"/>
  <c r="BX153" i="5"/>
  <c r="BY153" i="5"/>
  <c r="BZ153" i="5"/>
  <c r="CD153" i="5"/>
  <c r="CE153" i="5"/>
  <c r="CF153" i="5"/>
  <c r="CG153" i="5"/>
  <c r="CK153" i="5"/>
  <c r="CL153" i="5"/>
  <c r="CM153" i="5"/>
  <c r="CN153" i="5"/>
  <c r="CR153" i="5"/>
  <c r="CS153" i="5"/>
  <c r="CT153" i="5"/>
  <c r="V154" i="5"/>
  <c r="Z154" i="5"/>
  <c r="AA154" i="5"/>
  <c r="AB154" i="5"/>
  <c r="AC154" i="5"/>
  <c r="AG154" i="5"/>
  <c r="AH154" i="5"/>
  <c r="AI154" i="5"/>
  <c r="AJ154" i="5"/>
  <c r="AN154" i="5"/>
  <c r="AO154" i="5"/>
  <c r="AP154" i="5"/>
  <c r="AQ154" i="5"/>
  <c r="AU154" i="5"/>
  <c r="AV154" i="5"/>
  <c r="AW154" i="5"/>
  <c r="AX154" i="5"/>
  <c r="BB154" i="5"/>
  <c r="BC154" i="5"/>
  <c r="BD154" i="5"/>
  <c r="BE154" i="5"/>
  <c r="BI154" i="5"/>
  <c r="BJ154" i="5"/>
  <c r="BK154" i="5"/>
  <c r="BL154" i="5"/>
  <c r="BP154" i="5"/>
  <c r="BQ154" i="5"/>
  <c r="BR154" i="5"/>
  <c r="BS154" i="5"/>
  <c r="BW154" i="5"/>
  <c r="BX154" i="5"/>
  <c r="BY154" i="5"/>
  <c r="BZ154" i="5"/>
  <c r="CD154" i="5"/>
  <c r="CE154" i="5"/>
  <c r="CF154" i="5"/>
  <c r="CG154" i="5"/>
  <c r="CK154" i="5"/>
  <c r="CL154" i="5"/>
  <c r="CM154" i="5"/>
  <c r="CN154" i="5"/>
  <c r="CR154" i="5"/>
  <c r="CS154" i="5"/>
  <c r="CT154" i="5"/>
  <c r="V155" i="5"/>
  <c r="Z155" i="5"/>
  <c r="AA155" i="5"/>
  <c r="AB155" i="5"/>
  <c r="AC155" i="5"/>
  <c r="AG155" i="5"/>
  <c r="AH155" i="5"/>
  <c r="AI155" i="5"/>
  <c r="AJ155" i="5"/>
  <c r="AN155" i="5"/>
  <c r="AO155" i="5"/>
  <c r="AP155" i="5"/>
  <c r="AQ155" i="5"/>
  <c r="AU155" i="5"/>
  <c r="AV155" i="5"/>
  <c r="AW155" i="5"/>
  <c r="AX155" i="5"/>
  <c r="BB155" i="5"/>
  <c r="BC155" i="5"/>
  <c r="BD155" i="5"/>
  <c r="BE155" i="5"/>
  <c r="BI155" i="5"/>
  <c r="BJ155" i="5"/>
  <c r="BK155" i="5"/>
  <c r="BL155" i="5"/>
  <c r="BP155" i="5"/>
  <c r="BQ155" i="5"/>
  <c r="BR155" i="5"/>
  <c r="BS155" i="5"/>
  <c r="BW155" i="5"/>
  <c r="BX155" i="5"/>
  <c r="BY155" i="5"/>
  <c r="BZ155" i="5"/>
  <c r="CD155" i="5"/>
  <c r="CE155" i="5"/>
  <c r="CF155" i="5"/>
  <c r="CG155" i="5"/>
  <c r="CK155" i="5"/>
  <c r="CL155" i="5"/>
  <c r="CM155" i="5"/>
  <c r="CN155" i="5"/>
  <c r="CR155" i="5"/>
  <c r="CS155" i="5"/>
  <c r="CT155" i="5"/>
  <c r="V156" i="5"/>
  <c r="Z156" i="5"/>
  <c r="AA156" i="5"/>
  <c r="AB156" i="5"/>
  <c r="AC156" i="5"/>
  <c r="AG156" i="5"/>
  <c r="AH156" i="5"/>
  <c r="AI156" i="5"/>
  <c r="AJ156" i="5"/>
  <c r="AN156" i="5"/>
  <c r="AO156" i="5"/>
  <c r="AP156" i="5"/>
  <c r="AQ156" i="5"/>
  <c r="AU156" i="5"/>
  <c r="AV156" i="5"/>
  <c r="AW156" i="5"/>
  <c r="AX156" i="5"/>
  <c r="BB156" i="5"/>
  <c r="BC156" i="5"/>
  <c r="BD156" i="5"/>
  <c r="BE156" i="5"/>
  <c r="BI156" i="5"/>
  <c r="BJ156" i="5"/>
  <c r="BK156" i="5"/>
  <c r="BL156" i="5"/>
  <c r="BP156" i="5"/>
  <c r="BQ156" i="5"/>
  <c r="BR156" i="5"/>
  <c r="BS156" i="5"/>
  <c r="BW156" i="5"/>
  <c r="BX156" i="5"/>
  <c r="BY156" i="5"/>
  <c r="BZ156" i="5"/>
  <c r="CD156" i="5"/>
  <c r="CE156" i="5"/>
  <c r="CF156" i="5"/>
  <c r="CG156" i="5"/>
  <c r="CK156" i="5"/>
  <c r="CL156" i="5"/>
  <c r="CM156" i="5"/>
  <c r="CN156" i="5"/>
  <c r="CR156" i="5"/>
  <c r="CS156" i="5"/>
  <c r="CT156" i="5"/>
  <c r="V157" i="5"/>
  <c r="Z157" i="5"/>
  <c r="AA157" i="5"/>
  <c r="AB157" i="5"/>
  <c r="AC157" i="5"/>
  <c r="AG157" i="5"/>
  <c r="AH157" i="5"/>
  <c r="AI157" i="5"/>
  <c r="AJ157" i="5"/>
  <c r="AN157" i="5"/>
  <c r="AO157" i="5"/>
  <c r="AP157" i="5"/>
  <c r="AQ157" i="5"/>
  <c r="AU157" i="5"/>
  <c r="AV157" i="5"/>
  <c r="AW157" i="5"/>
  <c r="AX157" i="5"/>
  <c r="BB157" i="5"/>
  <c r="BC157" i="5"/>
  <c r="BD157" i="5"/>
  <c r="BE157" i="5"/>
  <c r="BI157" i="5"/>
  <c r="BJ157" i="5"/>
  <c r="BK157" i="5"/>
  <c r="BL157" i="5"/>
  <c r="BP157" i="5"/>
  <c r="BQ157" i="5"/>
  <c r="BR157" i="5"/>
  <c r="BS157" i="5"/>
  <c r="BW157" i="5"/>
  <c r="BX157" i="5"/>
  <c r="BY157" i="5"/>
  <c r="BZ157" i="5"/>
  <c r="CD157" i="5"/>
  <c r="CE157" i="5"/>
  <c r="CF157" i="5"/>
  <c r="CG157" i="5"/>
  <c r="CK157" i="5"/>
  <c r="CL157" i="5"/>
  <c r="CM157" i="5"/>
  <c r="CN157" i="5"/>
  <c r="CR157" i="5"/>
  <c r="CS157" i="5"/>
  <c r="CT157" i="5"/>
  <c r="V158" i="5"/>
  <c r="Z158" i="5"/>
  <c r="AA158" i="5"/>
  <c r="AB158" i="5"/>
  <c r="AC158" i="5"/>
  <c r="AG158" i="5"/>
  <c r="AH158" i="5"/>
  <c r="AI158" i="5"/>
  <c r="AJ158" i="5"/>
  <c r="AN158" i="5"/>
  <c r="AO158" i="5"/>
  <c r="AP158" i="5"/>
  <c r="AQ158" i="5"/>
  <c r="AU158" i="5"/>
  <c r="AV158" i="5"/>
  <c r="AW158" i="5"/>
  <c r="AX158" i="5"/>
  <c r="BB158" i="5"/>
  <c r="BC158" i="5"/>
  <c r="BD158" i="5"/>
  <c r="BE158" i="5"/>
  <c r="BI158" i="5"/>
  <c r="BJ158" i="5"/>
  <c r="BK158" i="5"/>
  <c r="BL158" i="5"/>
  <c r="BP158" i="5"/>
  <c r="BQ158" i="5"/>
  <c r="BR158" i="5"/>
  <c r="BS158" i="5"/>
  <c r="BW158" i="5"/>
  <c r="BX158" i="5"/>
  <c r="BY158" i="5"/>
  <c r="BZ158" i="5"/>
  <c r="CD158" i="5"/>
  <c r="CE158" i="5"/>
  <c r="CF158" i="5"/>
  <c r="CG158" i="5"/>
  <c r="CK158" i="5"/>
  <c r="CL158" i="5"/>
  <c r="CM158" i="5"/>
  <c r="CN158" i="5"/>
  <c r="CR158" i="5"/>
  <c r="CS158" i="5"/>
  <c r="CT158" i="5"/>
  <c r="V159" i="5"/>
  <c r="Z159" i="5"/>
  <c r="AA159" i="5"/>
  <c r="AB159" i="5"/>
  <c r="AC159" i="5"/>
  <c r="AG159" i="5"/>
  <c r="AH159" i="5"/>
  <c r="AI159" i="5"/>
  <c r="AJ159" i="5"/>
  <c r="AN159" i="5"/>
  <c r="AO159" i="5"/>
  <c r="AP159" i="5"/>
  <c r="AQ159" i="5"/>
  <c r="AU159" i="5"/>
  <c r="AV159" i="5"/>
  <c r="AW159" i="5"/>
  <c r="AX159" i="5"/>
  <c r="BB159" i="5"/>
  <c r="BC159" i="5"/>
  <c r="BD159" i="5"/>
  <c r="BE159" i="5"/>
  <c r="BI159" i="5"/>
  <c r="BJ159" i="5"/>
  <c r="BK159" i="5"/>
  <c r="BL159" i="5"/>
  <c r="BP159" i="5"/>
  <c r="BQ159" i="5"/>
  <c r="BR159" i="5"/>
  <c r="BS159" i="5"/>
  <c r="BW159" i="5"/>
  <c r="BX159" i="5"/>
  <c r="BY159" i="5"/>
  <c r="BZ159" i="5"/>
  <c r="CD159" i="5"/>
  <c r="CE159" i="5"/>
  <c r="CF159" i="5"/>
  <c r="CG159" i="5"/>
  <c r="CK159" i="5"/>
  <c r="CL159" i="5"/>
  <c r="CM159" i="5"/>
  <c r="CN159" i="5"/>
  <c r="CR159" i="5"/>
  <c r="CS159" i="5"/>
  <c r="CT159" i="5"/>
  <c r="V160" i="5"/>
  <c r="Z160" i="5"/>
  <c r="AA160" i="5"/>
  <c r="AB160" i="5"/>
  <c r="AC160" i="5"/>
  <c r="AG160" i="5"/>
  <c r="AH160" i="5"/>
  <c r="AI160" i="5"/>
  <c r="AJ160" i="5"/>
  <c r="AN160" i="5"/>
  <c r="AO160" i="5"/>
  <c r="AP160" i="5"/>
  <c r="AQ160" i="5"/>
  <c r="AU160" i="5"/>
  <c r="AV160" i="5"/>
  <c r="AW160" i="5"/>
  <c r="AX160" i="5"/>
  <c r="BB160" i="5"/>
  <c r="BC160" i="5"/>
  <c r="BD160" i="5"/>
  <c r="BE160" i="5"/>
  <c r="BI160" i="5"/>
  <c r="BJ160" i="5"/>
  <c r="BK160" i="5"/>
  <c r="BL160" i="5"/>
  <c r="BP160" i="5"/>
  <c r="BQ160" i="5"/>
  <c r="BR160" i="5"/>
  <c r="BS160" i="5"/>
  <c r="BW160" i="5"/>
  <c r="BX160" i="5"/>
  <c r="BY160" i="5"/>
  <c r="BZ160" i="5"/>
  <c r="CD160" i="5"/>
  <c r="CE160" i="5"/>
  <c r="CF160" i="5"/>
  <c r="CG160" i="5"/>
  <c r="CK160" i="5"/>
  <c r="CL160" i="5"/>
  <c r="CM160" i="5"/>
  <c r="CN160" i="5"/>
  <c r="CR160" i="5"/>
  <c r="CS160" i="5"/>
  <c r="CT160" i="5"/>
  <c r="V161" i="5"/>
  <c r="Z161" i="5"/>
  <c r="AA161" i="5"/>
  <c r="AB161" i="5"/>
  <c r="AC161" i="5"/>
  <c r="AG161" i="5"/>
  <c r="AH161" i="5"/>
  <c r="AI161" i="5"/>
  <c r="AJ161" i="5"/>
  <c r="AN161" i="5"/>
  <c r="AO161" i="5"/>
  <c r="AP161" i="5"/>
  <c r="AQ161" i="5"/>
  <c r="AU161" i="5"/>
  <c r="AV161" i="5"/>
  <c r="AW161" i="5"/>
  <c r="AX161" i="5"/>
  <c r="BB161" i="5"/>
  <c r="BC161" i="5"/>
  <c r="BD161" i="5"/>
  <c r="BE161" i="5"/>
  <c r="BI161" i="5"/>
  <c r="BJ161" i="5"/>
  <c r="BK161" i="5"/>
  <c r="BL161" i="5"/>
  <c r="BP161" i="5"/>
  <c r="BQ161" i="5"/>
  <c r="BR161" i="5"/>
  <c r="BS161" i="5"/>
  <c r="BW161" i="5"/>
  <c r="BX161" i="5"/>
  <c r="BY161" i="5"/>
  <c r="BZ161" i="5"/>
  <c r="CD161" i="5"/>
  <c r="CE161" i="5"/>
  <c r="CF161" i="5"/>
  <c r="CG161" i="5"/>
  <c r="CK161" i="5"/>
  <c r="CL161" i="5"/>
  <c r="CM161" i="5"/>
  <c r="CN161" i="5"/>
  <c r="CR161" i="5"/>
  <c r="CS161" i="5"/>
  <c r="CT161" i="5"/>
  <c r="V162" i="5"/>
  <c r="Z162" i="5"/>
  <c r="AA162" i="5"/>
  <c r="AB162" i="5"/>
  <c r="AC162" i="5"/>
  <c r="AG162" i="5"/>
  <c r="AH162" i="5"/>
  <c r="AI162" i="5"/>
  <c r="AJ162" i="5"/>
  <c r="AN162" i="5"/>
  <c r="AO162" i="5"/>
  <c r="AP162" i="5"/>
  <c r="AQ162" i="5"/>
  <c r="AU162" i="5"/>
  <c r="AV162" i="5"/>
  <c r="AW162" i="5"/>
  <c r="AX162" i="5"/>
  <c r="BB162" i="5"/>
  <c r="BC162" i="5"/>
  <c r="BD162" i="5"/>
  <c r="BE162" i="5"/>
  <c r="BI162" i="5"/>
  <c r="BJ162" i="5"/>
  <c r="BK162" i="5"/>
  <c r="BL162" i="5"/>
  <c r="BP162" i="5"/>
  <c r="BQ162" i="5"/>
  <c r="BR162" i="5"/>
  <c r="BS162" i="5"/>
  <c r="BW162" i="5"/>
  <c r="BX162" i="5"/>
  <c r="BY162" i="5"/>
  <c r="BZ162" i="5"/>
  <c r="CD162" i="5"/>
  <c r="CE162" i="5"/>
  <c r="CF162" i="5"/>
  <c r="CG162" i="5"/>
  <c r="CK162" i="5"/>
  <c r="CL162" i="5"/>
  <c r="CM162" i="5"/>
  <c r="CN162" i="5"/>
  <c r="CR162" i="5"/>
  <c r="CS162" i="5"/>
  <c r="CT162" i="5"/>
  <c r="V163" i="5"/>
  <c r="Z163" i="5"/>
  <c r="AA163" i="5"/>
  <c r="AB163" i="5"/>
  <c r="AC163" i="5"/>
  <c r="AG163" i="5"/>
  <c r="AH163" i="5"/>
  <c r="AI163" i="5"/>
  <c r="AJ163" i="5"/>
  <c r="AN163" i="5"/>
  <c r="AO163" i="5"/>
  <c r="AP163" i="5"/>
  <c r="AQ163" i="5"/>
  <c r="AU163" i="5"/>
  <c r="AV163" i="5"/>
  <c r="AW163" i="5"/>
  <c r="AX163" i="5"/>
  <c r="BB163" i="5"/>
  <c r="BC163" i="5"/>
  <c r="BD163" i="5"/>
  <c r="BE163" i="5"/>
  <c r="BI163" i="5"/>
  <c r="BJ163" i="5"/>
  <c r="BK163" i="5"/>
  <c r="BL163" i="5"/>
  <c r="BP163" i="5"/>
  <c r="BQ163" i="5"/>
  <c r="BR163" i="5"/>
  <c r="BS163" i="5"/>
  <c r="BW163" i="5"/>
  <c r="BX163" i="5"/>
  <c r="BY163" i="5"/>
  <c r="BZ163" i="5"/>
  <c r="CD163" i="5"/>
  <c r="CE163" i="5"/>
  <c r="CF163" i="5"/>
  <c r="CG163" i="5"/>
  <c r="CK163" i="5"/>
  <c r="CL163" i="5"/>
  <c r="CM163" i="5"/>
  <c r="CN163" i="5"/>
  <c r="CR163" i="5"/>
  <c r="CS163" i="5"/>
  <c r="CT163" i="5"/>
  <c r="V164" i="5"/>
  <c r="Z164" i="5"/>
  <c r="AA164" i="5"/>
  <c r="AB164" i="5"/>
  <c r="AC164" i="5"/>
  <c r="AG164" i="5"/>
  <c r="AH164" i="5"/>
  <c r="AI164" i="5"/>
  <c r="AJ164" i="5"/>
  <c r="AN164" i="5"/>
  <c r="AO164" i="5"/>
  <c r="AP164" i="5"/>
  <c r="AQ164" i="5"/>
  <c r="AU164" i="5"/>
  <c r="AV164" i="5"/>
  <c r="AW164" i="5"/>
  <c r="AX164" i="5"/>
  <c r="BB164" i="5"/>
  <c r="BC164" i="5"/>
  <c r="BD164" i="5"/>
  <c r="BE164" i="5"/>
  <c r="BI164" i="5"/>
  <c r="BJ164" i="5"/>
  <c r="BK164" i="5"/>
  <c r="BL164" i="5"/>
  <c r="BP164" i="5"/>
  <c r="BQ164" i="5"/>
  <c r="BR164" i="5"/>
  <c r="BS164" i="5"/>
  <c r="BW164" i="5"/>
  <c r="BX164" i="5"/>
  <c r="BY164" i="5"/>
  <c r="BZ164" i="5"/>
  <c r="CD164" i="5"/>
  <c r="CE164" i="5"/>
  <c r="CF164" i="5"/>
  <c r="CG164" i="5"/>
  <c r="CK164" i="5"/>
  <c r="CL164" i="5"/>
  <c r="CM164" i="5"/>
  <c r="CN164" i="5"/>
  <c r="CR164" i="5"/>
  <c r="CS164" i="5"/>
  <c r="CT164" i="5"/>
  <c r="V165" i="5"/>
  <c r="Z165" i="5"/>
  <c r="AA165" i="5"/>
  <c r="AB165" i="5"/>
  <c r="AC165" i="5"/>
  <c r="AG165" i="5"/>
  <c r="AH165" i="5"/>
  <c r="AI165" i="5"/>
  <c r="AJ165" i="5"/>
  <c r="AN165" i="5"/>
  <c r="AO165" i="5"/>
  <c r="AP165" i="5"/>
  <c r="AQ165" i="5"/>
  <c r="AU165" i="5"/>
  <c r="AV165" i="5"/>
  <c r="AW165" i="5"/>
  <c r="AX165" i="5"/>
  <c r="BB165" i="5"/>
  <c r="BC165" i="5"/>
  <c r="BD165" i="5"/>
  <c r="BE165" i="5"/>
  <c r="BI165" i="5"/>
  <c r="BJ165" i="5"/>
  <c r="BK165" i="5"/>
  <c r="BL165" i="5"/>
  <c r="BP165" i="5"/>
  <c r="BQ165" i="5"/>
  <c r="BR165" i="5"/>
  <c r="BS165" i="5"/>
  <c r="BW165" i="5"/>
  <c r="BX165" i="5"/>
  <c r="BY165" i="5"/>
  <c r="BZ165" i="5"/>
  <c r="CD165" i="5"/>
  <c r="CE165" i="5"/>
  <c r="CF165" i="5"/>
  <c r="CG165" i="5"/>
  <c r="CK165" i="5"/>
  <c r="CL165" i="5"/>
  <c r="CM165" i="5"/>
  <c r="CN165" i="5"/>
  <c r="CR165" i="5"/>
  <c r="CS165" i="5"/>
  <c r="CT165" i="5"/>
  <c r="V166" i="5"/>
  <c r="Z166" i="5"/>
  <c r="AA166" i="5"/>
  <c r="AB166" i="5"/>
  <c r="AC166" i="5"/>
  <c r="AG166" i="5"/>
  <c r="AH166" i="5"/>
  <c r="AI166" i="5"/>
  <c r="AJ166" i="5"/>
  <c r="AN166" i="5"/>
  <c r="AO166" i="5"/>
  <c r="AP166" i="5"/>
  <c r="AQ166" i="5"/>
  <c r="AU166" i="5"/>
  <c r="AV166" i="5"/>
  <c r="AW166" i="5"/>
  <c r="AX166" i="5"/>
  <c r="BB166" i="5"/>
  <c r="BC166" i="5"/>
  <c r="BD166" i="5"/>
  <c r="BE166" i="5"/>
  <c r="BI166" i="5"/>
  <c r="BJ166" i="5"/>
  <c r="BK166" i="5"/>
  <c r="BL166" i="5"/>
  <c r="BP166" i="5"/>
  <c r="BQ166" i="5"/>
  <c r="BR166" i="5"/>
  <c r="BS166" i="5"/>
  <c r="BW166" i="5"/>
  <c r="BX166" i="5"/>
  <c r="BY166" i="5"/>
  <c r="BZ166" i="5"/>
  <c r="CD166" i="5"/>
  <c r="CE166" i="5"/>
  <c r="CF166" i="5"/>
  <c r="CG166" i="5"/>
  <c r="CK166" i="5"/>
  <c r="CL166" i="5"/>
  <c r="CM166" i="5"/>
  <c r="CN166" i="5"/>
  <c r="CR166" i="5"/>
  <c r="CS166" i="5"/>
  <c r="CT166" i="5"/>
  <c r="V167" i="5"/>
  <c r="Z167" i="5"/>
  <c r="AA167" i="5"/>
  <c r="AB167" i="5"/>
  <c r="AC167" i="5"/>
  <c r="AG167" i="5"/>
  <c r="AH167" i="5"/>
  <c r="AI167" i="5"/>
  <c r="AJ167" i="5"/>
  <c r="AN167" i="5"/>
  <c r="AO167" i="5"/>
  <c r="AP167" i="5"/>
  <c r="AQ167" i="5"/>
  <c r="AU167" i="5"/>
  <c r="AV167" i="5"/>
  <c r="AW167" i="5"/>
  <c r="AX167" i="5"/>
  <c r="BB167" i="5"/>
  <c r="BC167" i="5"/>
  <c r="BD167" i="5"/>
  <c r="BE167" i="5"/>
  <c r="BI167" i="5"/>
  <c r="BJ167" i="5"/>
  <c r="BK167" i="5"/>
  <c r="BL167" i="5"/>
  <c r="BP167" i="5"/>
  <c r="BQ167" i="5"/>
  <c r="BR167" i="5"/>
  <c r="BS167" i="5"/>
  <c r="BW167" i="5"/>
  <c r="BX167" i="5"/>
  <c r="BY167" i="5"/>
  <c r="BZ167" i="5"/>
  <c r="CD167" i="5"/>
  <c r="CE167" i="5"/>
  <c r="CF167" i="5"/>
  <c r="CG167" i="5"/>
  <c r="CK167" i="5"/>
  <c r="CL167" i="5"/>
  <c r="CM167" i="5"/>
  <c r="CN167" i="5"/>
  <c r="CR167" i="5"/>
  <c r="CS167" i="5"/>
  <c r="CT167" i="5"/>
  <c r="V168" i="5"/>
  <c r="Z168" i="5"/>
  <c r="AA168" i="5"/>
  <c r="AB168" i="5"/>
  <c r="AC168" i="5"/>
  <c r="AG168" i="5"/>
  <c r="AH168" i="5"/>
  <c r="AI168" i="5"/>
  <c r="AJ168" i="5"/>
  <c r="AN168" i="5"/>
  <c r="AO168" i="5"/>
  <c r="AP168" i="5"/>
  <c r="AQ168" i="5"/>
  <c r="AU168" i="5"/>
  <c r="AV168" i="5"/>
  <c r="AW168" i="5"/>
  <c r="AX168" i="5"/>
  <c r="BB168" i="5"/>
  <c r="BC168" i="5"/>
  <c r="BD168" i="5"/>
  <c r="BE168" i="5"/>
  <c r="BI168" i="5"/>
  <c r="BJ168" i="5"/>
  <c r="BK168" i="5"/>
  <c r="BL168" i="5"/>
  <c r="BP168" i="5"/>
  <c r="BQ168" i="5"/>
  <c r="BR168" i="5"/>
  <c r="BS168" i="5"/>
  <c r="BW168" i="5"/>
  <c r="BX168" i="5"/>
  <c r="BY168" i="5"/>
  <c r="BZ168" i="5"/>
  <c r="CD168" i="5"/>
  <c r="CE168" i="5"/>
  <c r="CF168" i="5"/>
  <c r="CG168" i="5"/>
  <c r="CK168" i="5"/>
  <c r="CL168" i="5"/>
  <c r="CM168" i="5"/>
  <c r="CN168" i="5"/>
  <c r="CR168" i="5"/>
  <c r="CS168" i="5"/>
  <c r="CT168" i="5"/>
  <c r="V169" i="5"/>
  <c r="Z169" i="5"/>
  <c r="AA169" i="5"/>
  <c r="AB169" i="5"/>
  <c r="AC169" i="5"/>
  <c r="AG169" i="5"/>
  <c r="AH169" i="5"/>
  <c r="AI169" i="5"/>
  <c r="AJ169" i="5"/>
  <c r="AN169" i="5"/>
  <c r="AO169" i="5"/>
  <c r="AP169" i="5"/>
  <c r="AQ169" i="5"/>
  <c r="AU169" i="5"/>
  <c r="AV169" i="5"/>
  <c r="AW169" i="5"/>
  <c r="AX169" i="5"/>
  <c r="BB169" i="5"/>
  <c r="BC169" i="5"/>
  <c r="BD169" i="5"/>
  <c r="BE169" i="5"/>
  <c r="BI169" i="5"/>
  <c r="BJ169" i="5"/>
  <c r="BK169" i="5"/>
  <c r="BL169" i="5"/>
  <c r="BP169" i="5"/>
  <c r="BQ169" i="5"/>
  <c r="BR169" i="5"/>
  <c r="BS169" i="5"/>
  <c r="BW169" i="5"/>
  <c r="BX169" i="5"/>
  <c r="BY169" i="5"/>
  <c r="BZ169" i="5"/>
  <c r="CD169" i="5"/>
  <c r="CE169" i="5"/>
  <c r="CF169" i="5"/>
  <c r="CG169" i="5"/>
  <c r="CK169" i="5"/>
  <c r="CL169" i="5"/>
  <c r="CM169" i="5"/>
  <c r="CN169" i="5"/>
  <c r="CR169" i="5"/>
  <c r="CS169" i="5"/>
  <c r="CT169" i="5"/>
  <c r="V170" i="5"/>
  <c r="Z170" i="5"/>
  <c r="AA170" i="5"/>
  <c r="AB170" i="5"/>
  <c r="AC170" i="5"/>
  <c r="AG170" i="5"/>
  <c r="AH170" i="5"/>
  <c r="AI170" i="5"/>
  <c r="AJ170" i="5"/>
  <c r="AN170" i="5"/>
  <c r="AO170" i="5"/>
  <c r="AP170" i="5"/>
  <c r="AQ170" i="5"/>
  <c r="AU170" i="5"/>
  <c r="AV170" i="5"/>
  <c r="AW170" i="5"/>
  <c r="AX170" i="5"/>
  <c r="BB170" i="5"/>
  <c r="BC170" i="5"/>
  <c r="BD170" i="5"/>
  <c r="BE170" i="5"/>
  <c r="BI170" i="5"/>
  <c r="BJ170" i="5"/>
  <c r="BK170" i="5"/>
  <c r="BL170" i="5"/>
  <c r="BP170" i="5"/>
  <c r="BQ170" i="5"/>
  <c r="BR170" i="5"/>
  <c r="BS170" i="5"/>
  <c r="BW170" i="5"/>
  <c r="BX170" i="5"/>
  <c r="BY170" i="5"/>
  <c r="BZ170" i="5"/>
  <c r="CD170" i="5"/>
  <c r="CE170" i="5"/>
  <c r="CF170" i="5"/>
  <c r="CG170" i="5"/>
  <c r="CK170" i="5"/>
  <c r="CL170" i="5"/>
  <c r="CM170" i="5"/>
  <c r="CN170" i="5"/>
  <c r="CR170" i="5"/>
  <c r="CS170" i="5"/>
  <c r="CT170" i="5"/>
  <c r="V171" i="5"/>
  <c r="Z171" i="5"/>
  <c r="AA171" i="5"/>
  <c r="AB171" i="5"/>
  <c r="AC171" i="5"/>
  <c r="AG171" i="5"/>
  <c r="AH171" i="5"/>
  <c r="AI171" i="5"/>
  <c r="AJ171" i="5"/>
  <c r="AN171" i="5"/>
  <c r="AO171" i="5"/>
  <c r="AP171" i="5"/>
  <c r="AQ171" i="5"/>
  <c r="AU171" i="5"/>
  <c r="AV171" i="5"/>
  <c r="AW171" i="5"/>
  <c r="AX171" i="5"/>
  <c r="BB171" i="5"/>
  <c r="BC171" i="5"/>
  <c r="BD171" i="5"/>
  <c r="BE171" i="5"/>
  <c r="BI171" i="5"/>
  <c r="BJ171" i="5"/>
  <c r="BK171" i="5"/>
  <c r="BL171" i="5"/>
  <c r="BP171" i="5"/>
  <c r="BQ171" i="5"/>
  <c r="BR171" i="5"/>
  <c r="BS171" i="5"/>
  <c r="BW171" i="5"/>
  <c r="BX171" i="5"/>
  <c r="BY171" i="5"/>
  <c r="BZ171" i="5"/>
  <c r="CD171" i="5"/>
  <c r="CE171" i="5"/>
  <c r="CF171" i="5"/>
  <c r="CG171" i="5"/>
  <c r="CK171" i="5"/>
  <c r="CL171" i="5"/>
  <c r="CM171" i="5"/>
  <c r="CN171" i="5"/>
  <c r="CR171" i="5"/>
  <c r="CS171" i="5"/>
  <c r="CT171" i="5"/>
  <c r="V172" i="5"/>
  <c r="Z172" i="5"/>
  <c r="AA172" i="5"/>
  <c r="AB172" i="5"/>
  <c r="AC172" i="5"/>
  <c r="AG172" i="5"/>
  <c r="AH172" i="5"/>
  <c r="AI172" i="5"/>
  <c r="AJ172" i="5"/>
  <c r="AN172" i="5"/>
  <c r="AO172" i="5"/>
  <c r="AP172" i="5"/>
  <c r="AQ172" i="5"/>
  <c r="AU172" i="5"/>
  <c r="AV172" i="5"/>
  <c r="AW172" i="5"/>
  <c r="AX172" i="5"/>
  <c r="BB172" i="5"/>
  <c r="BC172" i="5"/>
  <c r="BD172" i="5"/>
  <c r="BE172" i="5"/>
  <c r="BI172" i="5"/>
  <c r="BJ172" i="5"/>
  <c r="BK172" i="5"/>
  <c r="BL172" i="5"/>
  <c r="BP172" i="5"/>
  <c r="BQ172" i="5"/>
  <c r="BR172" i="5"/>
  <c r="BS172" i="5"/>
  <c r="BW172" i="5"/>
  <c r="BX172" i="5"/>
  <c r="BY172" i="5"/>
  <c r="BZ172" i="5"/>
  <c r="CD172" i="5"/>
  <c r="CE172" i="5"/>
  <c r="CF172" i="5"/>
  <c r="CG172" i="5"/>
  <c r="CK172" i="5"/>
  <c r="CL172" i="5"/>
  <c r="CM172" i="5"/>
  <c r="CN172" i="5"/>
  <c r="CR172" i="5"/>
  <c r="CS172" i="5"/>
  <c r="CT172" i="5"/>
  <c r="V173" i="5"/>
  <c r="Z173" i="5"/>
  <c r="AA173" i="5"/>
  <c r="AB173" i="5"/>
  <c r="AC173" i="5"/>
  <c r="AG173" i="5"/>
  <c r="AH173" i="5"/>
  <c r="AI173" i="5"/>
  <c r="AJ173" i="5"/>
  <c r="AN173" i="5"/>
  <c r="AO173" i="5"/>
  <c r="AP173" i="5"/>
  <c r="AQ173" i="5"/>
  <c r="AU173" i="5"/>
  <c r="AV173" i="5"/>
  <c r="AW173" i="5"/>
  <c r="AX173" i="5"/>
  <c r="BB173" i="5"/>
  <c r="BC173" i="5"/>
  <c r="BD173" i="5"/>
  <c r="BE173" i="5"/>
  <c r="BI173" i="5"/>
  <c r="BJ173" i="5"/>
  <c r="BK173" i="5"/>
  <c r="BL173" i="5"/>
  <c r="BP173" i="5"/>
  <c r="BQ173" i="5"/>
  <c r="BR173" i="5"/>
  <c r="BS173" i="5"/>
  <c r="BW173" i="5"/>
  <c r="BX173" i="5"/>
  <c r="BY173" i="5"/>
  <c r="BZ173" i="5"/>
  <c r="CD173" i="5"/>
  <c r="CE173" i="5"/>
  <c r="CF173" i="5"/>
  <c r="CG173" i="5"/>
  <c r="CK173" i="5"/>
  <c r="CL173" i="5"/>
  <c r="CM173" i="5"/>
  <c r="CN173" i="5"/>
  <c r="CR173" i="5"/>
  <c r="CS173" i="5"/>
  <c r="CT173" i="5"/>
  <c r="V174" i="5"/>
  <c r="Z174" i="5"/>
  <c r="AA174" i="5"/>
  <c r="AB174" i="5"/>
  <c r="AC174" i="5"/>
  <c r="AG174" i="5"/>
  <c r="AH174" i="5"/>
  <c r="AI174" i="5"/>
  <c r="AJ174" i="5"/>
  <c r="AN174" i="5"/>
  <c r="AO174" i="5"/>
  <c r="AP174" i="5"/>
  <c r="AQ174" i="5"/>
  <c r="AU174" i="5"/>
  <c r="AV174" i="5"/>
  <c r="AW174" i="5"/>
  <c r="AX174" i="5"/>
  <c r="BB174" i="5"/>
  <c r="BC174" i="5"/>
  <c r="BD174" i="5"/>
  <c r="BE174" i="5"/>
  <c r="BI174" i="5"/>
  <c r="BJ174" i="5"/>
  <c r="BK174" i="5"/>
  <c r="BL174" i="5"/>
  <c r="BP174" i="5"/>
  <c r="BQ174" i="5"/>
  <c r="BR174" i="5"/>
  <c r="BS174" i="5"/>
  <c r="BW174" i="5"/>
  <c r="BX174" i="5"/>
  <c r="BY174" i="5"/>
  <c r="BZ174" i="5"/>
  <c r="CD174" i="5"/>
  <c r="CE174" i="5"/>
  <c r="CF174" i="5"/>
  <c r="CG174" i="5"/>
  <c r="CK174" i="5"/>
  <c r="CL174" i="5"/>
  <c r="CM174" i="5"/>
  <c r="CN174" i="5"/>
  <c r="CR174" i="5"/>
  <c r="CS174" i="5"/>
  <c r="CT174" i="5"/>
  <c r="V175" i="5"/>
  <c r="Z175" i="5"/>
  <c r="AA175" i="5"/>
  <c r="AB175" i="5"/>
  <c r="AC175" i="5"/>
  <c r="AG175" i="5"/>
  <c r="AH175" i="5"/>
  <c r="AI175" i="5"/>
  <c r="AJ175" i="5"/>
  <c r="AN175" i="5"/>
  <c r="AO175" i="5"/>
  <c r="AP175" i="5"/>
  <c r="AQ175" i="5"/>
  <c r="AU175" i="5"/>
  <c r="AV175" i="5"/>
  <c r="AW175" i="5"/>
  <c r="AX175" i="5"/>
  <c r="BB175" i="5"/>
  <c r="BC175" i="5"/>
  <c r="BD175" i="5"/>
  <c r="BE175" i="5"/>
  <c r="BI175" i="5"/>
  <c r="BJ175" i="5"/>
  <c r="BK175" i="5"/>
  <c r="BL175" i="5"/>
  <c r="BP175" i="5"/>
  <c r="BQ175" i="5"/>
  <c r="BR175" i="5"/>
  <c r="BS175" i="5"/>
  <c r="BW175" i="5"/>
  <c r="BX175" i="5"/>
  <c r="BY175" i="5"/>
  <c r="BZ175" i="5"/>
  <c r="CD175" i="5"/>
  <c r="CE175" i="5"/>
  <c r="CF175" i="5"/>
  <c r="CG175" i="5"/>
  <c r="CK175" i="5"/>
  <c r="CL175" i="5"/>
  <c r="CM175" i="5"/>
  <c r="CN175" i="5"/>
  <c r="CR175" i="5"/>
  <c r="CS175" i="5"/>
  <c r="CT175" i="5"/>
  <c r="V176" i="5"/>
  <c r="Z176" i="5"/>
  <c r="AA176" i="5"/>
  <c r="AB176" i="5"/>
  <c r="AC176" i="5"/>
  <c r="AG176" i="5"/>
  <c r="AH176" i="5"/>
  <c r="AI176" i="5"/>
  <c r="AJ176" i="5"/>
  <c r="AN176" i="5"/>
  <c r="AO176" i="5"/>
  <c r="AP176" i="5"/>
  <c r="AQ176" i="5"/>
  <c r="AU176" i="5"/>
  <c r="AV176" i="5"/>
  <c r="AW176" i="5"/>
  <c r="AX176" i="5"/>
  <c r="BB176" i="5"/>
  <c r="BC176" i="5"/>
  <c r="BD176" i="5"/>
  <c r="BE176" i="5"/>
  <c r="BI176" i="5"/>
  <c r="BJ176" i="5"/>
  <c r="BK176" i="5"/>
  <c r="BL176" i="5"/>
  <c r="BP176" i="5"/>
  <c r="BQ176" i="5"/>
  <c r="BR176" i="5"/>
  <c r="BS176" i="5"/>
  <c r="BW176" i="5"/>
  <c r="BX176" i="5"/>
  <c r="BY176" i="5"/>
  <c r="BZ176" i="5"/>
  <c r="CD176" i="5"/>
  <c r="CE176" i="5"/>
  <c r="CF176" i="5"/>
  <c r="CG176" i="5"/>
  <c r="CK176" i="5"/>
  <c r="CL176" i="5"/>
  <c r="CM176" i="5"/>
  <c r="CN176" i="5"/>
  <c r="CR176" i="5"/>
  <c r="CS176" i="5"/>
  <c r="CT176" i="5"/>
  <c r="V177" i="5"/>
  <c r="Z177" i="5"/>
  <c r="AA177" i="5"/>
  <c r="AB177" i="5"/>
  <c r="AC177" i="5"/>
  <c r="AG177" i="5"/>
  <c r="AH177" i="5"/>
  <c r="AI177" i="5"/>
  <c r="AJ177" i="5"/>
  <c r="AN177" i="5"/>
  <c r="AO177" i="5"/>
  <c r="AP177" i="5"/>
  <c r="AQ177" i="5"/>
  <c r="AU177" i="5"/>
  <c r="AV177" i="5"/>
  <c r="AW177" i="5"/>
  <c r="AX177" i="5"/>
  <c r="BB177" i="5"/>
  <c r="BC177" i="5"/>
  <c r="BD177" i="5"/>
  <c r="BE177" i="5"/>
  <c r="BI177" i="5"/>
  <c r="BJ177" i="5"/>
  <c r="BK177" i="5"/>
  <c r="BL177" i="5"/>
  <c r="BP177" i="5"/>
  <c r="BQ177" i="5"/>
  <c r="BR177" i="5"/>
  <c r="BS177" i="5"/>
  <c r="BW177" i="5"/>
  <c r="BX177" i="5"/>
  <c r="BY177" i="5"/>
  <c r="BZ177" i="5"/>
  <c r="CD177" i="5"/>
  <c r="CE177" i="5"/>
  <c r="CF177" i="5"/>
  <c r="CG177" i="5"/>
  <c r="CK177" i="5"/>
  <c r="CL177" i="5"/>
  <c r="CM177" i="5"/>
  <c r="CN177" i="5"/>
  <c r="CR177" i="5"/>
  <c r="CS177" i="5"/>
  <c r="CT177" i="5"/>
  <c r="V178" i="5"/>
  <c r="Z178" i="5"/>
  <c r="AA178" i="5"/>
  <c r="AB178" i="5"/>
  <c r="AC178" i="5"/>
  <c r="AG178" i="5"/>
  <c r="AH178" i="5"/>
  <c r="AI178" i="5"/>
  <c r="AJ178" i="5"/>
  <c r="AN178" i="5"/>
  <c r="AO178" i="5"/>
  <c r="AP178" i="5"/>
  <c r="AQ178" i="5"/>
  <c r="AU178" i="5"/>
  <c r="AV178" i="5"/>
  <c r="AW178" i="5"/>
  <c r="AX178" i="5"/>
  <c r="BB178" i="5"/>
  <c r="BC178" i="5"/>
  <c r="BD178" i="5"/>
  <c r="BE178" i="5"/>
  <c r="BI178" i="5"/>
  <c r="BJ178" i="5"/>
  <c r="BK178" i="5"/>
  <c r="BL178" i="5"/>
  <c r="BP178" i="5"/>
  <c r="BQ178" i="5"/>
  <c r="BR178" i="5"/>
  <c r="BS178" i="5"/>
  <c r="BW178" i="5"/>
  <c r="BX178" i="5"/>
  <c r="BY178" i="5"/>
  <c r="BZ178" i="5"/>
  <c r="CD178" i="5"/>
  <c r="CE178" i="5"/>
  <c r="CF178" i="5"/>
  <c r="CG178" i="5"/>
  <c r="CK178" i="5"/>
  <c r="CL178" i="5"/>
  <c r="CM178" i="5"/>
  <c r="CN178" i="5"/>
  <c r="CR178" i="5"/>
  <c r="CS178" i="5"/>
  <c r="CT178" i="5"/>
  <c r="V179" i="5"/>
  <c r="Z179" i="5"/>
  <c r="AA179" i="5"/>
  <c r="AB179" i="5"/>
  <c r="AC179" i="5"/>
  <c r="AG179" i="5"/>
  <c r="AH179" i="5"/>
  <c r="AI179" i="5"/>
  <c r="AJ179" i="5"/>
  <c r="AN179" i="5"/>
  <c r="AO179" i="5"/>
  <c r="AP179" i="5"/>
  <c r="AQ179" i="5"/>
  <c r="AU179" i="5"/>
  <c r="AV179" i="5"/>
  <c r="AW179" i="5"/>
  <c r="AX179" i="5"/>
  <c r="BB179" i="5"/>
  <c r="BC179" i="5"/>
  <c r="BD179" i="5"/>
  <c r="BE179" i="5"/>
  <c r="BI179" i="5"/>
  <c r="BJ179" i="5"/>
  <c r="BK179" i="5"/>
  <c r="BL179" i="5"/>
  <c r="BP179" i="5"/>
  <c r="BQ179" i="5"/>
  <c r="BR179" i="5"/>
  <c r="BS179" i="5"/>
  <c r="BW179" i="5"/>
  <c r="BX179" i="5"/>
  <c r="BY179" i="5"/>
  <c r="BZ179" i="5"/>
  <c r="CD179" i="5"/>
  <c r="CE179" i="5"/>
  <c r="CF179" i="5"/>
  <c r="CG179" i="5"/>
  <c r="CK179" i="5"/>
  <c r="CL179" i="5"/>
  <c r="CM179" i="5"/>
  <c r="CN179" i="5"/>
  <c r="CR179" i="5"/>
  <c r="CS179" i="5"/>
  <c r="CT179" i="5"/>
  <c r="V180" i="5"/>
  <c r="Z180" i="5"/>
  <c r="AA180" i="5"/>
  <c r="AB180" i="5"/>
  <c r="AC180" i="5"/>
  <c r="AG180" i="5"/>
  <c r="AH180" i="5"/>
  <c r="AI180" i="5"/>
  <c r="AJ180" i="5"/>
  <c r="AN180" i="5"/>
  <c r="AO180" i="5"/>
  <c r="AP180" i="5"/>
  <c r="AQ180" i="5"/>
  <c r="AU180" i="5"/>
  <c r="AV180" i="5"/>
  <c r="AW180" i="5"/>
  <c r="AX180" i="5"/>
  <c r="BB180" i="5"/>
  <c r="BC180" i="5"/>
  <c r="BD180" i="5"/>
  <c r="BE180" i="5"/>
  <c r="BI180" i="5"/>
  <c r="BJ180" i="5"/>
  <c r="BK180" i="5"/>
  <c r="BL180" i="5"/>
  <c r="BP180" i="5"/>
  <c r="BQ180" i="5"/>
  <c r="BR180" i="5"/>
  <c r="BS180" i="5"/>
  <c r="BW180" i="5"/>
  <c r="BX180" i="5"/>
  <c r="BY180" i="5"/>
  <c r="BZ180" i="5"/>
  <c r="CD180" i="5"/>
  <c r="CE180" i="5"/>
  <c r="CF180" i="5"/>
  <c r="CG180" i="5"/>
  <c r="CK180" i="5"/>
  <c r="CL180" i="5"/>
  <c r="CM180" i="5"/>
  <c r="CN180" i="5"/>
  <c r="CR180" i="5"/>
  <c r="CS180" i="5"/>
  <c r="CT180" i="5"/>
  <c r="V181" i="5"/>
  <c r="Z181" i="5"/>
  <c r="AA181" i="5"/>
  <c r="AB181" i="5"/>
  <c r="AC181" i="5"/>
  <c r="AG181" i="5"/>
  <c r="AH181" i="5"/>
  <c r="AI181" i="5"/>
  <c r="AJ181" i="5"/>
  <c r="AN181" i="5"/>
  <c r="AO181" i="5"/>
  <c r="AP181" i="5"/>
  <c r="AQ181" i="5"/>
  <c r="AU181" i="5"/>
  <c r="AV181" i="5"/>
  <c r="AW181" i="5"/>
  <c r="AX181" i="5"/>
  <c r="BB181" i="5"/>
  <c r="BC181" i="5"/>
  <c r="BD181" i="5"/>
  <c r="BE181" i="5"/>
  <c r="BI181" i="5"/>
  <c r="BJ181" i="5"/>
  <c r="BK181" i="5"/>
  <c r="BL181" i="5"/>
  <c r="BP181" i="5"/>
  <c r="BQ181" i="5"/>
  <c r="BR181" i="5"/>
  <c r="BS181" i="5"/>
  <c r="BW181" i="5"/>
  <c r="BX181" i="5"/>
  <c r="BY181" i="5"/>
  <c r="BZ181" i="5"/>
  <c r="CD181" i="5"/>
  <c r="CE181" i="5"/>
  <c r="CF181" i="5"/>
  <c r="CG181" i="5"/>
  <c r="CK181" i="5"/>
  <c r="CL181" i="5"/>
  <c r="CM181" i="5"/>
  <c r="CN181" i="5"/>
  <c r="CR181" i="5"/>
  <c r="CS181" i="5"/>
  <c r="CT181" i="5"/>
  <c r="V182" i="5"/>
  <c r="Z182" i="5"/>
  <c r="AA182" i="5"/>
  <c r="AB182" i="5"/>
  <c r="AC182" i="5"/>
  <c r="AG182" i="5"/>
  <c r="AH182" i="5"/>
  <c r="AI182" i="5"/>
  <c r="AJ182" i="5"/>
  <c r="AN182" i="5"/>
  <c r="AO182" i="5"/>
  <c r="AP182" i="5"/>
  <c r="AQ182" i="5"/>
  <c r="AU182" i="5"/>
  <c r="AV182" i="5"/>
  <c r="AW182" i="5"/>
  <c r="AX182" i="5"/>
  <c r="BB182" i="5"/>
  <c r="BC182" i="5"/>
  <c r="BD182" i="5"/>
  <c r="BE182" i="5"/>
  <c r="BI182" i="5"/>
  <c r="BJ182" i="5"/>
  <c r="BK182" i="5"/>
  <c r="BL182" i="5"/>
  <c r="BP182" i="5"/>
  <c r="BQ182" i="5"/>
  <c r="BR182" i="5"/>
  <c r="BS182" i="5"/>
  <c r="BW182" i="5"/>
  <c r="BX182" i="5"/>
  <c r="BY182" i="5"/>
  <c r="BZ182" i="5"/>
  <c r="CD182" i="5"/>
  <c r="CE182" i="5"/>
  <c r="CF182" i="5"/>
  <c r="CG182" i="5"/>
  <c r="CK182" i="5"/>
  <c r="CL182" i="5"/>
  <c r="CM182" i="5"/>
  <c r="CN182" i="5"/>
  <c r="CR182" i="5"/>
  <c r="CS182" i="5"/>
  <c r="CT182" i="5"/>
  <c r="V183" i="5"/>
  <c r="Z183" i="5"/>
  <c r="AA183" i="5"/>
  <c r="AB183" i="5"/>
  <c r="AC183" i="5"/>
  <c r="AG183" i="5"/>
  <c r="AH183" i="5"/>
  <c r="AI183" i="5"/>
  <c r="AJ183" i="5"/>
  <c r="AN183" i="5"/>
  <c r="AO183" i="5"/>
  <c r="AP183" i="5"/>
  <c r="AQ183" i="5"/>
  <c r="AU183" i="5"/>
  <c r="AV183" i="5"/>
  <c r="AW183" i="5"/>
  <c r="AX183" i="5"/>
  <c r="BB183" i="5"/>
  <c r="BC183" i="5"/>
  <c r="BD183" i="5"/>
  <c r="BE183" i="5"/>
  <c r="BI183" i="5"/>
  <c r="BJ183" i="5"/>
  <c r="BK183" i="5"/>
  <c r="BL183" i="5"/>
  <c r="BP183" i="5"/>
  <c r="BQ183" i="5"/>
  <c r="BR183" i="5"/>
  <c r="BS183" i="5"/>
  <c r="BW183" i="5"/>
  <c r="BX183" i="5"/>
  <c r="BY183" i="5"/>
  <c r="BZ183" i="5"/>
  <c r="CD183" i="5"/>
  <c r="CE183" i="5"/>
  <c r="CF183" i="5"/>
  <c r="CG183" i="5"/>
  <c r="CK183" i="5"/>
  <c r="CL183" i="5"/>
  <c r="CM183" i="5"/>
  <c r="CN183" i="5"/>
  <c r="CR183" i="5"/>
  <c r="CS183" i="5"/>
  <c r="CT183" i="5"/>
  <c r="V184" i="5"/>
  <c r="Z184" i="5"/>
  <c r="AA184" i="5"/>
  <c r="AB184" i="5"/>
  <c r="AC184" i="5"/>
  <c r="AG184" i="5"/>
  <c r="AH184" i="5"/>
  <c r="AI184" i="5"/>
  <c r="AJ184" i="5"/>
  <c r="AN184" i="5"/>
  <c r="AO184" i="5"/>
  <c r="AP184" i="5"/>
  <c r="AQ184" i="5"/>
  <c r="AU184" i="5"/>
  <c r="AV184" i="5"/>
  <c r="AW184" i="5"/>
  <c r="AX184" i="5"/>
  <c r="BB184" i="5"/>
  <c r="BC184" i="5"/>
  <c r="BD184" i="5"/>
  <c r="BE184" i="5"/>
  <c r="BI184" i="5"/>
  <c r="BJ184" i="5"/>
  <c r="BK184" i="5"/>
  <c r="BL184" i="5"/>
  <c r="BP184" i="5"/>
  <c r="BQ184" i="5"/>
  <c r="BR184" i="5"/>
  <c r="BS184" i="5"/>
  <c r="BW184" i="5"/>
  <c r="BX184" i="5"/>
  <c r="BY184" i="5"/>
  <c r="BZ184" i="5"/>
  <c r="CD184" i="5"/>
  <c r="CE184" i="5"/>
  <c r="CF184" i="5"/>
  <c r="CG184" i="5"/>
  <c r="CK184" i="5"/>
  <c r="CL184" i="5"/>
  <c r="CM184" i="5"/>
  <c r="CN184" i="5"/>
  <c r="CR184" i="5"/>
  <c r="CS184" i="5"/>
  <c r="CT184" i="5"/>
  <c r="V185" i="5"/>
  <c r="Z185" i="5"/>
  <c r="AA185" i="5"/>
  <c r="AB185" i="5"/>
  <c r="AC185" i="5"/>
  <c r="AG185" i="5"/>
  <c r="AH185" i="5"/>
  <c r="AI185" i="5"/>
  <c r="AJ185" i="5"/>
  <c r="AN185" i="5"/>
  <c r="AO185" i="5"/>
  <c r="AP185" i="5"/>
  <c r="AQ185" i="5"/>
  <c r="AU185" i="5"/>
  <c r="AV185" i="5"/>
  <c r="AW185" i="5"/>
  <c r="AX185" i="5"/>
  <c r="BB185" i="5"/>
  <c r="BC185" i="5"/>
  <c r="BD185" i="5"/>
  <c r="BE185" i="5"/>
  <c r="BI185" i="5"/>
  <c r="BJ185" i="5"/>
  <c r="BK185" i="5"/>
  <c r="BL185" i="5"/>
  <c r="BP185" i="5"/>
  <c r="BQ185" i="5"/>
  <c r="BR185" i="5"/>
  <c r="BS185" i="5"/>
  <c r="BW185" i="5"/>
  <c r="BX185" i="5"/>
  <c r="BY185" i="5"/>
  <c r="BZ185" i="5"/>
  <c r="CD185" i="5"/>
  <c r="CE185" i="5"/>
  <c r="CF185" i="5"/>
  <c r="CG185" i="5"/>
  <c r="CK185" i="5"/>
  <c r="CL185" i="5"/>
  <c r="CM185" i="5"/>
  <c r="CN185" i="5"/>
  <c r="CR185" i="5"/>
  <c r="CS185" i="5"/>
  <c r="CT185" i="5"/>
  <c r="V186" i="5"/>
  <c r="Z186" i="5"/>
  <c r="AA186" i="5"/>
  <c r="AB186" i="5"/>
  <c r="AC186" i="5"/>
  <c r="AG186" i="5"/>
  <c r="AH186" i="5"/>
  <c r="AI186" i="5"/>
  <c r="AJ186" i="5"/>
  <c r="AN186" i="5"/>
  <c r="AO186" i="5"/>
  <c r="AP186" i="5"/>
  <c r="AQ186" i="5"/>
  <c r="AU186" i="5"/>
  <c r="AV186" i="5"/>
  <c r="AW186" i="5"/>
  <c r="AX186" i="5"/>
  <c r="BB186" i="5"/>
  <c r="BC186" i="5"/>
  <c r="BD186" i="5"/>
  <c r="BE186" i="5"/>
  <c r="BI186" i="5"/>
  <c r="BJ186" i="5"/>
  <c r="BK186" i="5"/>
  <c r="BL186" i="5"/>
  <c r="BP186" i="5"/>
  <c r="BQ186" i="5"/>
  <c r="BR186" i="5"/>
  <c r="BS186" i="5"/>
  <c r="BW186" i="5"/>
  <c r="BX186" i="5"/>
  <c r="BY186" i="5"/>
  <c r="BZ186" i="5"/>
  <c r="CD186" i="5"/>
  <c r="CE186" i="5"/>
  <c r="CF186" i="5"/>
  <c r="CG186" i="5"/>
  <c r="CK186" i="5"/>
  <c r="CL186" i="5"/>
  <c r="CM186" i="5"/>
  <c r="CN186" i="5"/>
  <c r="CR186" i="5"/>
  <c r="CS186" i="5"/>
  <c r="CT186" i="5"/>
  <c r="V187" i="5"/>
  <c r="Z187" i="5"/>
  <c r="AA187" i="5"/>
  <c r="AB187" i="5"/>
  <c r="AC187" i="5"/>
  <c r="AG187" i="5"/>
  <c r="AH187" i="5"/>
  <c r="AI187" i="5"/>
  <c r="AJ187" i="5"/>
  <c r="AN187" i="5"/>
  <c r="AO187" i="5"/>
  <c r="AP187" i="5"/>
  <c r="AQ187" i="5"/>
  <c r="AU187" i="5"/>
  <c r="AV187" i="5"/>
  <c r="AW187" i="5"/>
  <c r="AX187" i="5"/>
  <c r="BB187" i="5"/>
  <c r="BC187" i="5"/>
  <c r="BD187" i="5"/>
  <c r="BE187" i="5"/>
  <c r="BI187" i="5"/>
  <c r="BJ187" i="5"/>
  <c r="BK187" i="5"/>
  <c r="BL187" i="5"/>
  <c r="BP187" i="5"/>
  <c r="BQ187" i="5"/>
  <c r="BR187" i="5"/>
  <c r="BS187" i="5"/>
  <c r="BW187" i="5"/>
  <c r="BX187" i="5"/>
  <c r="BY187" i="5"/>
  <c r="BZ187" i="5"/>
  <c r="CD187" i="5"/>
  <c r="CE187" i="5"/>
  <c r="CF187" i="5"/>
  <c r="CG187" i="5"/>
  <c r="CK187" i="5"/>
  <c r="CL187" i="5"/>
  <c r="CM187" i="5"/>
  <c r="CN187" i="5"/>
  <c r="CR187" i="5"/>
  <c r="CS187" i="5"/>
  <c r="CT187" i="5"/>
  <c r="V188" i="5"/>
  <c r="Z188" i="5"/>
  <c r="AA188" i="5"/>
  <c r="AB188" i="5"/>
  <c r="AC188" i="5"/>
  <c r="AG188" i="5"/>
  <c r="AH188" i="5"/>
  <c r="AI188" i="5"/>
  <c r="AJ188" i="5"/>
  <c r="AN188" i="5"/>
  <c r="AO188" i="5"/>
  <c r="AP188" i="5"/>
  <c r="AQ188" i="5"/>
  <c r="AU188" i="5"/>
  <c r="AV188" i="5"/>
  <c r="AW188" i="5"/>
  <c r="AX188" i="5"/>
  <c r="BB188" i="5"/>
  <c r="BC188" i="5"/>
  <c r="BD188" i="5"/>
  <c r="BE188" i="5"/>
  <c r="BI188" i="5"/>
  <c r="BJ188" i="5"/>
  <c r="BK188" i="5"/>
  <c r="BL188" i="5"/>
  <c r="BP188" i="5"/>
  <c r="BQ188" i="5"/>
  <c r="BR188" i="5"/>
  <c r="BS188" i="5"/>
  <c r="BW188" i="5"/>
  <c r="BX188" i="5"/>
  <c r="BY188" i="5"/>
  <c r="BZ188" i="5"/>
  <c r="CD188" i="5"/>
  <c r="CE188" i="5"/>
  <c r="CF188" i="5"/>
  <c r="CG188" i="5"/>
  <c r="CK188" i="5"/>
  <c r="CL188" i="5"/>
  <c r="CM188" i="5"/>
  <c r="CN188" i="5"/>
  <c r="CR188" i="5"/>
  <c r="CS188" i="5"/>
  <c r="CT188" i="5"/>
  <c r="V189" i="5"/>
  <c r="Z189" i="5"/>
  <c r="AA189" i="5"/>
  <c r="AB189" i="5"/>
  <c r="AC189" i="5"/>
  <c r="AG189" i="5"/>
  <c r="AH189" i="5"/>
  <c r="AI189" i="5"/>
  <c r="AJ189" i="5"/>
  <c r="AN189" i="5"/>
  <c r="AO189" i="5"/>
  <c r="AP189" i="5"/>
  <c r="AQ189" i="5"/>
  <c r="AU189" i="5"/>
  <c r="AV189" i="5"/>
  <c r="AW189" i="5"/>
  <c r="AX189" i="5"/>
  <c r="BB189" i="5"/>
  <c r="BC189" i="5"/>
  <c r="BD189" i="5"/>
  <c r="BE189" i="5"/>
  <c r="BI189" i="5"/>
  <c r="BJ189" i="5"/>
  <c r="BK189" i="5"/>
  <c r="BL189" i="5"/>
  <c r="BP189" i="5"/>
  <c r="BQ189" i="5"/>
  <c r="BR189" i="5"/>
  <c r="BS189" i="5"/>
  <c r="BW189" i="5"/>
  <c r="BX189" i="5"/>
  <c r="BY189" i="5"/>
  <c r="BZ189" i="5"/>
  <c r="CD189" i="5"/>
  <c r="CE189" i="5"/>
  <c r="CF189" i="5"/>
  <c r="CG189" i="5"/>
  <c r="CK189" i="5"/>
  <c r="CL189" i="5"/>
  <c r="CM189" i="5"/>
  <c r="CN189" i="5"/>
  <c r="CR189" i="5"/>
  <c r="CS189" i="5"/>
  <c r="CT189" i="5"/>
  <c r="V190" i="5"/>
  <c r="Z190" i="5"/>
  <c r="AA190" i="5"/>
  <c r="AB190" i="5"/>
  <c r="AC190" i="5"/>
  <c r="AG190" i="5"/>
  <c r="AH190" i="5"/>
  <c r="AI190" i="5"/>
  <c r="AJ190" i="5"/>
  <c r="AN190" i="5"/>
  <c r="AO190" i="5"/>
  <c r="AP190" i="5"/>
  <c r="AQ190" i="5"/>
  <c r="AU190" i="5"/>
  <c r="AV190" i="5"/>
  <c r="AW190" i="5"/>
  <c r="AX190" i="5"/>
  <c r="BB190" i="5"/>
  <c r="BC190" i="5"/>
  <c r="BD190" i="5"/>
  <c r="BE190" i="5"/>
  <c r="BI190" i="5"/>
  <c r="BJ190" i="5"/>
  <c r="BK190" i="5"/>
  <c r="BL190" i="5"/>
  <c r="BP190" i="5"/>
  <c r="BQ190" i="5"/>
  <c r="BR190" i="5"/>
  <c r="BS190" i="5"/>
  <c r="BW190" i="5"/>
  <c r="BX190" i="5"/>
  <c r="BY190" i="5"/>
  <c r="BZ190" i="5"/>
  <c r="CD190" i="5"/>
  <c r="CE190" i="5"/>
  <c r="CF190" i="5"/>
  <c r="CG190" i="5"/>
  <c r="CK190" i="5"/>
  <c r="CL190" i="5"/>
  <c r="CM190" i="5"/>
  <c r="CN190" i="5"/>
  <c r="CR190" i="5"/>
  <c r="CS190" i="5"/>
  <c r="CT190" i="5"/>
  <c r="V191" i="5"/>
  <c r="Z191" i="5"/>
  <c r="AA191" i="5"/>
  <c r="AB191" i="5"/>
  <c r="AC191" i="5"/>
  <c r="AG191" i="5"/>
  <c r="AH191" i="5"/>
  <c r="AI191" i="5"/>
  <c r="AJ191" i="5"/>
  <c r="AN191" i="5"/>
  <c r="AO191" i="5"/>
  <c r="AP191" i="5"/>
  <c r="AQ191" i="5"/>
  <c r="AU191" i="5"/>
  <c r="AV191" i="5"/>
  <c r="AW191" i="5"/>
  <c r="AX191" i="5"/>
  <c r="BB191" i="5"/>
  <c r="BC191" i="5"/>
  <c r="BD191" i="5"/>
  <c r="BE191" i="5"/>
  <c r="BI191" i="5"/>
  <c r="BJ191" i="5"/>
  <c r="BK191" i="5"/>
  <c r="BL191" i="5"/>
  <c r="BP191" i="5"/>
  <c r="BQ191" i="5"/>
  <c r="BR191" i="5"/>
  <c r="BS191" i="5"/>
  <c r="BW191" i="5"/>
  <c r="BX191" i="5"/>
  <c r="BY191" i="5"/>
  <c r="BZ191" i="5"/>
  <c r="CD191" i="5"/>
  <c r="CE191" i="5"/>
  <c r="CF191" i="5"/>
  <c r="CG191" i="5"/>
  <c r="CK191" i="5"/>
  <c r="CL191" i="5"/>
  <c r="CM191" i="5"/>
  <c r="CN191" i="5"/>
  <c r="CR191" i="5"/>
  <c r="CS191" i="5"/>
  <c r="CT191" i="5"/>
  <c r="V192" i="5"/>
  <c r="Z192" i="5"/>
  <c r="AA192" i="5"/>
  <c r="AB192" i="5"/>
  <c r="AC192" i="5"/>
  <c r="AG192" i="5"/>
  <c r="AH192" i="5"/>
  <c r="AI192" i="5"/>
  <c r="AJ192" i="5"/>
  <c r="AN192" i="5"/>
  <c r="AO192" i="5"/>
  <c r="AP192" i="5"/>
  <c r="AQ192" i="5"/>
  <c r="AU192" i="5"/>
  <c r="AV192" i="5"/>
  <c r="AW192" i="5"/>
  <c r="AX192" i="5"/>
  <c r="BB192" i="5"/>
  <c r="BC192" i="5"/>
  <c r="BD192" i="5"/>
  <c r="BE192" i="5"/>
  <c r="BI192" i="5"/>
  <c r="BJ192" i="5"/>
  <c r="BK192" i="5"/>
  <c r="BL192" i="5"/>
  <c r="BP192" i="5"/>
  <c r="BQ192" i="5"/>
  <c r="BR192" i="5"/>
  <c r="BS192" i="5"/>
  <c r="BW192" i="5"/>
  <c r="BX192" i="5"/>
  <c r="BY192" i="5"/>
  <c r="BZ192" i="5"/>
  <c r="CD192" i="5"/>
  <c r="CE192" i="5"/>
  <c r="CF192" i="5"/>
  <c r="CG192" i="5"/>
  <c r="CK192" i="5"/>
  <c r="CL192" i="5"/>
  <c r="CM192" i="5"/>
  <c r="CN192" i="5"/>
  <c r="CR192" i="5"/>
  <c r="CS192" i="5"/>
  <c r="CT192" i="5"/>
  <c r="V193" i="5"/>
  <c r="Z193" i="5"/>
  <c r="AA193" i="5"/>
  <c r="AB193" i="5"/>
  <c r="AC193" i="5"/>
  <c r="AG193" i="5"/>
  <c r="AH193" i="5"/>
  <c r="AI193" i="5"/>
  <c r="AJ193" i="5"/>
  <c r="AN193" i="5"/>
  <c r="AO193" i="5"/>
  <c r="AP193" i="5"/>
  <c r="AQ193" i="5"/>
  <c r="AU193" i="5"/>
  <c r="AV193" i="5"/>
  <c r="AW193" i="5"/>
  <c r="AX193" i="5"/>
  <c r="BB193" i="5"/>
  <c r="BC193" i="5"/>
  <c r="BD193" i="5"/>
  <c r="BE193" i="5"/>
  <c r="BI193" i="5"/>
  <c r="BJ193" i="5"/>
  <c r="BK193" i="5"/>
  <c r="BL193" i="5"/>
  <c r="BP193" i="5"/>
  <c r="BQ193" i="5"/>
  <c r="BR193" i="5"/>
  <c r="BS193" i="5"/>
  <c r="BW193" i="5"/>
  <c r="BX193" i="5"/>
  <c r="BY193" i="5"/>
  <c r="BZ193" i="5"/>
  <c r="CD193" i="5"/>
  <c r="CE193" i="5"/>
  <c r="CF193" i="5"/>
  <c r="CG193" i="5"/>
  <c r="CK193" i="5"/>
  <c r="CL193" i="5"/>
  <c r="CM193" i="5"/>
  <c r="CN193" i="5"/>
  <c r="CR193" i="5"/>
  <c r="CS193" i="5"/>
  <c r="CT193" i="5"/>
  <c r="V194" i="5"/>
  <c r="Z194" i="5"/>
  <c r="AA194" i="5"/>
  <c r="AB194" i="5"/>
  <c r="AC194" i="5"/>
  <c r="AG194" i="5"/>
  <c r="AH194" i="5"/>
  <c r="AI194" i="5"/>
  <c r="AJ194" i="5"/>
  <c r="AN194" i="5"/>
  <c r="AO194" i="5"/>
  <c r="AP194" i="5"/>
  <c r="AQ194" i="5"/>
  <c r="AU194" i="5"/>
  <c r="AV194" i="5"/>
  <c r="AW194" i="5"/>
  <c r="AX194" i="5"/>
  <c r="BB194" i="5"/>
  <c r="BC194" i="5"/>
  <c r="BD194" i="5"/>
  <c r="BE194" i="5"/>
  <c r="BI194" i="5"/>
  <c r="BJ194" i="5"/>
  <c r="BK194" i="5"/>
  <c r="BL194" i="5"/>
  <c r="BP194" i="5"/>
  <c r="BQ194" i="5"/>
  <c r="BR194" i="5"/>
  <c r="BS194" i="5"/>
  <c r="BW194" i="5"/>
  <c r="BX194" i="5"/>
  <c r="BY194" i="5"/>
  <c r="BZ194" i="5"/>
  <c r="CD194" i="5"/>
  <c r="CE194" i="5"/>
  <c r="CF194" i="5"/>
  <c r="CG194" i="5"/>
  <c r="CK194" i="5"/>
  <c r="CL194" i="5"/>
  <c r="CM194" i="5"/>
  <c r="CN194" i="5"/>
  <c r="CR194" i="5"/>
  <c r="CS194" i="5"/>
  <c r="CT194" i="5"/>
  <c r="V195" i="5"/>
  <c r="Z195" i="5"/>
  <c r="AA195" i="5"/>
  <c r="AB195" i="5"/>
  <c r="AC195" i="5"/>
  <c r="AG195" i="5"/>
  <c r="AH195" i="5"/>
  <c r="AI195" i="5"/>
  <c r="AJ195" i="5"/>
  <c r="AN195" i="5"/>
  <c r="AO195" i="5"/>
  <c r="AP195" i="5"/>
  <c r="AQ195" i="5"/>
  <c r="AU195" i="5"/>
  <c r="AV195" i="5"/>
  <c r="AW195" i="5"/>
  <c r="AX195" i="5"/>
  <c r="BB195" i="5"/>
  <c r="BC195" i="5"/>
  <c r="BD195" i="5"/>
  <c r="BE195" i="5"/>
  <c r="BI195" i="5"/>
  <c r="BJ195" i="5"/>
  <c r="BK195" i="5"/>
  <c r="BL195" i="5"/>
  <c r="BP195" i="5"/>
  <c r="BQ195" i="5"/>
  <c r="BR195" i="5"/>
  <c r="BS195" i="5"/>
  <c r="BW195" i="5"/>
  <c r="BX195" i="5"/>
  <c r="BY195" i="5"/>
  <c r="BZ195" i="5"/>
  <c r="CD195" i="5"/>
  <c r="CE195" i="5"/>
  <c r="CF195" i="5"/>
  <c r="CG195" i="5"/>
  <c r="CK195" i="5"/>
  <c r="CL195" i="5"/>
  <c r="CM195" i="5"/>
  <c r="CN195" i="5"/>
  <c r="CR195" i="5"/>
  <c r="CS195" i="5"/>
  <c r="CT195" i="5"/>
  <c r="V196" i="5"/>
  <c r="Z196" i="5"/>
  <c r="AA196" i="5"/>
  <c r="AB196" i="5"/>
  <c r="AC196" i="5"/>
  <c r="AG196" i="5"/>
  <c r="AH196" i="5"/>
  <c r="AI196" i="5"/>
  <c r="AJ196" i="5"/>
  <c r="AN196" i="5"/>
  <c r="AO196" i="5"/>
  <c r="AP196" i="5"/>
  <c r="AQ196" i="5"/>
  <c r="AU196" i="5"/>
  <c r="AV196" i="5"/>
  <c r="AW196" i="5"/>
  <c r="AX196" i="5"/>
  <c r="BB196" i="5"/>
  <c r="BC196" i="5"/>
  <c r="BD196" i="5"/>
  <c r="BE196" i="5"/>
  <c r="BI196" i="5"/>
  <c r="BJ196" i="5"/>
  <c r="BK196" i="5"/>
  <c r="BL196" i="5"/>
  <c r="BP196" i="5"/>
  <c r="BQ196" i="5"/>
  <c r="BR196" i="5"/>
  <c r="BS196" i="5"/>
  <c r="BW196" i="5"/>
  <c r="BX196" i="5"/>
  <c r="BY196" i="5"/>
  <c r="BZ196" i="5"/>
  <c r="CD196" i="5"/>
  <c r="CE196" i="5"/>
  <c r="CF196" i="5"/>
  <c r="CG196" i="5"/>
  <c r="CK196" i="5"/>
  <c r="CL196" i="5"/>
  <c r="CM196" i="5"/>
  <c r="CN196" i="5"/>
  <c r="CR196" i="5"/>
  <c r="CS196" i="5"/>
  <c r="CT196" i="5"/>
  <c r="V197" i="5"/>
  <c r="Z197" i="5"/>
  <c r="AA197" i="5"/>
  <c r="AB197" i="5"/>
  <c r="AC197" i="5"/>
  <c r="AG197" i="5"/>
  <c r="AH197" i="5"/>
  <c r="AI197" i="5"/>
  <c r="AJ197" i="5"/>
  <c r="AN197" i="5"/>
  <c r="AO197" i="5"/>
  <c r="AP197" i="5"/>
  <c r="AQ197" i="5"/>
  <c r="AU197" i="5"/>
  <c r="AV197" i="5"/>
  <c r="AW197" i="5"/>
  <c r="AX197" i="5"/>
  <c r="BB197" i="5"/>
  <c r="BC197" i="5"/>
  <c r="BD197" i="5"/>
  <c r="BE197" i="5"/>
  <c r="BI197" i="5"/>
  <c r="BJ197" i="5"/>
  <c r="BK197" i="5"/>
  <c r="BL197" i="5"/>
  <c r="BP197" i="5"/>
  <c r="BQ197" i="5"/>
  <c r="BR197" i="5"/>
  <c r="BS197" i="5"/>
  <c r="BW197" i="5"/>
  <c r="BX197" i="5"/>
  <c r="BY197" i="5"/>
  <c r="BZ197" i="5"/>
  <c r="CD197" i="5"/>
  <c r="CE197" i="5"/>
  <c r="CF197" i="5"/>
  <c r="CG197" i="5"/>
  <c r="CK197" i="5"/>
  <c r="CL197" i="5"/>
  <c r="CM197" i="5"/>
  <c r="CN197" i="5"/>
  <c r="CR197" i="5"/>
  <c r="CS197" i="5"/>
  <c r="CT197" i="5"/>
  <c r="V198" i="5"/>
  <c r="Z198" i="5"/>
  <c r="AA198" i="5"/>
  <c r="AB198" i="5"/>
  <c r="AC198" i="5"/>
  <c r="AG198" i="5"/>
  <c r="AH198" i="5"/>
  <c r="AI198" i="5"/>
  <c r="AJ198" i="5"/>
  <c r="AN198" i="5"/>
  <c r="AO198" i="5"/>
  <c r="AP198" i="5"/>
  <c r="AQ198" i="5"/>
  <c r="AU198" i="5"/>
  <c r="AV198" i="5"/>
  <c r="AW198" i="5"/>
  <c r="AX198" i="5"/>
  <c r="BB198" i="5"/>
  <c r="BC198" i="5"/>
  <c r="BD198" i="5"/>
  <c r="BE198" i="5"/>
  <c r="BI198" i="5"/>
  <c r="BJ198" i="5"/>
  <c r="BK198" i="5"/>
  <c r="BL198" i="5"/>
  <c r="BP198" i="5"/>
  <c r="BQ198" i="5"/>
  <c r="BR198" i="5"/>
  <c r="BS198" i="5"/>
  <c r="BW198" i="5"/>
  <c r="BX198" i="5"/>
  <c r="BY198" i="5"/>
  <c r="BZ198" i="5"/>
  <c r="CD198" i="5"/>
  <c r="CE198" i="5"/>
  <c r="CF198" i="5"/>
  <c r="CG198" i="5"/>
  <c r="CK198" i="5"/>
  <c r="CL198" i="5"/>
  <c r="CM198" i="5"/>
  <c r="CN198" i="5"/>
  <c r="CR198" i="5"/>
  <c r="CS198" i="5"/>
  <c r="CT198" i="5"/>
  <c r="V199" i="5"/>
  <c r="Z199" i="5"/>
  <c r="AA199" i="5"/>
  <c r="AB199" i="5"/>
  <c r="AC199" i="5"/>
  <c r="AG199" i="5"/>
  <c r="AH199" i="5"/>
  <c r="AI199" i="5"/>
  <c r="AJ199" i="5"/>
  <c r="AN199" i="5"/>
  <c r="AO199" i="5"/>
  <c r="AP199" i="5"/>
  <c r="AQ199" i="5"/>
  <c r="AU199" i="5"/>
  <c r="AV199" i="5"/>
  <c r="AW199" i="5"/>
  <c r="AX199" i="5"/>
  <c r="BB199" i="5"/>
  <c r="BC199" i="5"/>
  <c r="BD199" i="5"/>
  <c r="BE199" i="5"/>
  <c r="BI199" i="5"/>
  <c r="BJ199" i="5"/>
  <c r="BK199" i="5"/>
  <c r="BL199" i="5"/>
  <c r="BP199" i="5"/>
  <c r="BQ199" i="5"/>
  <c r="BR199" i="5"/>
  <c r="BS199" i="5"/>
  <c r="BW199" i="5"/>
  <c r="BX199" i="5"/>
  <c r="BY199" i="5"/>
  <c r="BZ199" i="5"/>
  <c r="CD199" i="5"/>
  <c r="CE199" i="5"/>
  <c r="CF199" i="5"/>
  <c r="CG199" i="5"/>
  <c r="CK199" i="5"/>
  <c r="CL199" i="5"/>
  <c r="CM199" i="5"/>
  <c r="CN199" i="5"/>
  <c r="CR199" i="5"/>
  <c r="CS199" i="5"/>
  <c r="CT199" i="5"/>
  <c r="V200" i="5"/>
  <c r="Z200" i="5"/>
  <c r="AA200" i="5"/>
  <c r="AB200" i="5"/>
  <c r="AC200" i="5"/>
  <c r="AG200" i="5"/>
  <c r="AH200" i="5"/>
  <c r="AI200" i="5"/>
  <c r="AJ200" i="5"/>
  <c r="AN200" i="5"/>
  <c r="AO200" i="5"/>
  <c r="AP200" i="5"/>
  <c r="AQ200" i="5"/>
  <c r="AU200" i="5"/>
  <c r="AV200" i="5"/>
  <c r="AW200" i="5"/>
  <c r="AX200" i="5"/>
  <c r="BB200" i="5"/>
  <c r="BC200" i="5"/>
  <c r="BD200" i="5"/>
  <c r="BE200" i="5"/>
  <c r="BI200" i="5"/>
  <c r="BJ200" i="5"/>
  <c r="BK200" i="5"/>
  <c r="BL200" i="5"/>
  <c r="BP200" i="5"/>
  <c r="BQ200" i="5"/>
  <c r="BR200" i="5"/>
  <c r="BS200" i="5"/>
  <c r="BW200" i="5"/>
  <c r="BX200" i="5"/>
  <c r="BY200" i="5"/>
  <c r="BZ200" i="5"/>
  <c r="CD200" i="5"/>
  <c r="CE200" i="5"/>
  <c r="CF200" i="5"/>
  <c r="CG200" i="5"/>
  <c r="CK200" i="5"/>
  <c r="CL200" i="5"/>
  <c r="CM200" i="5"/>
  <c r="CN200" i="5"/>
  <c r="CR200" i="5"/>
  <c r="CS200" i="5"/>
  <c r="CT200" i="5"/>
  <c r="V201" i="5"/>
  <c r="Z201" i="5"/>
  <c r="AA201" i="5"/>
  <c r="AB201" i="5"/>
  <c r="AC201" i="5"/>
  <c r="AG201" i="5"/>
  <c r="AH201" i="5"/>
  <c r="AI201" i="5"/>
  <c r="AJ201" i="5"/>
  <c r="AN201" i="5"/>
  <c r="AO201" i="5"/>
  <c r="AP201" i="5"/>
  <c r="AQ201" i="5"/>
  <c r="AU201" i="5"/>
  <c r="AV201" i="5"/>
  <c r="AW201" i="5"/>
  <c r="AX201" i="5"/>
  <c r="BB201" i="5"/>
  <c r="BC201" i="5"/>
  <c r="BD201" i="5"/>
  <c r="BE201" i="5"/>
  <c r="BI201" i="5"/>
  <c r="BJ201" i="5"/>
  <c r="BK201" i="5"/>
  <c r="BL201" i="5"/>
  <c r="BP201" i="5"/>
  <c r="BQ201" i="5"/>
  <c r="BR201" i="5"/>
  <c r="BS201" i="5"/>
  <c r="BW201" i="5"/>
  <c r="BX201" i="5"/>
  <c r="BY201" i="5"/>
  <c r="BZ201" i="5"/>
  <c r="CD201" i="5"/>
  <c r="CE201" i="5"/>
  <c r="CF201" i="5"/>
  <c r="CG201" i="5"/>
  <c r="CK201" i="5"/>
  <c r="CL201" i="5"/>
  <c r="CM201" i="5"/>
  <c r="CN201" i="5"/>
  <c r="CR201" i="5"/>
  <c r="CS201" i="5"/>
  <c r="CT201" i="5"/>
  <c r="V202" i="5"/>
  <c r="Z202" i="5"/>
  <c r="AA202" i="5"/>
  <c r="AB202" i="5"/>
  <c r="AC202" i="5"/>
  <c r="AG202" i="5"/>
  <c r="AH202" i="5"/>
  <c r="AI202" i="5"/>
  <c r="AJ202" i="5"/>
  <c r="AN202" i="5"/>
  <c r="AO202" i="5"/>
  <c r="AP202" i="5"/>
  <c r="AQ202" i="5"/>
  <c r="AU202" i="5"/>
  <c r="AV202" i="5"/>
  <c r="AW202" i="5"/>
  <c r="AX202" i="5"/>
  <c r="BB202" i="5"/>
  <c r="BC202" i="5"/>
  <c r="BD202" i="5"/>
  <c r="BE202" i="5"/>
  <c r="BI202" i="5"/>
  <c r="BJ202" i="5"/>
  <c r="BK202" i="5"/>
  <c r="BL202" i="5"/>
  <c r="BP202" i="5"/>
  <c r="BQ202" i="5"/>
  <c r="BR202" i="5"/>
  <c r="BS202" i="5"/>
  <c r="BW202" i="5"/>
  <c r="BX202" i="5"/>
  <c r="BY202" i="5"/>
  <c r="BZ202" i="5"/>
  <c r="CD202" i="5"/>
  <c r="CE202" i="5"/>
  <c r="CF202" i="5"/>
  <c r="CG202" i="5"/>
  <c r="CK202" i="5"/>
  <c r="CL202" i="5"/>
  <c r="CM202" i="5"/>
  <c r="CN202" i="5"/>
  <c r="CR202" i="5"/>
  <c r="CS202" i="5"/>
  <c r="CT202" i="5"/>
  <c r="V203" i="5"/>
  <c r="Z203" i="5"/>
  <c r="AA203" i="5"/>
  <c r="AB203" i="5"/>
  <c r="AC203" i="5"/>
  <c r="AG203" i="5"/>
  <c r="AH203" i="5"/>
  <c r="AI203" i="5"/>
  <c r="AJ203" i="5"/>
  <c r="AN203" i="5"/>
  <c r="AO203" i="5"/>
  <c r="AP203" i="5"/>
  <c r="AQ203" i="5"/>
  <c r="AU203" i="5"/>
  <c r="AV203" i="5"/>
  <c r="AW203" i="5"/>
  <c r="AX203" i="5"/>
  <c r="BB203" i="5"/>
  <c r="BC203" i="5"/>
  <c r="BD203" i="5"/>
  <c r="BE203" i="5"/>
  <c r="BI203" i="5"/>
  <c r="BJ203" i="5"/>
  <c r="BK203" i="5"/>
  <c r="BL203" i="5"/>
  <c r="BP203" i="5"/>
  <c r="BQ203" i="5"/>
  <c r="BR203" i="5"/>
  <c r="BS203" i="5"/>
  <c r="BW203" i="5"/>
  <c r="BX203" i="5"/>
  <c r="BY203" i="5"/>
  <c r="BZ203" i="5"/>
  <c r="CD203" i="5"/>
  <c r="CE203" i="5"/>
  <c r="CF203" i="5"/>
  <c r="CG203" i="5"/>
  <c r="CK203" i="5"/>
  <c r="CL203" i="5"/>
  <c r="CM203" i="5"/>
  <c r="CN203" i="5"/>
  <c r="CR203" i="5"/>
  <c r="CS203" i="5"/>
  <c r="CT203" i="5"/>
  <c r="V204" i="5"/>
  <c r="Z204" i="5"/>
  <c r="AA204" i="5"/>
  <c r="AB204" i="5"/>
  <c r="AC204" i="5"/>
  <c r="AG204" i="5"/>
  <c r="AH204" i="5"/>
  <c r="AI204" i="5"/>
  <c r="AJ204" i="5"/>
  <c r="AN204" i="5"/>
  <c r="AO204" i="5"/>
  <c r="AP204" i="5"/>
  <c r="AQ204" i="5"/>
  <c r="AU204" i="5"/>
  <c r="AV204" i="5"/>
  <c r="AW204" i="5"/>
  <c r="AX204" i="5"/>
  <c r="BB204" i="5"/>
  <c r="BC204" i="5"/>
  <c r="BD204" i="5"/>
  <c r="BE204" i="5"/>
  <c r="BI204" i="5"/>
  <c r="BJ204" i="5"/>
  <c r="BK204" i="5"/>
  <c r="BL204" i="5"/>
  <c r="BP204" i="5"/>
  <c r="BQ204" i="5"/>
  <c r="BR204" i="5"/>
  <c r="BS204" i="5"/>
  <c r="BW204" i="5"/>
  <c r="BX204" i="5"/>
  <c r="BY204" i="5"/>
  <c r="BZ204" i="5"/>
  <c r="CD204" i="5"/>
  <c r="CE204" i="5"/>
  <c r="CF204" i="5"/>
  <c r="CG204" i="5"/>
  <c r="CK204" i="5"/>
  <c r="CL204" i="5"/>
  <c r="CM204" i="5"/>
  <c r="CN204" i="5"/>
  <c r="CR204" i="5"/>
  <c r="CS204" i="5"/>
  <c r="CT204" i="5"/>
  <c r="V205" i="5"/>
  <c r="Z205" i="5"/>
  <c r="AA205" i="5"/>
  <c r="AB205" i="5"/>
  <c r="AC205" i="5"/>
  <c r="AG205" i="5"/>
  <c r="AH205" i="5"/>
  <c r="AI205" i="5"/>
  <c r="AJ205" i="5"/>
  <c r="AN205" i="5"/>
  <c r="AO205" i="5"/>
  <c r="AP205" i="5"/>
  <c r="AQ205" i="5"/>
  <c r="AU205" i="5"/>
  <c r="AV205" i="5"/>
  <c r="AW205" i="5"/>
  <c r="AX205" i="5"/>
  <c r="BB205" i="5"/>
  <c r="BC205" i="5"/>
  <c r="BD205" i="5"/>
  <c r="BE205" i="5"/>
  <c r="BI205" i="5"/>
  <c r="BJ205" i="5"/>
  <c r="BK205" i="5"/>
  <c r="BL205" i="5"/>
  <c r="BP205" i="5"/>
  <c r="BQ205" i="5"/>
  <c r="BR205" i="5"/>
  <c r="BS205" i="5"/>
  <c r="BW205" i="5"/>
  <c r="BX205" i="5"/>
  <c r="BY205" i="5"/>
  <c r="BZ205" i="5"/>
  <c r="CD205" i="5"/>
  <c r="CE205" i="5"/>
  <c r="CF205" i="5"/>
  <c r="CG205" i="5"/>
  <c r="CK205" i="5"/>
  <c r="CL205" i="5"/>
  <c r="CM205" i="5"/>
  <c r="CN205" i="5"/>
  <c r="CR205" i="5"/>
  <c r="CS205" i="5"/>
  <c r="CT205" i="5"/>
  <c r="V206" i="5"/>
  <c r="Z206" i="5"/>
  <c r="AA206" i="5"/>
  <c r="AB206" i="5"/>
  <c r="AC206" i="5"/>
  <c r="AG206" i="5"/>
  <c r="AH206" i="5"/>
  <c r="AI206" i="5"/>
  <c r="AJ206" i="5"/>
  <c r="AN206" i="5"/>
  <c r="AO206" i="5"/>
  <c r="AP206" i="5"/>
  <c r="AQ206" i="5"/>
  <c r="AU206" i="5"/>
  <c r="AV206" i="5"/>
  <c r="AW206" i="5"/>
  <c r="AX206" i="5"/>
  <c r="BB206" i="5"/>
  <c r="BC206" i="5"/>
  <c r="BD206" i="5"/>
  <c r="BE206" i="5"/>
  <c r="BI206" i="5"/>
  <c r="BJ206" i="5"/>
  <c r="BK206" i="5"/>
  <c r="BL206" i="5"/>
  <c r="BP206" i="5"/>
  <c r="BQ206" i="5"/>
  <c r="BR206" i="5"/>
  <c r="BS206" i="5"/>
  <c r="BW206" i="5"/>
  <c r="BX206" i="5"/>
  <c r="BY206" i="5"/>
  <c r="BZ206" i="5"/>
  <c r="CD206" i="5"/>
  <c r="CE206" i="5"/>
  <c r="CF206" i="5"/>
  <c r="CG206" i="5"/>
  <c r="CK206" i="5"/>
  <c r="CL206" i="5"/>
  <c r="CM206" i="5"/>
  <c r="CN206" i="5"/>
  <c r="CR206" i="5"/>
  <c r="CS206" i="5"/>
  <c r="CT206" i="5"/>
  <c r="V207" i="5"/>
  <c r="Z207" i="5"/>
  <c r="AA207" i="5"/>
  <c r="AB207" i="5"/>
  <c r="AC207" i="5"/>
  <c r="AG207" i="5"/>
  <c r="AH207" i="5"/>
  <c r="AI207" i="5"/>
  <c r="AJ207" i="5"/>
  <c r="AN207" i="5"/>
  <c r="AO207" i="5"/>
  <c r="AP207" i="5"/>
  <c r="AQ207" i="5"/>
  <c r="AU207" i="5"/>
  <c r="AV207" i="5"/>
  <c r="AW207" i="5"/>
  <c r="AX207" i="5"/>
  <c r="BB207" i="5"/>
  <c r="BC207" i="5"/>
  <c r="BD207" i="5"/>
  <c r="BE207" i="5"/>
  <c r="BI207" i="5"/>
  <c r="BJ207" i="5"/>
  <c r="BK207" i="5"/>
  <c r="BL207" i="5"/>
  <c r="BP207" i="5"/>
  <c r="BQ207" i="5"/>
  <c r="BR207" i="5"/>
  <c r="BS207" i="5"/>
  <c r="BW207" i="5"/>
  <c r="BX207" i="5"/>
  <c r="BY207" i="5"/>
  <c r="BZ207" i="5"/>
  <c r="CD207" i="5"/>
  <c r="CE207" i="5"/>
  <c r="CF207" i="5"/>
  <c r="CG207" i="5"/>
  <c r="CK207" i="5"/>
  <c r="CL207" i="5"/>
  <c r="CM207" i="5"/>
  <c r="CN207" i="5"/>
  <c r="CR207" i="5"/>
  <c r="CS207" i="5"/>
  <c r="CT207" i="5"/>
  <c r="V208" i="5"/>
  <c r="Z208" i="5"/>
  <c r="AA208" i="5"/>
  <c r="AB208" i="5"/>
  <c r="AC208" i="5"/>
  <c r="AG208" i="5"/>
  <c r="AH208" i="5"/>
  <c r="AI208" i="5"/>
  <c r="AJ208" i="5"/>
  <c r="AN208" i="5"/>
  <c r="AO208" i="5"/>
  <c r="AP208" i="5"/>
  <c r="AQ208" i="5"/>
  <c r="AU208" i="5"/>
  <c r="AV208" i="5"/>
  <c r="AW208" i="5"/>
  <c r="AX208" i="5"/>
  <c r="BB208" i="5"/>
  <c r="BC208" i="5"/>
  <c r="BD208" i="5"/>
  <c r="BE208" i="5"/>
  <c r="BI208" i="5"/>
  <c r="BJ208" i="5"/>
  <c r="BK208" i="5"/>
  <c r="BL208" i="5"/>
  <c r="BP208" i="5"/>
  <c r="BQ208" i="5"/>
  <c r="BR208" i="5"/>
  <c r="BS208" i="5"/>
  <c r="BW208" i="5"/>
  <c r="BX208" i="5"/>
  <c r="BY208" i="5"/>
  <c r="BZ208" i="5"/>
  <c r="CD208" i="5"/>
  <c r="CE208" i="5"/>
  <c r="CF208" i="5"/>
  <c r="CG208" i="5"/>
  <c r="CK208" i="5"/>
  <c r="CL208" i="5"/>
  <c r="CM208" i="5"/>
  <c r="CN208" i="5"/>
  <c r="CR208" i="5"/>
  <c r="CS208" i="5"/>
  <c r="CT208" i="5"/>
  <c r="V209" i="5"/>
  <c r="Z209" i="5"/>
  <c r="AA209" i="5"/>
  <c r="AB209" i="5"/>
  <c r="AC209" i="5"/>
  <c r="AG209" i="5"/>
  <c r="AH209" i="5"/>
  <c r="AI209" i="5"/>
  <c r="AJ209" i="5"/>
  <c r="AN209" i="5"/>
  <c r="AO209" i="5"/>
  <c r="AP209" i="5"/>
  <c r="AQ209" i="5"/>
  <c r="AU209" i="5"/>
  <c r="AV209" i="5"/>
  <c r="AW209" i="5"/>
  <c r="AX209" i="5"/>
  <c r="BB209" i="5"/>
  <c r="BC209" i="5"/>
  <c r="BD209" i="5"/>
  <c r="BE209" i="5"/>
  <c r="BI209" i="5"/>
  <c r="BJ209" i="5"/>
  <c r="BK209" i="5"/>
  <c r="BL209" i="5"/>
  <c r="BP209" i="5"/>
  <c r="BQ209" i="5"/>
  <c r="BR209" i="5"/>
  <c r="BS209" i="5"/>
  <c r="BW209" i="5"/>
  <c r="BX209" i="5"/>
  <c r="BY209" i="5"/>
  <c r="BZ209" i="5"/>
  <c r="CD209" i="5"/>
  <c r="CE209" i="5"/>
  <c r="CF209" i="5"/>
  <c r="CG209" i="5"/>
  <c r="CK209" i="5"/>
  <c r="CL209" i="5"/>
  <c r="CM209" i="5"/>
  <c r="CN209" i="5"/>
  <c r="CR209" i="5"/>
  <c r="CS209" i="5"/>
  <c r="CT209" i="5"/>
  <c r="V210" i="5"/>
  <c r="Z210" i="5"/>
  <c r="AA210" i="5"/>
  <c r="AB210" i="5"/>
  <c r="AC210" i="5"/>
  <c r="AG210" i="5"/>
  <c r="AH210" i="5"/>
  <c r="AI210" i="5"/>
  <c r="AJ210" i="5"/>
  <c r="AN210" i="5"/>
  <c r="AO210" i="5"/>
  <c r="AP210" i="5"/>
  <c r="AQ210" i="5"/>
  <c r="AU210" i="5"/>
  <c r="AV210" i="5"/>
  <c r="AW210" i="5"/>
  <c r="AX210" i="5"/>
  <c r="BB210" i="5"/>
  <c r="BC210" i="5"/>
  <c r="BD210" i="5"/>
  <c r="BE210" i="5"/>
  <c r="BI210" i="5"/>
  <c r="BJ210" i="5"/>
  <c r="BK210" i="5"/>
  <c r="BL210" i="5"/>
  <c r="BP210" i="5"/>
  <c r="BQ210" i="5"/>
  <c r="BR210" i="5"/>
  <c r="BS210" i="5"/>
  <c r="BW210" i="5"/>
  <c r="BX210" i="5"/>
  <c r="BY210" i="5"/>
  <c r="BZ210" i="5"/>
  <c r="CD210" i="5"/>
  <c r="CE210" i="5"/>
  <c r="CF210" i="5"/>
  <c r="CG210" i="5"/>
  <c r="CK210" i="5"/>
  <c r="CL210" i="5"/>
  <c r="CM210" i="5"/>
  <c r="CN210" i="5"/>
  <c r="CR210" i="5"/>
  <c r="CS210" i="5"/>
  <c r="CT210" i="5"/>
  <c r="V211" i="5"/>
  <c r="Z211" i="5"/>
  <c r="AA211" i="5"/>
  <c r="AB211" i="5"/>
  <c r="AC211" i="5"/>
  <c r="AG211" i="5"/>
  <c r="AH211" i="5"/>
  <c r="AI211" i="5"/>
  <c r="AJ211" i="5"/>
  <c r="AN211" i="5"/>
  <c r="AO211" i="5"/>
  <c r="AP211" i="5"/>
  <c r="AQ211" i="5"/>
  <c r="AU211" i="5"/>
  <c r="AV211" i="5"/>
  <c r="AW211" i="5"/>
  <c r="AX211" i="5"/>
  <c r="BB211" i="5"/>
  <c r="BC211" i="5"/>
  <c r="BD211" i="5"/>
  <c r="BE211" i="5"/>
  <c r="BI211" i="5"/>
  <c r="BJ211" i="5"/>
  <c r="BK211" i="5"/>
  <c r="BL211" i="5"/>
  <c r="BP211" i="5"/>
  <c r="BQ211" i="5"/>
  <c r="BR211" i="5"/>
  <c r="BS211" i="5"/>
  <c r="BW211" i="5"/>
  <c r="BX211" i="5"/>
  <c r="BY211" i="5"/>
  <c r="BZ211" i="5"/>
  <c r="CD211" i="5"/>
  <c r="CE211" i="5"/>
  <c r="CF211" i="5"/>
  <c r="CG211" i="5"/>
  <c r="CK211" i="5"/>
  <c r="CL211" i="5"/>
  <c r="CM211" i="5"/>
  <c r="CN211" i="5"/>
  <c r="CR211" i="5"/>
  <c r="CS211" i="5"/>
  <c r="CT211" i="5"/>
  <c r="V212" i="5"/>
  <c r="Z212" i="5"/>
  <c r="AA212" i="5"/>
  <c r="AB212" i="5"/>
  <c r="AC212" i="5"/>
  <c r="AG212" i="5"/>
  <c r="AH212" i="5"/>
  <c r="AI212" i="5"/>
  <c r="AJ212" i="5"/>
  <c r="AN212" i="5"/>
  <c r="AO212" i="5"/>
  <c r="AP212" i="5"/>
  <c r="AQ212" i="5"/>
  <c r="AU212" i="5"/>
  <c r="AV212" i="5"/>
  <c r="AW212" i="5"/>
  <c r="AX212" i="5"/>
  <c r="BB212" i="5"/>
  <c r="BC212" i="5"/>
  <c r="BD212" i="5"/>
  <c r="BE212" i="5"/>
  <c r="BI212" i="5"/>
  <c r="BJ212" i="5"/>
  <c r="BK212" i="5"/>
  <c r="BL212" i="5"/>
  <c r="BP212" i="5"/>
  <c r="BQ212" i="5"/>
  <c r="BR212" i="5"/>
  <c r="BS212" i="5"/>
  <c r="BW212" i="5"/>
  <c r="BX212" i="5"/>
  <c r="BY212" i="5"/>
  <c r="BZ212" i="5"/>
  <c r="CD212" i="5"/>
  <c r="CE212" i="5"/>
  <c r="CF212" i="5"/>
  <c r="CG212" i="5"/>
  <c r="CK212" i="5"/>
  <c r="CL212" i="5"/>
  <c r="CM212" i="5"/>
  <c r="CN212" i="5"/>
  <c r="CR212" i="5"/>
  <c r="CS212" i="5"/>
  <c r="CT212" i="5"/>
  <c r="V213" i="5"/>
  <c r="Z213" i="5"/>
  <c r="AA213" i="5"/>
  <c r="AB213" i="5"/>
  <c r="AC213" i="5"/>
  <c r="AG213" i="5"/>
  <c r="AH213" i="5"/>
  <c r="AI213" i="5"/>
  <c r="AJ213" i="5"/>
  <c r="AN213" i="5"/>
  <c r="AO213" i="5"/>
  <c r="AP213" i="5"/>
  <c r="AQ213" i="5"/>
  <c r="AU213" i="5"/>
  <c r="AV213" i="5"/>
  <c r="AW213" i="5"/>
  <c r="AX213" i="5"/>
  <c r="BB213" i="5"/>
  <c r="BC213" i="5"/>
  <c r="BD213" i="5"/>
  <c r="BE213" i="5"/>
  <c r="BI213" i="5"/>
  <c r="BJ213" i="5"/>
  <c r="BK213" i="5"/>
  <c r="BL213" i="5"/>
  <c r="BP213" i="5"/>
  <c r="BQ213" i="5"/>
  <c r="BR213" i="5"/>
  <c r="BS213" i="5"/>
  <c r="BW213" i="5"/>
  <c r="BX213" i="5"/>
  <c r="BY213" i="5"/>
  <c r="BZ213" i="5"/>
  <c r="CD213" i="5"/>
  <c r="CE213" i="5"/>
  <c r="CF213" i="5"/>
  <c r="CG213" i="5"/>
  <c r="CK213" i="5"/>
  <c r="CL213" i="5"/>
  <c r="CM213" i="5"/>
  <c r="CN213" i="5"/>
  <c r="CR213" i="5"/>
  <c r="CS213" i="5"/>
  <c r="CT213" i="5"/>
  <c r="V214" i="5"/>
  <c r="Z214" i="5"/>
  <c r="AA214" i="5"/>
  <c r="AB214" i="5"/>
  <c r="AC214" i="5"/>
  <c r="AG214" i="5"/>
  <c r="AH214" i="5"/>
  <c r="AI214" i="5"/>
  <c r="AJ214" i="5"/>
  <c r="AN214" i="5"/>
  <c r="AO214" i="5"/>
  <c r="AP214" i="5"/>
  <c r="AQ214" i="5"/>
  <c r="AU214" i="5"/>
  <c r="AV214" i="5"/>
  <c r="AW214" i="5"/>
  <c r="AX214" i="5"/>
  <c r="BB214" i="5"/>
  <c r="BC214" i="5"/>
  <c r="BD214" i="5"/>
  <c r="BE214" i="5"/>
  <c r="BI214" i="5"/>
  <c r="BJ214" i="5"/>
  <c r="BK214" i="5"/>
  <c r="BL214" i="5"/>
  <c r="BP214" i="5"/>
  <c r="BQ214" i="5"/>
  <c r="BR214" i="5"/>
  <c r="BS214" i="5"/>
  <c r="BW214" i="5"/>
  <c r="BX214" i="5"/>
  <c r="BY214" i="5"/>
  <c r="BZ214" i="5"/>
  <c r="CD214" i="5"/>
  <c r="CE214" i="5"/>
  <c r="CF214" i="5"/>
  <c r="CG214" i="5"/>
  <c r="CK214" i="5"/>
  <c r="CL214" i="5"/>
  <c r="CM214" i="5"/>
  <c r="CN214" i="5"/>
  <c r="CR214" i="5"/>
  <c r="CS214" i="5"/>
  <c r="CT214" i="5"/>
  <c r="V215" i="5"/>
  <c r="Z215" i="5"/>
  <c r="AA215" i="5"/>
  <c r="AB215" i="5"/>
  <c r="AC215" i="5"/>
  <c r="AG215" i="5"/>
  <c r="AH215" i="5"/>
  <c r="AI215" i="5"/>
  <c r="AJ215" i="5"/>
  <c r="AN215" i="5"/>
  <c r="AO215" i="5"/>
  <c r="AP215" i="5"/>
  <c r="AQ215" i="5"/>
  <c r="AU215" i="5"/>
  <c r="AV215" i="5"/>
  <c r="AW215" i="5"/>
  <c r="AX215" i="5"/>
  <c r="BB215" i="5"/>
  <c r="BC215" i="5"/>
  <c r="BD215" i="5"/>
  <c r="BE215" i="5"/>
  <c r="BI215" i="5"/>
  <c r="BJ215" i="5"/>
  <c r="BK215" i="5"/>
  <c r="BL215" i="5"/>
  <c r="BP215" i="5"/>
  <c r="BQ215" i="5"/>
  <c r="BR215" i="5"/>
  <c r="BS215" i="5"/>
  <c r="BW215" i="5"/>
  <c r="BX215" i="5"/>
  <c r="BY215" i="5"/>
  <c r="BZ215" i="5"/>
  <c r="CD215" i="5"/>
  <c r="CE215" i="5"/>
  <c r="CF215" i="5"/>
  <c r="CG215" i="5"/>
  <c r="CK215" i="5"/>
  <c r="CL215" i="5"/>
  <c r="CM215" i="5"/>
  <c r="CN215" i="5"/>
  <c r="CR215" i="5"/>
  <c r="CS215" i="5"/>
  <c r="CT215" i="5"/>
  <c r="V216" i="5"/>
  <c r="Z216" i="5"/>
  <c r="AA216" i="5"/>
  <c r="AB216" i="5"/>
  <c r="AC216" i="5"/>
  <c r="AG216" i="5"/>
  <c r="AH216" i="5"/>
  <c r="AI216" i="5"/>
  <c r="AJ216" i="5"/>
  <c r="AN216" i="5"/>
  <c r="AO216" i="5"/>
  <c r="AP216" i="5"/>
  <c r="AQ216" i="5"/>
  <c r="AU216" i="5"/>
  <c r="AV216" i="5"/>
  <c r="AW216" i="5"/>
  <c r="AX216" i="5"/>
  <c r="BB216" i="5"/>
  <c r="BC216" i="5"/>
  <c r="BD216" i="5"/>
  <c r="BE216" i="5"/>
  <c r="BI216" i="5"/>
  <c r="BJ216" i="5"/>
  <c r="BK216" i="5"/>
  <c r="BL216" i="5"/>
  <c r="BP216" i="5"/>
  <c r="BQ216" i="5"/>
  <c r="BR216" i="5"/>
  <c r="BS216" i="5"/>
  <c r="BW216" i="5"/>
  <c r="BX216" i="5"/>
  <c r="BY216" i="5"/>
  <c r="BZ216" i="5"/>
  <c r="CD216" i="5"/>
  <c r="CE216" i="5"/>
  <c r="CF216" i="5"/>
  <c r="CG216" i="5"/>
  <c r="CK216" i="5"/>
  <c r="CL216" i="5"/>
  <c r="CM216" i="5"/>
  <c r="CN216" i="5"/>
  <c r="CR216" i="5"/>
  <c r="CS216" i="5"/>
  <c r="CT216" i="5"/>
  <c r="V217" i="5"/>
  <c r="Z217" i="5"/>
  <c r="AA217" i="5"/>
  <c r="AB217" i="5"/>
  <c r="AC217" i="5"/>
  <c r="AG217" i="5"/>
  <c r="AH217" i="5"/>
  <c r="AI217" i="5"/>
  <c r="AJ217" i="5"/>
  <c r="AN217" i="5"/>
  <c r="AO217" i="5"/>
  <c r="AP217" i="5"/>
  <c r="AQ217" i="5"/>
  <c r="AU217" i="5"/>
  <c r="AV217" i="5"/>
  <c r="AW217" i="5"/>
  <c r="AX217" i="5"/>
  <c r="BB217" i="5"/>
  <c r="BC217" i="5"/>
  <c r="BD217" i="5"/>
  <c r="BE217" i="5"/>
  <c r="BI217" i="5"/>
  <c r="BJ217" i="5"/>
  <c r="BK217" i="5"/>
  <c r="BL217" i="5"/>
  <c r="BP217" i="5"/>
  <c r="BQ217" i="5"/>
  <c r="BR217" i="5"/>
  <c r="BS217" i="5"/>
  <c r="BW217" i="5"/>
  <c r="BX217" i="5"/>
  <c r="BY217" i="5"/>
  <c r="BZ217" i="5"/>
  <c r="CD217" i="5"/>
  <c r="CE217" i="5"/>
  <c r="CF217" i="5"/>
  <c r="CG217" i="5"/>
  <c r="CK217" i="5"/>
  <c r="CL217" i="5"/>
  <c r="CM217" i="5"/>
  <c r="CN217" i="5"/>
  <c r="CR217" i="5"/>
  <c r="CS217" i="5"/>
  <c r="CT217" i="5"/>
  <c r="V218" i="5"/>
  <c r="Z218" i="5"/>
  <c r="AA218" i="5"/>
  <c r="AB218" i="5"/>
  <c r="AC218" i="5"/>
  <c r="AG218" i="5"/>
  <c r="AH218" i="5"/>
  <c r="AI218" i="5"/>
  <c r="AJ218" i="5"/>
  <c r="AN218" i="5"/>
  <c r="AO218" i="5"/>
  <c r="AP218" i="5"/>
  <c r="AQ218" i="5"/>
  <c r="AU218" i="5"/>
  <c r="AV218" i="5"/>
  <c r="AW218" i="5"/>
  <c r="AX218" i="5"/>
  <c r="BB218" i="5"/>
  <c r="BC218" i="5"/>
  <c r="BD218" i="5"/>
  <c r="BE218" i="5"/>
  <c r="BI218" i="5"/>
  <c r="BJ218" i="5"/>
  <c r="BK218" i="5"/>
  <c r="BL218" i="5"/>
  <c r="BP218" i="5"/>
  <c r="BQ218" i="5"/>
  <c r="BR218" i="5"/>
  <c r="BS218" i="5"/>
  <c r="BW218" i="5"/>
  <c r="BX218" i="5"/>
  <c r="BY218" i="5"/>
  <c r="BZ218" i="5"/>
  <c r="CD218" i="5"/>
  <c r="CE218" i="5"/>
  <c r="CF218" i="5"/>
  <c r="CG218" i="5"/>
  <c r="CK218" i="5"/>
  <c r="CL218" i="5"/>
  <c r="CM218" i="5"/>
  <c r="CN218" i="5"/>
  <c r="CR218" i="5"/>
  <c r="CS218" i="5"/>
  <c r="CT218" i="5"/>
  <c r="V219" i="5"/>
  <c r="Z219" i="5"/>
  <c r="AA219" i="5"/>
  <c r="AB219" i="5"/>
  <c r="AC219" i="5"/>
  <c r="AG219" i="5"/>
  <c r="AH219" i="5"/>
  <c r="AI219" i="5"/>
  <c r="AJ219" i="5"/>
  <c r="AN219" i="5"/>
  <c r="AO219" i="5"/>
  <c r="AP219" i="5"/>
  <c r="AQ219" i="5"/>
  <c r="AU219" i="5"/>
  <c r="AV219" i="5"/>
  <c r="AW219" i="5"/>
  <c r="AX219" i="5"/>
  <c r="BB219" i="5"/>
  <c r="BC219" i="5"/>
  <c r="BD219" i="5"/>
  <c r="BE219" i="5"/>
  <c r="BI219" i="5"/>
  <c r="BJ219" i="5"/>
  <c r="BK219" i="5"/>
  <c r="BL219" i="5"/>
  <c r="BP219" i="5"/>
  <c r="BQ219" i="5"/>
  <c r="BR219" i="5"/>
  <c r="BS219" i="5"/>
  <c r="BW219" i="5"/>
  <c r="BX219" i="5"/>
  <c r="BY219" i="5"/>
  <c r="BZ219" i="5"/>
  <c r="CD219" i="5"/>
  <c r="CE219" i="5"/>
  <c r="CF219" i="5"/>
  <c r="CG219" i="5"/>
  <c r="CK219" i="5"/>
  <c r="CL219" i="5"/>
  <c r="CM219" i="5"/>
  <c r="CN219" i="5"/>
  <c r="CR219" i="5"/>
  <c r="CS219" i="5"/>
  <c r="CT219" i="5"/>
  <c r="V220" i="5"/>
  <c r="Z220" i="5"/>
  <c r="AA220" i="5"/>
  <c r="AB220" i="5"/>
  <c r="AC220" i="5"/>
  <c r="AG220" i="5"/>
  <c r="AH220" i="5"/>
  <c r="AI220" i="5"/>
  <c r="AJ220" i="5"/>
  <c r="AN220" i="5"/>
  <c r="AO220" i="5"/>
  <c r="AP220" i="5"/>
  <c r="AQ220" i="5"/>
  <c r="AU220" i="5"/>
  <c r="AV220" i="5"/>
  <c r="AW220" i="5"/>
  <c r="AX220" i="5"/>
  <c r="BB220" i="5"/>
  <c r="BC220" i="5"/>
  <c r="BD220" i="5"/>
  <c r="BE220" i="5"/>
  <c r="BI220" i="5"/>
  <c r="BJ220" i="5"/>
  <c r="BK220" i="5"/>
  <c r="BL220" i="5"/>
  <c r="BP220" i="5"/>
  <c r="BQ220" i="5"/>
  <c r="BR220" i="5"/>
  <c r="BS220" i="5"/>
  <c r="BW220" i="5"/>
  <c r="BX220" i="5"/>
  <c r="BY220" i="5"/>
  <c r="BZ220" i="5"/>
  <c r="CD220" i="5"/>
  <c r="CE220" i="5"/>
  <c r="CF220" i="5"/>
  <c r="CG220" i="5"/>
  <c r="CK220" i="5"/>
  <c r="CL220" i="5"/>
  <c r="CM220" i="5"/>
  <c r="CN220" i="5"/>
  <c r="CR220" i="5"/>
  <c r="CS220" i="5"/>
  <c r="CT220" i="5"/>
  <c r="V221" i="5"/>
  <c r="Z221" i="5"/>
  <c r="AA221" i="5"/>
  <c r="AB221" i="5"/>
  <c r="AC221" i="5"/>
  <c r="AG221" i="5"/>
  <c r="AH221" i="5"/>
  <c r="AI221" i="5"/>
  <c r="AJ221" i="5"/>
  <c r="AN221" i="5"/>
  <c r="AO221" i="5"/>
  <c r="AP221" i="5"/>
  <c r="AQ221" i="5"/>
  <c r="AU221" i="5"/>
  <c r="AV221" i="5"/>
  <c r="AW221" i="5"/>
  <c r="AX221" i="5"/>
  <c r="BB221" i="5"/>
  <c r="BC221" i="5"/>
  <c r="BD221" i="5"/>
  <c r="BE221" i="5"/>
  <c r="BI221" i="5"/>
  <c r="BJ221" i="5"/>
  <c r="BK221" i="5"/>
  <c r="BL221" i="5"/>
  <c r="BP221" i="5"/>
  <c r="BQ221" i="5"/>
  <c r="BR221" i="5"/>
  <c r="BS221" i="5"/>
  <c r="BW221" i="5"/>
  <c r="BX221" i="5"/>
  <c r="BY221" i="5"/>
  <c r="BZ221" i="5"/>
  <c r="CD221" i="5"/>
  <c r="CE221" i="5"/>
  <c r="CF221" i="5"/>
  <c r="CG221" i="5"/>
  <c r="CK221" i="5"/>
  <c r="CL221" i="5"/>
  <c r="CM221" i="5"/>
  <c r="CN221" i="5"/>
  <c r="CR221" i="5"/>
  <c r="CS221" i="5"/>
  <c r="CT221" i="5"/>
  <c r="V222" i="5"/>
  <c r="Z222" i="5"/>
  <c r="AA222" i="5"/>
  <c r="AB222" i="5"/>
  <c r="AC222" i="5"/>
  <c r="AG222" i="5"/>
  <c r="AH222" i="5"/>
  <c r="AI222" i="5"/>
  <c r="AJ222" i="5"/>
  <c r="AN222" i="5"/>
  <c r="AO222" i="5"/>
  <c r="AP222" i="5"/>
  <c r="AQ222" i="5"/>
  <c r="AU222" i="5"/>
  <c r="AV222" i="5"/>
  <c r="AW222" i="5"/>
  <c r="AX222" i="5"/>
  <c r="BB222" i="5"/>
  <c r="BC222" i="5"/>
  <c r="BD222" i="5"/>
  <c r="BE222" i="5"/>
  <c r="BI222" i="5"/>
  <c r="BJ222" i="5"/>
  <c r="BK222" i="5"/>
  <c r="BL222" i="5"/>
  <c r="BP222" i="5"/>
  <c r="BQ222" i="5"/>
  <c r="BR222" i="5"/>
  <c r="BS222" i="5"/>
  <c r="BW222" i="5"/>
  <c r="BX222" i="5"/>
  <c r="BY222" i="5"/>
  <c r="BZ222" i="5"/>
  <c r="CD222" i="5"/>
  <c r="CE222" i="5"/>
  <c r="CF222" i="5"/>
  <c r="CG222" i="5"/>
  <c r="CK222" i="5"/>
  <c r="CL222" i="5"/>
  <c r="CM222" i="5"/>
  <c r="CN222" i="5"/>
  <c r="CR222" i="5"/>
  <c r="CS222" i="5"/>
  <c r="CT222" i="5"/>
  <c r="V223" i="5"/>
  <c r="Z223" i="5"/>
  <c r="AA223" i="5"/>
  <c r="AB223" i="5"/>
  <c r="AC223" i="5"/>
  <c r="AG223" i="5"/>
  <c r="AH223" i="5"/>
  <c r="AI223" i="5"/>
  <c r="AJ223" i="5"/>
  <c r="AN223" i="5"/>
  <c r="AO223" i="5"/>
  <c r="AP223" i="5"/>
  <c r="AQ223" i="5"/>
  <c r="AU223" i="5"/>
  <c r="AV223" i="5"/>
  <c r="AW223" i="5"/>
  <c r="AX223" i="5"/>
  <c r="BB223" i="5"/>
  <c r="BC223" i="5"/>
  <c r="BD223" i="5"/>
  <c r="BE223" i="5"/>
  <c r="BI223" i="5"/>
  <c r="BJ223" i="5"/>
  <c r="BK223" i="5"/>
  <c r="BL223" i="5"/>
  <c r="BP223" i="5"/>
  <c r="BQ223" i="5"/>
  <c r="BR223" i="5"/>
  <c r="BS223" i="5"/>
  <c r="BW223" i="5"/>
  <c r="BX223" i="5"/>
  <c r="BY223" i="5"/>
  <c r="BZ223" i="5"/>
  <c r="CD223" i="5"/>
  <c r="CE223" i="5"/>
  <c r="CF223" i="5"/>
  <c r="CG223" i="5"/>
  <c r="CK223" i="5"/>
  <c r="CL223" i="5"/>
  <c r="CM223" i="5"/>
  <c r="CN223" i="5"/>
  <c r="CR223" i="5"/>
  <c r="CS223" i="5"/>
  <c r="CT223" i="5"/>
  <c r="V224" i="5"/>
  <c r="Z224" i="5"/>
  <c r="AA224" i="5"/>
  <c r="AB224" i="5"/>
  <c r="AC224" i="5"/>
  <c r="AG224" i="5"/>
  <c r="AH224" i="5"/>
  <c r="AI224" i="5"/>
  <c r="AJ224" i="5"/>
  <c r="AN224" i="5"/>
  <c r="AO224" i="5"/>
  <c r="AP224" i="5"/>
  <c r="AQ224" i="5"/>
  <c r="AU224" i="5"/>
  <c r="AV224" i="5"/>
  <c r="AW224" i="5"/>
  <c r="AX224" i="5"/>
  <c r="BB224" i="5"/>
  <c r="BC224" i="5"/>
  <c r="BD224" i="5"/>
  <c r="BE224" i="5"/>
  <c r="BI224" i="5"/>
  <c r="BJ224" i="5"/>
  <c r="BK224" i="5"/>
  <c r="BL224" i="5"/>
  <c r="BP224" i="5"/>
  <c r="BQ224" i="5"/>
  <c r="BR224" i="5"/>
  <c r="BS224" i="5"/>
  <c r="BW224" i="5"/>
  <c r="BX224" i="5"/>
  <c r="BY224" i="5"/>
  <c r="BZ224" i="5"/>
  <c r="CD224" i="5"/>
  <c r="CE224" i="5"/>
  <c r="CF224" i="5"/>
  <c r="CG224" i="5"/>
  <c r="CK224" i="5"/>
  <c r="CL224" i="5"/>
  <c r="CM224" i="5"/>
  <c r="CN224" i="5"/>
  <c r="CR224" i="5"/>
  <c r="CS224" i="5"/>
  <c r="CT224" i="5"/>
  <c r="V225" i="5"/>
  <c r="Z225" i="5"/>
  <c r="AA225" i="5"/>
  <c r="AB225" i="5"/>
  <c r="AC225" i="5"/>
  <c r="AG225" i="5"/>
  <c r="AH225" i="5"/>
  <c r="AI225" i="5"/>
  <c r="AJ225" i="5"/>
  <c r="AN225" i="5"/>
  <c r="AO225" i="5"/>
  <c r="AP225" i="5"/>
  <c r="AQ225" i="5"/>
  <c r="AU225" i="5"/>
  <c r="AV225" i="5"/>
  <c r="AW225" i="5"/>
  <c r="AX225" i="5"/>
  <c r="BB225" i="5"/>
  <c r="BC225" i="5"/>
  <c r="BD225" i="5"/>
  <c r="BE225" i="5"/>
  <c r="BI225" i="5"/>
  <c r="BJ225" i="5"/>
  <c r="BK225" i="5"/>
  <c r="BL225" i="5"/>
  <c r="BP225" i="5"/>
  <c r="BQ225" i="5"/>
  <c r="BR225" i="5"/>
  <c r="BS225" i="5"/>
  <c r="BW225" i="5"/>
  <c r="BX225" i="5"/>
  <c r="BY225" i="5"/>
  <c r="BZ225" i="5"/>
  <c r="CD225" i="5"/>
  <c r="CE225" i="5"/>
  <c r="CF225" i="5"/>
  <c r="CG225" i="5"/>
  <c r="CK225" i="5"/>
  <c r="CL225" i="5"/>
  <c r="CM225" i="5"/>
  <c r="CN225" i="5"/>
  <c r="CR225" i="5"/>
  <c r="CS225" i="5"/>
  <c r="CT225" i="5"/>
  <c r="V226" i="5"/>
  <c r="Z226" i="5"/>
  <c r="AA226" i="5"/>
  <c r="AB226" i="5"/>
  <c r="AC226" i="5"/>
  <c r="AG226" i="5"/>
  <c r="AH226" i="5"/>
  <c r="AI226" i="5"/>
  <c r="AJ226" i="5"/>
  <c r="AN226" i="5"/>
  <c r="AO226" i="5"/>
  <c r="AP226" i="5"/>
  <c r="AQ226" i="5"/>
  <c r="AU226" i="5"/>
  <c r="AV226" i="5"/>
  <c r="AW226" i="5"/>
  <c r="AX226" i="5"/>
  <c r="BB226" i="5"/>
  <c r="BC226" i="5"/>
  <c r="BD226" i="5"/>
  <c r="BE226" i="5"/>
  <c r="BI226" i="5"/>
  <c r="BJ226" i="5"/>
  <c r="BK226" i="5"/>
  <c r="BL226" i="5"/>
  <c r="BP226" i="5"/>
  <c r="BQ226" i="5"/>
  <c r="BR226" i="5"/>
  <c r="BS226" i="5"/>
  <c r="BW226" i="5"/>
  <c r="BX226" i="5"/>
  <c r="BY226" i="5"/>
  <c r="BZ226" i="5"/>
  <c r="CD226" i="5"/>
  <c r="CE226" i="5"/>
  <c r="CF226" i="5"/>
  <c r="CG226" i="5"/>
  <c r="CK226" i="5"/>
  <c r="CL226" i="5"/>
  <c r="CM226" i="5"/>
  <c r="CN226" i="5"/>
  <c r="CR226" i="5"/>
  <c r="CS226" i="5"/>
  <c r="CT226" i="5"/>
  <c r="V227" i="5"/>
  <c r="Z227" i="5"/>
  <c r="AA227" i="5"/>
  <c r="AB227" i="5"/>
  <c r="AC227" i="5"/>
  <c r="AG227" i="5"/>
  <c r="AH227" i="5"/>
  <c r="AI227" i="5"/>
  <c r="AJ227" i="5"/>
  <c r="AN227" i="5"/>
  <c r="AO227" i="5"/>
  <c r="AP227" i="5"/>
  <c r="AQ227" i="5"/>
  <c r="AU227" i="5"/>
  <c r="AV227" i="5"/>
  <c r="AW227" i="5"/>
  <c r="AX227" i="5"/>
  <c r="BB227" i="5"/>
  <c r="BC227" i="5"/>
  <c r="BD227" i="5"/>
  <c r="BE227" i="5"/>
  <c r="BI227" i="5"/>
  <c r="BJ227" i="5"/>
  <c r="BK227" i="5"/>
  <c r="BL227" i="5"/>
  <c r="BP227" i="5"/>
  <c r="BQ227" i="5"/>
  <c r="BR227" i="5"/>
  <c r="BS227" i="5"/>
  <c r="BW227" i="5"/>
  <c r="BX227" i="5"/>
  <c r="BY227" i="5"/>
  <c r="BZ227" i="5"/>
  <c r="CD227" i="5"/>
  <c r="CE227" i="5"/>
  <c r="CF227" i="5"/>
  <c r="CG227" i="5"/>
  <c r="CK227" i="5"/>
  <c r="CL227" i="5"/>
  <c r="CM227" i="5"/>
  <c r="CN227" i="5"/>
  <c r="CR227" i="5"/>
  <c r="CS227" i="5"/>
  <c r="CT227" i="5"/>
  <c r="V228" i="5"/>
  <c r="Z228" i="5"/>
  <c r="AA228" i="5"/>
  <c r="AB228" i="5"/>
  <c r="AC228" i="5"/>
  <c r="AG228" i="5"/>
  <c r="AH228" i="5"/>
  <c r="AI228" i="5"/>
  <c r="AJ228" i="5"/>
  <c r="AN228" i="5"/>
  <c r="AO228" i="5"/>
  <c r="AP228" i="5"/>
  <c r="AQ228" i="5"/>
  <c r="AU228" i="5"/>
  <c r="AV228" i="5"/>
  <c r="AW228" i="5"/>
  <c r="AX228" i="5"/>
  <c r="BB228" i="5"/>
  <c r="BC228" i="5"/>
  <c r="BD228" i="5"/>
  <c r="BE228" i="5"/>
  <c r="BI228" i="5"/>
  <c r="BJ228" i="5"/>
  <c r="BK228" i="5"/>
  <c r="BL228" i="5"/>
  <c r="BP228" i="5"/>
  <c r="BQ228" i="5"/>
  <c r="BR228" i="5"/>
  <c r="BS228" i="5"/>
  <c r="BW228" i="5"/>
  <c r="BX228" i="5"/>
  <c r="BY228" i="5"/>
  <c r="BZ228" i="5"/>
  <c r="CD228" i="5"/>
  <c r="CE228" i="5"/>
  <c r="CF228" i="5"/>
  <c r="CG228" i="5"/>
  <c r="CK228" i="5"/>
  <c r="CL228" i="5"/>
  <c r="CM228" i="5"/>
  <c r="CN228" i="5"/>
  <c r="CR228" i="5"/>
  <c r="CS228" i="5"/>
  <c r="CT228" i="5"/>
  <c r="V229" i="5"/>
  <c r="Z229" i="5"/>
  <c r="AA229" i="5"/>
  <c r="AB229" i="5"/>
  <c r="AC229" i="5"/>
  <c r="AG229" i="5"/>
  <c r="AH229" i="5"/>
  <c r="AI229" i="5"/>
  <c r="AJ229" i="5"/>
  <c r="AN229" i="5"/>
  <c r="AO229" i="5"/>
  <c r="AP229" i="5"/>
  <c r="AQ229" i="5"/>
  <c r="AU229" i="5"/>
  <c r="AV229" i="5"/>
  <c r="AW229" i="5"/>
  <c r="AX229" i="5"/>
  <c r="BB229" i="5"/>
  <c r="BC229" i="5"/>
  <c r="BD229" i="5"/>
  <c r="BE229" i="5"/>
  <c r="BI229" i="5"/>
  <c r="BJ229" i="5"/>
  <c r="BK229" i="5"/>
  <c r="BL229" i="5"/>
  <c r="BP229" i="5"/>
  <c r="BQ229" i="5"/>
  <c r="BR229" i="5"/>
  <c r="BS229" i="5"/>
  <c r="BW229" i="5"/>
  <c r="BX229" i="5"/>
  <c r="BY229" i="5"/>
  <c r="BZ229" i="5"/>
  <c r="CD229" i="5"/>
  <c r="CE229" i="5"/>
  <c r="CF229" i="5"/>
  <c r="CG229" i="5"/>
  <c r="CK229" i="5"/>
  <c r="CL229" i="5"/>
  <c r="CM229" i="5"/>
  <c r="CN229" i="5"/>
  <c r="CR229" i="5"/>
  <c r="CS229" i="5"/>
  <c r="CT229" i="5"/>
  <c r="V230" i="5"/>
  <c r="Z230" i="5"/>
  <c r="AA230" i="5"/>
  <c r="AB230" i="5"/>
  <c r="AC230" i="5"/>
  <c r="AG230" i="5"/>
  <c r="AH230" i="5"/>
  <c r="AI230" i="5"/>
  <c r="AJ230" i="5"/>
  <c r="AN230" i="5"/>
  <c r="AO230" i="5"/>
  <c r="AP230" i="5"/>
  <c r="AQ230" i="5"/>
  <c r="AU230" i="5"/>
  <c r="AV230" i="5"/>
  <c r="AW230" i="5"/>
  <c r="AX230" i="5"/>
  <c r="BB230" i="5"/>
  <c r="BC230" i="5"/>
  <c r="BD230" i="5"/>
  <c r="BE230" i="5"/>
  <c r="BI230" i="5"/>
  <c r="BJ230" i="5"/>
  <c r="BK230" i="5"/>
  <c r="BL230" i="5"/>
  <c r="BP230" i="5"/>
  <c r="BQ230" i="5"/>
  <c r="BR230" i="5"/>
  <c r="BS230" i="5"/>
  <c r="BW230" i="5"/>
  <c r="BX230" i="5"/>
  <c r="BY230" i="5"/>
  <c r="BZ230" i="5"/>
  <c r="CD230" i="5"/>
  <c r="CE230" i="5"/>
  <c r="CF230" i="5"/>
  <c r="CG230" i="5"/>
  <c r="CK230" i="5"/>
  <c r="CL230" i="5"/>
  <c r="CM230" i="5"/>
  <c r="CN230" i="5"/>
  <c r="CR230" i="5"/>
  <c r="CS230" i="5"/>
  <c r="CT230" i="5"/>
  <c r="V231" i="5"/>
  <c r="Z231" i="5"/>
  <c r="AA231" i="5"/>
  <c r="AB231" i="5"/>
  <c r="AC231" i="5"/>
  <c r="AG231" i="5"/>
  <c r="AH231" i="5"/>
  <c r="AI231" i="5"/>
  <c r="AJ231" i="5"/>
  <c r="AN231" i="5"/>
  <c r="AO231" i="5"/>
  <c r="AP231" i="5"/>
  <c r="AQ231" i="5"/>
  <c r="AU231" i="5"/>
  <c r="AV231" i="5"/>
  <c r="AW231" i="5"/>
  <c r="AX231" i="5"/>
  <c r="BB231" i="5"/>
  <c r="BC231" i="5"/>
  <c r="BD231" i="5"/>
  <c r="BE231" i="5"/>
  <c r="BI231" i="5"/>
  <c r="BJ231" i="5"/>
  <c r="BK231" i="5"/>
  <c r="BL231" i="5"/>
  <c r="BP231" i="5"/>
  <c r="BQ231" i="5"/>
  <c r="BR231" i="5"/>
  <c r="BS231" i="5"/>
  <c r="BW231" i="5"/>
  <c r="BX231" i="5"/>
  <c r="BY231" i="5"/>
  <c r="BZ231" i="5"/>
  <c r="CD231" i="5"/>
  <c r="CE231" i="5"/>
  <c r="CF231" i="5"/>
  <c r="CG231" i="5"/>
  <c r="CK231" i="5"/>
  <c r="CL231" i="5"/>
  <c r="CM231" i="5"/>
  <c r="CN231" i="5"/>
  <c r="CR231" i="5"/>
  <c r="CS231" i="5"/>
  <c r="CT231" i="5"/>
  <c r="V232" i="5"/>
  <c r="Z232" i="5"/>
  <c r="AA232" i="5"/>
  <c r="AB232" i="5"/>
  <c r="AC232" i="5"/>
  <c r="AG232" i="5"/>
  <c r="AH232" i="5"/>
  <c r="AI232" i="5"/>
  <c r="AJ232" i="5"/>
  <c r="AN232" i="5"/>
  <c r="AO232" i="5"/>
  <c r="AP232" i="5"/>
  <c r="AQ232" i="5"/>
  <c r="AU232" i="5"/>
  <c r="AV232" i="5"/>
  <c r="AW232" i="5"/>
  <c r="AX232" i="5"/>
  <c r="BB232" i="5"/>
  <c r="BC232" i="5"/>
  <c r="BD232" i="5"/>
  <c r="BE232" i="5"/>
  <c r="BI232" i="5"/>
  <c r="BJ232" i="5"/>
  <c r="BK232" i="5"/>
  <c r="BL232" i="5"/>
  <c r="BP232" i="5"/>
  <c r="BQ232" i="5"/>
  <c r="BR232" i="5"/>
  <c r="BS232" i="5"/>
  <c r="BW232" i="5"/>
  <c r="BX232" i="5"/>
  <c r="BY232" i="5"/>
  <c r="BZ232" i="5"/>
  <c r="CD232" i="5"/>
  <c r="CE232" i="5"/>
  <c r="CF232" i="5"/>
  <c r="CG232" i="5"/>
  <c r="CK232" i="5"/>
  <c r="CL232" i="5"/>
  <c r="CM232" i="5"/>
  <c r="CN232" i="5"/>
  <c r="CR232" i="5"/>
  <c r="CS232" i="5"/>
  <c r="CT232" i="5"/>
  <c r="V233" i="5"/>
  <c r="Z233" i="5"/>
  <c r="AA233" i="5"/>
  <c r="AB233" i="5"/>
  <c r="AC233" i="5"/>
  <c r="AG233" i="5"/>
  <c r="AH233" i="5"/>
  <c r="AI233" i="5"/>
  <c r="AJ233" i="5"/>
  <c r="AN233" i="5"/>
  <c r="AO233" i="5"/>
  <c r="AP233" i="5"/>
  <c r="AQ233" i="5"/>
  <c r="AU233" i="5"/>
  <c r="AV233" i="5"/>
  <c r="AW233" i="5"/>
  <c r="AX233" i="5"/>
  <c r="BB233" i="5"/>
  <c r="BC233" i="5"/>
  <c r="BD233" i="5"/>
  <c r="BE233" i="5"/>
  <c r="BI233" i="5"/>
  <c r="BJ233" i="5"/>
  <c r="BK233" i="5"/>
  <c r="BL233" i="5"/>
  <c r="BP233" i="5"/>
  <c r="BQ233" i="5"/>
  <c r="BR233" i="5"/>
  <c r="BS233" i="5"/>
  <c r="BW233" i="5"/>
  <c r="BX233" i="5"/>
  <c r="BY233" i="5"/>
  <c r="BZ233" i="5"/>
  <c r="CD233" i="5"/>
  <c r="CE233" i="5"/>
  <c r="CF233" i="5"/>
  <c r="CG233" i="5"/>
  <c r="CK233" i="5"/>
  <c r="CL233" i="5"/>
  <c r="CM233" i="5"/>
  <c r="CN233" i="5"/>
  <c r="CR233" i="5"/>
  <c r="CS233" i="5"/>
  <c r="CT233" i="5"/>
  <c r="V234" i="5"/>
  <c r="Z234" i="5"/>
  <c r="AA234" i="5"/>
  <c r="AB234" i="5"/>
  <c r="AC234" i="5"/>
  <c r="AG234" i="5"/>
  <c r="AH234" i="5"/>
  <c r="AI234" i="5"/>
  <c r="AJ234" i="5"/>
  <c r="AN234" i="5"/>
  <c r="AO234" i="5"/>
  <c r="AP234" i="5"/>
  <c r="AQ234" i="5"/>
  <c r="AU234" i="5"/>
  <c r="AV234" i="5"/>
  <c r="AW234" i="5"/>
  <c r="AX234" i="5"/>
  <c r="BB234" i="5"/>
  <c r="BC234" i="5"/>
  <c r="BD234" i="5"/>
  <c r="BE234" i="5"/>
  <c r="BI234" i="5"/>
  <c r="BJ234" i="5"/>
  <c r="BK234" i="5"/>
  <c r="BL234" i="5"/>
  <c r="BP234" i="5"/>
  <c r="BQ234" i="5"/>
  <c r="BR234" i="5"/>
  <c r="BS234" i="5"/>
  <c r="BW234" i="5"/>
  <c r="BX234" i="5"/>
  <c r="BY234" i="5"/>
  <c r="BZ234" i="5"/>
  <c r="CD234" i="5"/>
  <c r="CE234" i="5"/>
  <c r="CF234" i="5"/>
  <c r="CG234" i="5"/>
  <c r="CK234" i="5"/>
  <c r="CL234" i="5"/>
  <c r="CM234" i="5"/>
  <c r="CN234" i="5"/>
  <c r="CR234" i="5"/>
  <c r="CS234" i="5"/>
  <c r="CT234" i="5"/>
  <c r="V235" i="5"/>
  <c r="Z235" i="5"/>
  <c r="AA235" i="5"/>
  <c r="AB235" i="5"/>
  <c r="AC235" i="5"/>
  <c r="AG235" i="5"/>
  <c r="AH235" i="5"/>
  <c r="AI235" i="5"/>
  <c r="AJ235" i="5"/>
  <c r="AN235" i="5"/>
  <c r="AO235" i="5"/>
  <c r="AP235" i="5"/>
  <c r="AQ235" i="5"/>
  <c r="AU235" i="5"/>
  <c r="AV235" i="5"/>
  <c r="AW235" i="5"/>
  <c r="AX235" i="5"/>
  <c r="BB235" i="5"/>
  <c r="BC235" i="5"/>
  <c r="BD235" i="5"/>
  <c r="BE235" i="5"/>
  <c r="BI235" i="5"/>
  <c r="BJ235" i="5"/>
  <c r="BK235" i="5"/>
  <c r="BL235" i="5"/>
  <c r="BP235" i="5"/>
  <c r="BQ235" i="5"/>
  <c r="BR235" i="5"/>
  <c r="BS235" i="5"/>
  <c r="BW235" i="5"/>
  <c r="BX235" i="5"/>
  <c r="BY235" i="5"/>
  <c r="BZ235" i="5"/>
  <c r="CD235" i="5"/>
  <c r="CE235" i="5"/>
  <c r="CF235" i="5"/>
  <c r="CG235" i="5"/>
  <c r="CK235" i="5"/>
  <c r="CL235" i="5"/>
  <c r="CM235" i="5"/>
  <c r="CN235" i="5"/>
  <c r="CR235" i="5"/>
  <c r="CS235" i="5"/>
  <c r="CT235" i="5"/>
  <c r="V236" i="5"/>
  <c r="Z236" i="5"/>
  <c r="AA236" i="5"/>
  <c r="AB236" i="5"/>
  <c r="AC236" i="5"/>
  <c r="AG236" i="5"/>
  <c r="AH236" i="5"/>
  <c r="AI236" i="5"/>
  <c r="AJ236" i="5"/>
  <c r="AN236" i="5"/>
  <c r="AO236" i="5"/>
  <c r="AP236" i="5"/>
  <c r="AQ236" i="5"/>
  <c r="AU236" i="5"/>
  <c r="AV236" i="5"/>
  <c r="AW236" i="5"/>
  <c r="AX236" i="5"/>
  <c r="BB236" i="5"/>
  <c r="BC236" i="5"/>
  <c r="BD236" i="5"/>
  <c r="BE236" i="5"/>
  <c r="BI236" i="5"/>
  <c r="BJ236" i="5"/>
  <c r="BK236" i="5"/>
  <c r="BL236" i="5"/>
  <c r="BP236" i="5"/>
  <c r="BQ236" i="5"/>
  <c r="BR236" i="5"/>
  <c r="BS236" i="5"/>
  <c r="BW236" i="5"/>
  <c r="BX236" i="5"/>
  <c r="BY236" i="5"/>
  <c r="BZ236" i="5"/>
  <c r="CD236" i="5"/>
  <c r="CE236" i="5"/>
  <c r="CF236" i="5"/>
  <c r="CG236" i="5"/>
  <c r="CK236" i="5"/>
  <c r="CL236" i="5"/>
  <c r="CM236" i="5"/>
  <c r="CN236" i="5"/>
  <c r="CR236" i="5"/>
  <c r="CS236" i="5"/>
  <c r="CT236" i="5"/>
  <c r="V237" i="5"/>
  <c r="Z237" i="5"/>
  <c r="AA237" i="5"/>
  <c r="AB237" i="5"/>
  <c r="AC237" i="5"/>
  <c r="AG237" i="5"/>
  <c r="AH237" i="5"/>
  <c r="AI237" i="5"/>
  <c r="AJ237" i="5"/>
  <c r="AN237" i="5"/>
  <c r="AO237" i="5"/>
  <c r="AP237" i="5"/>
  <c r="AQ237" i="5"/>
  <c r="AU237" i="5"/>
  <c r="AV237" i="5"/>
  <c r="AW237" i="5"/>
  <c r="AX237" i="5"/>
  <c r="BB237" i="5"/>
  <c r="BC237" i="5"/>
  <c r="BD237" i="5"/>
  <c r="BE237" i="5"/>
  <c r="BI237" i="5"/>
  <c r="BJ237" i="5"/>
  <c r="BK237" i="5"/>
  <c r="BL237" i="5"/>
  <c r="BP237" i="5"/>
  <c r="BQ237" i="5"/>
  <c r="BR237" i="5"/>
  <c r="BS237" i="5"/>
  <c r="BW237" i="5"/>
  <c r="BX237" i="5"/>
  <c r="BY237" i="5"/>
  <c r="BZ237" i="5"/>
  <c r="CD237" i="5"/>
  <c r="CE237" i="5"/>
  <c r="CF237" i="5"/>
  <c r="CG237" i="5"/>
  <c r="CK237" i="5"/>
  <c r="CL237" i="5"/>
  <c r="CM237" i="5"/>
  <c r="CN237" i="5"/>
  <c r="CR237" i="5"/>
  <c r="CS237" i="5"/>
  <c r="CT237" i="5"/>
  <c r="Z2" i="5"/>
  <c r="AA2" i="5"/>
  <c r="AB2" i="5"/>
  <c r="AC2" i="5"/>
  <c r="AG2" i="5"/>
  <c r="AH2" i="5"/>
  <c r="AI2" i="5"/>
  <c r="AJ2" i="5"/>
  <c r="AN2" i="5"/>
  <c r="AO2" i="5"/>
  <c r="AP2" i="5"/>
  <c r="AQ2" i="5"/>
  <c r="AU2" i="5"/>
  <c r="AV2" i="5"/>
  <c r="AW2" i="5"/>
  <c r="AX2" i="5"/>
  <c r="BB2" i="5"/>
  <c r="BC2" i="5"/>
  <c r="BD2" i="5"/>
  <c r="BE2" i="5"/>
  <c r="BI2" i="5"/>
  <c r="BJ2" i="5"/>
  <c r="BK2" i="5"/>
  <c r="BL2" i="5"/>
  <c r="BP2" i="5"/>
  <c r="BQ2" i="5"/>
  <c r="BR2" i="5"/>
  <c r="BS2" i="5"/>
  <c r="BW2" i="5"/>
  <c r="BX2" i="5"/>
  <c r="BY2" i="5"/>
  <c r="BZ2" i="5"/>
  <c r="CD2" i="5"/>
  <c r="CE2" i="5"/>
  <c r="CF2" i="5"/>
  <c r="CG2" i="5"/>
  <c r="CK2" i="5"/>
  <c r="CL2" i="5"/>
  <c r="CM2" i="5"/>
  <c r="CN2" i="5"/>
  <c r="CR2" i="5"/>
  <c r="CS2" i="5"/>
  <c r="CT2" i="5"/>
  <c r="U237" i="5"/>
  <c r="T237" i="5"/>
  <c r="S237" i="5"/>
  <c r="R237" i="5"/>
  <c r="Q237" i="5"/>
  <c r="P237" i="5"/>
  <c r="O237" i="5"/>
  <c r="N237" i="5"/>
  <c r="M237" i="5"/>
  <c r="L237" i="5"/>
  <c r="J237" i="5"/>
  <c r="I237" i="5"/>
  <c r="U236" i="5"/>
  <c r="T236" i="5"/>
  <c r="S236" i="5"/>
  <c r="R236" i="5"/>
  <c r="Q236" i="5"/>
  <c r="P236" i="5"/>
  <c r="O236" i="5"/>
  <c r="N236" i="5"/>
  <c r="M236" i="5"/>
  <c r="L236" i="5"/>
  <c r="J236" i="5"/>
  <c r="I236" i="5"/>
  <c r="U235" i="5"/>
  <c r="T235" i="5"/>
  <c r="S235" i="5"/>
  <c r="R235" i="5"/>
  <c r="Q235" i="5"/>
  <c r="P235" i="5"/>
  <c r="O235" i="5"/>
  <c r="N235" i="5"/>
  <c r="M235" i="5"/>
  <c r="L235" i="5"/>
  <c r="J235" i="5"/>
  <c r="I235" i="5"/>
  <c r="U234" i="5"/>
  <c r="T234" i="5"/>
  <c r="S234" i="5"/>
  <c r="R234" i="5"/>
  <c r="Q234" i="5"/>
  <c r="P234" i="5"/>
  <c r="O234" i="5"/>
  <c r="N234" i="5"/>
  <c r="M234" i="5"/>
  <c r="L234" i="5"/>
  <c r="J234" i="5"/>
  <c r="I234" i="5"/>
  <c r="U233" i="5"/>
  <c r="T233" i="5"/>
  <c r="S233" i="5"/>
  <c r="R233" i="5"/>
  <c r="Q233" i="5"/>
  <c r="P233" i="5"/>
  <c r="O233" i="5"/>
  <c r="N233" i="5"/>
  <c r="M233" i="5"/>
  <c r="L233" i="5"/>
  <c r="J233" i="5"/>
  <c r="I233" i="5"/>
  <c r="U232" i="5"/>
  <c r="T232" i="5"/>
  <c r="S232" i="5"/>
  <c r="R232" i="5"/>
  <c r="Q232" i="5"/>
  <c r="P232" i="5"/>
  <c r="O232" i="5"/>
  <c r="N232" i="5"/>
  <c r="M232" i="5"/>
  <c r="L232" i="5"/>
  <c r="J232" i="5"/>
  <c r="I232" i="5"/>
  <c r="U231" i="5"/>
  <c r="T231" i="5"/>
  <c r="S231" i="5"/>
  <c r="R231" i="5"/>
  <c r="Q231" i="5"/>
  <c r="P231" i="5"/>
  <c r="O231" i="5"/>
  <c r="N231" i="5"/>
  <c r="M231" i="5"/>
  <c r="L231" i="5"/>
  <c r="J231" i="5"/>
  <c r="I231" i="5"/>
  <c r="U230" i="5"/>
  <c r="T230" i="5"/>
  <c r="S230" i="5"/>
  <c r="R230" i="5"/>
  <c r="Q230" i="5"/>
  <c r="P230" i="5"/>
  <c r="O230" i="5"/>
  <c r="N230" i="5"/>
  <c r="M230" i="5"/>
  <c r="L230" i="5"/>
  <c r="J230" i="5"/>
  <c r="I230" i="5"/>
  <c r="U229" i="5"/>
  <c r="T229" i="5"/>
  <c r="S229" i="5"/>
  <c r="R229" i="5"/>
  <c r="Q229" i="5"/>
  <c r="P229" i="5"/>
  <c r="O229" i="5"/>
  <c r="N229" i="5"/>
  <c r="M229" i="5"/>
  <c r="L229" i="5"/>
  <c r="J229" i="5"/>
  <c r="I229" i="5"/>
  <c r="U228" i="5"/>
  <c r="T228" i="5"/>
  <c r="S228" i="5"/>
  <c r="R228" i="5"/>
  <c r="Q228" i="5"/>
  <c r="P228" i="5"/>
  <c r="O228" i="5"/>
  <c r="N228" i="5"/>
  <c r="M228" i="5"/>
  <c r="L228" i="5"/>
  <c r="J228" i="5"/>
  <c r="I228" i="5"/>
  <c r="U227" i="5"/>
  <c r="T227" i="5"/>
  <c r="S227" i="5"/>
  <c r="R227" i="5"/>
  <c r="Q227" i="5"/>
  <c r="P227" i="5"/>
  <c r="O227" i="5"/>
  <c r="N227" i="5"/>
  <c r="M227" i="5"/>
  <c r="L227" i="5"/>
  <c r="J227" i="5"/>
  <c r="I227" i="5"/>
  <c r="U226" i="5"/>
  <c r="T226" i="5"/>
  <c r="S226" i="5"/>
  <c r="R226" i="5"/>
  <c r="Q226" i="5"/>
  <c r="P226" i="5"/>
  <c r="O226" i="5"/>
  <c r="N226" i="5"/>
  <c r="M226" i="5"/>
  <c r="L226" i="5"/>
  <c r="J226" i="5"/>
  <c r="I226" i="5"/>
  <c r="U225" i="5"/>
  <c r="T225" i="5"/>
  <c r="S225" i="5"/>
  <c r="R225" i="5"/>
  <c r="Q225" i="5"/>
  <c r="P225" i="5"/>
  <c r="O225" i="5"/>
  <c r="N225" i="5"/>
  <c r="M225" i="5"/>
  <c r="L225" i="5"/>
  <c r="J225" i="5"/>
  <c r="I225" i="5"/>
  <c r="U224" i="5"/>
  <c r="T224" i="5"/>
  <c r="S224" i="5"/>
  <c r="R224" i="5"/>
  <c r="Q224" i="5"/>
  <c r="P224" i="5"/>
  <c r="O224" i="5"/>
  <c r="N224" i="5"/>
  <c r="M224" i="5"/>
  <c r="L224" i="5"/>
  <c r="J224" i="5"/>
  <c r="I224" i="5"/>
  <c r="U223" i="5"/>
  <c r="T223" i="5"/>
  <c r="S223" i="5"/>
  <c r="R223" i="5"/>
  <c r="Q223" i="5"/>
  <c r="P223" i="5"/>
  <c r="O223" i="5"/>
  <c r="N223" i="5"/>
  <c r="M223" i="5"/>
  <c r="L223" i="5"/>
  <c r="J223" i="5"/>
  <c r="I223" i="5"/>
  <c r="U222" i="5"/>
  <c r="T222" i="5"/>
  <c r="S222" i="5"/>
  <c r="R222" i="5"/>
  <c r="Q222" i="5"/>
  <c r="P222" i="5"/>
  <c r="O222" i="5"/>
  <c r="N222" i="5"/>
  <c r="M222" i="5"/>
  <c r="L222" i="5"/>
  <c r="J222" i="5"/>
  <c r="I222" i="5"/>
  <c r="U221" i="5"/>
  <c r="T221" i="5"/>
  <c r="S221" i="5"/>
  <c r="R221" i="5"/>
  <c r="Q221" i="5"/>
  <c r="P221" i="5"/>
  <c r="O221" i="5"/>
  <c r="N221" i="5"/>
  <c r="M221" i="5"/>
  <c r="L221" i="5"/>
  <c r="J221" i="5"/>
  <c r="I221" i="5"/>
  <c r="U220" i="5"/>
  <c r="T220" i="5"/>
  <c r="S220" i="5"/>
  <c r="R220" i="5"/>
  <c r="Q220" i="5"/>
  <c r="P220" i="5"/>
  <c r="O220" i="5"/>
  <c r="N220" i="5"/>
  <c r="M220" i="5"/>
  <c r="L220" i="5"/>
  <c r="J220" i="5"/>
  <c r="I220" i="5"/>
  <c r="U219" i="5"/>
  <c r="T219" i="5"/>
  <c r="S219" i="5"/>
  <c r="R219" i="5"/>
  <c r="Q219" i="5"/>
  <c r="P219" i="5"/>
  <c r="O219" i="5"/>
  <c r="N219" i="5"/>
  <c r="M219" i="5"/>
  <c r="L219" i="5"/>
  <c r="J219" i="5"/>
  <c r="I219" i="5"/>
  <c r="U218" i="5"/>
  <c r="T218" i="5"/>
  <c r="S218" i="5"/>
  <c r="R218" i="5"/>
  <c r="Q218" i="5"/>
  <c r="P218" i="5"/>
  <c r="O218" i="5"/>
  <c r="N218" i="5"/>
  <c r="M218" i="5"/>
  <c r="L218" i="5"/>
  <c r="J218" i="5"/>
  <c r="I218" i="5"/>
  <c r="U217" i="5"/>
  <c r="T217" i="5"/>
  <c r="S217" i="5"/>
  <c r="R217" i="5"/>
  <c r="Q217" i="5"/>
  <c r="P217" i="5"/>
  <c r="O217" i="5"/>
  <c r="N217" i="5"/>
  <c r="M217" i="5"/>
  <c r="L217" i="5"/>
  <c r="J217" i="5"/>
  <c r="I217" i="5"/>
  <c r="U216" i="5"/>
  <c r="T216" i="5"/>
  <c r="S216" i="5"/>
  <c r="R216" i="5"/>
  <c r="Q216" i="5"/>
  <c r="P216" i="5"/>
  <c r="O216" i="5"/>
  <c r="N216" i="5"/>
  <c r="M216" i="5"/>
  <c r="L216" i="5"/>
  <c r="J216" i="5"/>
  <c r="I216" i="5"/>
  <c r="U215" i="5"/>
  <c r="T215" i="5"/>
  <c r="S215" i="5"/>
  <c r="R215" i="5"/>
  <c r="Q215" i="5"/>
  <c r="P215" i="5"/>
  <c r="O215" i="5"/>
  <c r="N215" i="5"/>
  <c r="M215" i="5"/>
  <c r="L215" i="5"/>
  <c r="J215" i="5"/>
  <c r="I215" i="5"/>
  <c r="U214" i="5"/>
  <c r="T214" i="5"/>
  <c r="S214" i="5"/>
  <c r="R214" i="5"/>
  <c r="Q214" i="5"/>
  <c r="P214" i="5"/>
  <c r="O214" i="5"/>
  <c r="N214" i="5"/>
  <c r="M214" i="5"/>
  <c r="L214" i="5"/>
  <c r="J214" i="5"/>
  <c r="I214" i="5"/>
  <c r="U213" i="5"/>
  <c r="T213" i="5"/>
  <c r="S213" i="5"/>
  <c r="R213" i="5"/>
  <c r="Q213" i="5"/>
  <c r="P213" i="5"/>
  <c r="O213" i="5"/>
  <c r="N213" i="5"/>
  <c r="M213" i="5"/>
  <c r="L213" i="5"/>
  <c r="J213" i="5"/>
  <c r="I213" i="5"/>
  <c r="U212" i="5"/>
  <c r="T212" i="5"/>
  <c r="S212" i="5"/>
  <c r="R212" i="5"/>
  <c r="Q212" i="5"/>
  <c r="P212" i="5"/>
  <c r="O212" i="5"/>
  <c r="N212" i="5"/>
  <c r="M212" i="5"/>
  <c r="L212" i="5"/>
  <c r="J212" i="5"/>
  <c r="I212" i="5"/>
  <c r="U211" i="5"/>
  <c r="T211" i="5"/>
  <c r="S211" i="5"/>
  <c r="R211" i="5"/>
  <c r="Q211" i="5"/>
  <c r="P211" i="5"/>
  <c r="O211" i="5"/>
  <c r="N211" i="5"/>
  <c r="M211" i="5"/>
  <c r="L211" i="5"/>
  <c r="J211" i="5"/>
  <c r="I211" i="5"/>
  <c r="U210" i="5"/>
  <c r="T210" i="5"/>
  <c r="S210" i="5"/>
  <c r="R210" i="5"/>
  <c r="Q210" i="5"/>
  <c r="P210" i="5"/>
  <c r="O210" i="5"/>
  <c r="N210" i="5"/>
  <c r="M210" i="5"/>
  <c r="L210" i="5"/>
  <c r="J210" i="5"/>
  <c r="I210" i="5"/>
  <c r="U209" i="5"/>
  <c r="T209" i="5"/>
  <c r="S209" i="5"/>
  <c r="R209" i="5"/>
  <c r="Q209" i="5"/>
  <c r="P209" i="5"/>
  <c r="O209" i="5"/>
  <c r="N209" i="5"/>
  <c r="M209" i="5"/>
  <c r="L209" i="5"/>
  <c r="J209" i="5"/>
  <c r="I209" i="5"/>
  <c r="U208" i="5"/>
  <c r="T208" i="5"/>
  <c r="S208" i="5"/>
  <c r="R208" i="5"/>
  <c r="Q208" i="5"/>
  <c r="P208" i="5"/>
  <c r="O208" i="5"/>
  <c r="N208" i="5"/>
  <c r="M208" i="5"/>
  <c r="L208" i="5"/>
  <c r="J208" i="5"/>
  <c r="I208" i="5"/>
  <c r="U207" i="5"/>
  <c r="T207" i="5"/>
  <c r="S207" i="5"/>
  <c r="R207" i="5"/>
  <c r="Q207" i="5"/>
  <c r="P207" i="5"/>
  <c r="O207" i="5"/>
  <c r="N207" i="5"/>
  <c r="M207" i="5"/>
  <c r="L207" i="5"/>
  <c r="J207" i="5"/>
  <c r="I207" i="5"/>
  <c r="U206" i="5"/>
  <c r="T206" i="5"/>
  <c r="S206" i="5"/>
  <c r="R206" i="5"/>
  <c r="Q206" i="5"/>
  <c r="P206" i="5"/>
  <c r="O206" i="5"/>
  <c r="N206" i="5"/>
  <c r="M206" i="5"/>
  <c r="L206" i="5"/>
  <c r="J206" i="5"/>
  <c r="I206" i="5"/>
  <c r="U205" i="5"/>
  <c r="T205" i="5"/>
  <c r="S205" i="5"/>
  <c r="R205" i="5"/>
  <c r="Q205" i="5"/>
  <c r="P205" i="5"/>
  <c r="O205" i="5"/>
  <c r="N205" i="5"/>
  <c r="M205" i="5"/>
  <c r="L205" i="5"/>
  <c r="J205" i="5"/>
  <c r="I205" i="5"/>
  <c r="U204" i="5"/>
  <c r="T204" i="5"/>
  <c r="S204" i="5"/>
  <c r="R204" i="5"/>
  <c r="Q204" i="5"/>
  <c r="P204" i="5"/>
  <c r="O204" i="5"/>
  <c r="N204" i="5"/>
  <c r="M204" i="5"/>
  <c r="L204" i="5"/>
  <c r="J204" i="5"/>
  <c r="I204" i="5"/>
  <c r="U203" i="5"/>
  <c r="T203" i="5"/>
  <c r="S203" i="5"/>
  <c r="R203" i="5"/>
  <c r="Q203" i="5"/>
  <c r="P203" i="5"/>
  <c r="O203" i="5"/>
  <c r="N203" i="5"/>
  <c r="M203" i="5"/>
  <c r="L203" i="5"/>
  <c r="J203" i="5"/>
  <c r="I203" i="5"/>
  <c r="U202" i="5"/>
  <c r="T202" i="5"/>
  <c r="S202" i="5"/>
  <c r="R202" i="5"/>
  <c r="Q202" i="5"/>
  <c r="P202" i="5"/>
  <c r="O202" i="5"/>
  <c r="N202" i="5"/>
  <c r="M202" i="5"/>
  <c r="L202" i="5"/>
  <c r="J202" i="5"/>
  <c r="I202" i="5"/>
  <c r="U201" i="5"/>
  <c r="T201" i="5"/>
  <c r="S201" i="5"/>
  <c r="R201" i="5"/>
  <c r="Q201" i="5"/>
  <c r="P201" i="5"/>
  <c r="O201" i="5"/>
  <c r="N201" i="5"/>
  <c r="M201" i="5"/>
  <c r="L201" i="5"/>
  <c r="J201" i="5"/>
  <c r="I201" i="5"/>
  <c r="U200" i="5"/>
  <c r="T200" i="5"/>
  <c r="S200" i="5"/>
  <c r="R200" i="5"/>
  <c r="Q200" i="5"/>
  <c r="P200" i="5"/>
  <c r="O200" i="5"/>
  <c r="N200" i="5"/>
  <c r="M200" i="5"/>
  <c r="L200" i="5"/>
  <c r="J200" i="5"/>
  <c r="I200" i="5"/>
  <c r="U199" i="5"/>
  <c r="T199" i="5"/>
  <c r="S199" i="5"/>
  <c r="R199" i="5"/>
  <c r="Q199" i="5"/>
  <c r="P199" i="5"/>
  <c r="O199" i="5"/>
  <c r="N199" i="5"/>
  <c r="M199" i="5"/>
  <c r="L199" i="5"/>
  <c r="J199" i="5"/>
  <c r="I199" i="5"/>
  <c r="U198" i="5"/>
  <c r="T198" i="5"/>
  <c r="S198" i="5"/>
  <c r="R198" i="5"/>
  <c r="Q198" i="5"/>
  <c r="P198" i="5"/>
  <c r="O198" i="5"/>
  <c r="N198" i="5"/>
  <c r="M198" i="5"/>
  <c r="L198" i="5"/>
  <c r="J198" i="5"/>
  <c r="I198" i="5"/>
  <c r="U197" i="5"/>
  <c r="T197" i="5"/>
  <c r="S197" i="5"/>
  <c r="R197" i="5"/>
  <c r="Q197" i="5"/>
  <c r="P197" i="5"/>
  <c r="O197" i="5"/>
  <c r="N197" i="5"/>
  <c r="M197" i="5"/>
  <c r="L197" i="5"/>
  <c r="J197" i="5"/>
  <c r="I197" i="5"/>
  <c r="U196" i="5"/>
  <c r="T196" i="5"/>
  <c r="S196" i="5"/>
  <c r="R196" i="5"/>
  <c r="Q196" i="5"/>
  <c r="P196" i="5"/>
  <c r="O196" i="5"/>
  <c r="N196" i="5"/>
  <c r="M196" i="5"/>
  <c r="L196" i="5"/>
  <c r="J196" i="5"/>
  <c r="I196" i="5"/>
  <c r="U195" i="5"/>
  <c r="T195" i="5"/>
  <c r="S195" i="5"/>
  <c r="R195" i="5"/>
  <c r="Q195" i="5"/>
  <c r="P195" i="5"/>
  <c r="O195" i="5"/>
  <c r="N195" i="5"/>
  <c r="M195" i="5"/>
  <c r="L195" i="5"/>
  <c r="J195" i="5"/>
  <c r="I195" i="5"/>
  <c r="U194" i="5"/>
  <c r="T194" i="5"/>
  <c r="S194" i="5"/>
  <c r="R194" i="5"/>
  <c r="Q194" i="5"/>
  <c r="P194" i="5"/>
  <c r="O194" i="5"/>
  <c r="N194" i="5"/>
  <c r="M194" i="5"/>
  <c r="L194" i="5"/>
  <c r="J194" i="5"/>
  <c r="I194" i="5"/>
  <c r="U193" i="5"/>
  <c r="T193" i="5"/>
  <c r="S193" i="5"/>
  <c r="R193" i="5"/>
  <c r="Q193" i="5"/>
  <c r="P193" i="5"/>
  <c r="O193" i="5"/>
  <c r="N193" i="5"/>
  <c r="M193" i="5"/>
  <c r="L193" i="5"/>
  <c r="J193" i="5"/>
  <c r="I193" i="5"/>
  <c r="U192" i="5"/>
  <c r="T192" i="5"/>
  <c r="S192" i="5"/>
  <c r="R192" i="5"/>
  <c r="Q192" i="5"/>
  <c r="P192" i="5"/>
  <c r="O192" i="5"/>
  <c r="N192" i="5"/>
  <c r="M192" i="5"/>
  <c r="L192" i="5"/>
  <c r="J192" i="5"/>
  <c r="I192" i="5"/>
  <c r="U191" i="5"/>
  <c r="T191" i="5"/>
  <c r="S191" i="5"/>
  <c r="R191" i="5"/>
  <c r="Q191" i="5"/>
  <c r="P191" i="5"/>
  <c r="O191" i="5"/>
  <c r="N191" i="5"/>
  <c r="M191" i="5"/>
  <c r="L191" i="5"/>
  <c r="J191" i="5"/>
  <c r="I191" i="5"/>
  <c r="U190" i="5"/>
  <c r="T190" i="5"/>
  <c r="S190" i="5"/>
  <c r="R190" i="5"/>
  <c r="Q190" i="5"/>
  <c r="P190" i="5"/>
  <c r="O190" i="5"/>
  <c r="N190" i="5"/>
  <c r="M190" i="5"/>
  <c r="L190" i="5"/>
  <c r="J190" i="5"/>
  <c r="I190" i="5"/>
  <c r="U189" i="5"/>
  <c r="T189" i="5"/>
  <c r="S189" i="5"/>
  <c r="R189" i="5"/>
  <c r="Q189" i="5"/>
  <c r="P189" i="5"/>
  <c r="O189" i="5"/>
  <c r="N189" i="5"/>
  <c r="M189" i="5"/>
  <c r="L189" i="5"/>
  <c r="J189" i="5"/>
  <c r="I189" i="5"/>
  <c r="U188" i="5"/>
  <c r="T188" i="5"/>
  <c r="S188" i="5"/>
  <c r="R188" i="5"/>
  <c r="Q188" i="5"/>
  <c r="P188" i="5"/>
  <c r="O188" i="5"/>
  <c r="N188" i="5"/>
  <c r="M188" i="5"/>
  <c r="L188" i="5"/>
  <c r="J188" i="5"/>
  <c r="I188" i="5"/>
  <c r="U187" i="5"/>
  <c r="T187" i="5"/>
  <c r="S187" i="5"/>
  <c r="R187" i="5"/>
  <c r="Q187" i="5"/>
  <c r="P187" i="5"/>
  <c r="O187" i="5"/>
  <c r="N187" i="5"/>
  <c r="M187" i="5"/>
  <c r="L187" i="5"/>
  <c r="J187" i="5"/>
  <c r="I187" i="5"/>
  <c r="U186" i="5"/>
  <c r="T186" i="5"/>
  <c r="S186" i="5"/>
  <c r="R186" i="5"/>
  <c r="Q186" i="5"/>
  <c r="P186" i="5"/>
  <c r="O186" i="5"/>
  <c r="N186" i="5"/>
  <c r="M186" i="5"/>
  <c r="L186" i="5"/>
  <c r="J186" i="5"/>
  <c r="I186" i="5"/>
  <c r="U185" i="5"/>
  <c r="T185" i="5"/>
  <c r="S185" i="5"/>
  <c r="R185" i="5"/>
  <c r="Q185" i="5"/>
  <c r="P185" i="5"/>
  <c r="O185" i="5"/>
  <c r="N185" i="5"/>
  <c r="M185" i="5"/>
  <c r="L185" i="5"/>
  <c r="J185" i="5"/>
  <c r="I185" i="5"/>
  <c r="U184" i="5"/>
  <c r="T184" i="5"/>
  <c r="S184" i="5"/>
  <c r="R184" i="5"/>
  <c r="Q184" i="5"/>
  <c r="P184" i="5"/>
  <c r="O184" i="5"/>
  <c r="N184" i="5"/>
  <c r="M184" i="5"/>
  <c r="L184" i="5"/>
  <c r="J184" i="5"/>
  <c r="I184" i="5"/>
  <c r="U183" i="5"/>
  <c r="T183" i="5"/>
  <c r="S183" i="5"/>
  <c r="R183" i="5"/>
  <c r="Q183" i="5"/>
  <c r="P183" i="5"/>
  <c r="O183" i="5"/>
  <c r="N183" i="5"/>
  <c r="M183" i="5"/>
  <c r="L183" i="5"/>
  <c r="J183" i="5"/>
  <c r="I183" i="5"/>
  <c r="U182" i="5"/>
  <c r="T182" i="5"/>
  <c r="S182" i="5"/>
  <c r="R182" i="5"/>
  <c r="Q182" i="5"/>
  <c r="P182" i="5"/>
  <c r="O182" i="5"/>
  <c r="N182" i="5"/>
  <c r="M182" i="5"/>
  <c r="L182" i="5"/>
  <c r="J182" i="5"/>
  <c r="I182" i="5"/>
  <c r="U181" i="5"/>
  <c r="T181" i="5"/>
  <c r="S181" i="5"/>
  <c r="R181" i="5"/>
  <c r="Q181" i="5"/>
  <c r="P181" i="5"/>
  <c r="O181" i="5"/>
  <c r="N181" i="5"/>
  <c r="M181" i="5"/>
  <c r="L181" i="5"/>
  <c r="J181" i="5"/>
  <c r="I181" i="5"/>
  <c r="U180" i="5"/>
  <c r="T180" i="5"/>
  <c r="S180" i="5"/>
  <c r="R180" i="5"/>
  <c r="Q180" i="5"/>
  <c r="P180" i="5"/>
  <c r="O180" i="5"/>
  <c r="N180" i="5"/>
  <c r="M180" i="5"/>
  <c r="L180" i="5"/>
  <c r="J180" i="5"/>
  <c r="I180" i="5"/>
  <c r="U179" i="5"/>
  <c r="T179" i="5"/>
  <c r="S179" i="5"/>
  <c r="R179" i="5"/>
  <c r="Q179" i="5"/>
  <c r="P179" i="5"/>
  <c r="O179" i="5"/>
  <c r="N179" i="5"/>
  <c r="M179" i="5"/>
  <c r="L179" i="5"/>
  <c r="J179" i="5"/>
  <c r="I179" i="5"/>
  <c r="U178" i="5"/>
  <c r="T178" i="5"/>
  <c r="S178" i="5"/>
  <c r="R178" i="5"/>
  <c r="Q178" i="5"/>
  <c r="P178" i="5"/>
  <c r="O178" i="5"/>
  <c r="N178" i="5"/>
  <c r="M178" i="5"/>
  <c r="L178" i="5"/>
  <c r="J178" i="5"/>
  <c r="I178" i="5"/>
  <c r="U177" i="5"/>
  <c r="T177" i="5"/>
  <c r="S177" i="5"/>
  <c r="R177" i="5"/>
  <c r="Q177" i="5"/>
  <c r="P177" i="5"/>
  <c r="O177" i="5"/>
  <c r="N177" i="5"/>
  <c r="M177" i="5"/>
  <c r="L177" i="5"/>
  <c r="J177" i="5"/>
  <c r="I177" i="5"/>
  <c r="U176" i="5"/>
  <c r="T176" i="5"/>
  <c r="S176" i="5"/>
  <c r="R176" i="5"/>
  <c r="Q176" i="5"/>
  <c r="P176" i="5"/>
  <c r="O176" i="5"/>
  <c r="N176" i="5"/>
  <c r="M176" i="5"/>
  <c r="L176" i="5"/>
  <c r="J176" i="5"/>
  <c r="I176" i="5"/>
  <c r="U175" i="5"/>
  <c r="T175" i="5"/>
  <c r="S175" i="5"/>
  <c r="R175" i="5"/>
  <c r="Q175" i="5"/>
  <c r="P175" i="5"/>
  <c r="O175" i="5"/>
  <c r="N175" i="5"/>
  <c r="M175" i="5"/>
  <c r="L175" i="5"/>
  <c r="J175" i="5"/>
  <c r="I175" i="5"/>
  <c r="U174" i="5"/>
  <c r="T174" i="5"/>
  <c r="S174" i="5"/>
  <c r="R174" i="5"/>
  <c r="Q174" i="5"/>
  <c r="P174" i="5"/>
  <c r="O174" i="5"/>
  <c r="N174" i="5"/>
  <c r="M174" i="5"/>
  <c r="L174" i="5"/>
  <c r="J174" i="5"/>
  <c r="I174" i="5"/>
  <c r="U173" i="5"/>
  <c r="T173" i="5"/>
  <c r="S173" i="5"/>
  <c r="R173" i="5"/>
  <c r="Q173" i="5"/>
  <c r="P173" i="5"/>
  <c r="O173" i="5"/>
  <c r="N173" i="5"/>
  <c r="M173" i="5"/>
  <c r="L173" i="5"/>
  <c r="J173" i="5"/>
  <c r="I173" i="5"/>
  <c r="U172" i="5"/>
  <c r="T172" i="5"/>
  <c r="S172" i="5"/>
  <c r="R172" i="5"/>
  <c r="Q172" i="5"/>
  <c r="P172" i="5"/>
  <c r="O172" i="5"/>
  <c r="N172" i="5"/>
  <c r="M172" i="5"/>
  <c r="L172" i="5"/>
  <c r="J172" i="5"/>
  <c r="I172" i="5"/>
  <c r="U171" i="5"/>
  <c r="T171" i="5"/>
  <c r="S171" i="5"/>
  <c r="R171" i="5"/>
  <c r="Q171" i="5"/>
  <c r="P171" i="5"/>
  <c r="O171" i="5"/>
  <c r="N171" i="5"/>
  <c r="M171" i="5"/>
  <c r="L171" i="5"/>
  <c r="J171" i="5"/>
  <c r="I171" i="5"/>
  <c r="U170" i="5"/>
  <c r="T170" i="5"/>
  <c r="S170" i="5"/>
  <c r="R170" i="5"/>
  <c r="Q170" i="5"/>
  <c r="P170" i="5"/>
  <c r="O170" i="5"/>
  <c r="N170" i="5"/>
  <c r="M170" i="5"/>
  <c r="L170" i="5"/>
  <c r="J170" i="5"/>
  <c r="I170" i="5"/>
  <c r="U169" i="5"/>
  <c r="T169" i="5"/>
  <c r="S169" i="5"/>
  <c r="R169" i="5"/>
  <c r="Q169" i="5"/>
  <c r="P169" i="5"/>
  <c r="O169" i="5"/>
  <c r="N169" i="5"/>
  <c r="M169" i="5"/>
  <c r="L169" i="5"/>
  <c r="J169" i="5"/>
  <c r="I169" i="5"/>
  <c r="U168" i="5"/>
  <c r="T168" i="5"/>
  <c r="S168" i="5"/>
  <c r="R168" i="5"/>
  <c r="Q168" i="5"/>
  <c r="P168" i="5"/>
  <c r="O168" i="5"/>
  <c r="N168" i="5"/>
  <c r="M168" i="5"/>
  <c r="L168" i="5"/>
  <c r="J168" i="5"/>
  <c r="I168" i="5"/>
  <c r="U167" i="5"/>
  <c r="T167" i="5"/>
  <c r="S167" i="5"/>
  <c r="R167" i="5"/>
  <c r="Q167" i="5"/>
  <c r="P167" i="5"/>
  <c r="O167" i="5"/>
  <c r="N167" i="5"/>
  <c r="M167" i="5"/>
  <c r="L167" i="5"/>
  <c r="J167" i="5"/>
  <c r="I167" i="5"/>
  <c r="U166" i="5"/>
  <c r="T166" i="5"/>
  <c r="S166" i="5"/>
  <c r="R166" i="5"/>
  <c r="Q166" i="5"/>
  <c r="P166" i="5"/>
  <c r="O166" i="5"/>
  <c r="N166" i="5"/>
  <c r="M166" i="5"/>
  <c r="L166" i="5"/>
  <c r="J166" i="5"/>
  <c r="I166" i="5"/>
  <c r="U165" i="5"/>
  <c r="T165" i="5"/>
  <c r="S165" i="5"/>
  <c r="R165" i="5"/>
  <c r="Q165" i="5"/>
  <c r="P165" i="5"/>
  <c r="O165" i="5"/>
  <c r="N165" i="5"/>
  <c r="M165" i="5"/>
  <c r="L165" i="5"/>
  <c r="J165" i="5"/>
  <c r="I165" i="5"/>
  <c r="U164" i="5"/>
  <c r="T164" i="5"/>
  <c r="S164" i="5"/>
  <c r="R164" i="5"/>
  <c r="Q164" i="5"/>
  <c r="P164" i="5"/>
  <c r="O164" i="5"/>
  <c r="N164" i="5"/>
  <c r="M164" i="5"/>
  <c r="L164" i="5"/>
  <c r="J164" i="5"/>
  <c r="I164" i="5"/>
  <c r="U163" i="5"/>
  <c r="T163" i="5"/>
  <c r="S163" i="5"/>
  <c r="R163" i="5"/>
  <c r="Q163" i="5"/>
  <c r="P163" i="5"/>
  <c r="O163" i="5"/>
  <c r="N163" i="5"/>
  <c r="M163" i="5"/>
  <c r="L163" i="5"/>
  <c r="J163" i="5"/>
  <c r="I163" i="5"/>
  <c r="U162" i="5"/>
  <c r="T162" i="5"/>
  <c r="S162" i="5"/>
  <c r="R162" i="5"/>
  <c r="Q162" i="5"/>
  <c r="P162" i="5"/>
  <c r="O162" i="5"/>
  <c r="N162" i="5"/>
  <c r="M162" i="5"/>
  <c r="L162" i="5"/>
  <c r="J162" i="5"/>
  <c r="I162" i="5"/>
  <c r="U161" i="5"/>
  <c r="T161" i="5"/>
  <c r="S161" i="5"/>
  <c r="R161" i="5"/>
  <c r="Q161" i="5"/>
  <c r="P161" i="5"/>
  <c r="O161" i="5"/>
  <c r="N161" i="5"/>
  <c r="M161" i="5"/>
  <c r="L161" i="5"/>
  <c r="J161" i="5"/>
  <c r="I161" i="5"/>
  <c r="U160" i="5"/>
  <c r="T160" i="5"/>
  <c r="S160" i="5"/>
  <c r="R160" i="5"/>
  <c r="Q160" i="5"/>
  <c r="P160" i="5"/>
  <c r="O160" i="5"/>
  <c r="N160" i="5"/>
  <c r="M160" i="5"/>
  <c r="L160" i="5"/>
  <c r="J160" i="5"/>
  <c r="I160" i="5"/>
  <c r="U159" i="5"/>
  <c r="T159" i="5"/>
  <c r="S159" i="5"/>
  <c r="R159" i="5"/>
  <c r="Q159" i="5"/>
  <c r="P159" i="5"/>
  <c r="O159" i="5"/>
  <c r="N159" i="5"/>
  <c r="M159" i="5"/>
  <c r="L159" i="5"/>
  <c r="J159" i="5"/>
  <c r="I159" i="5"/>
  <c r="U158" i="5"/>
  <c r="T158" i="5"/>
  <c r="S158" i="5"/>
  <c r="R158" i="5"/>
  <c r="Q158" i="5"/>
  <c r="P158" i="5"/>
  <c r="O158" i="5"/>
  <c r="N158" i="5"/>
  <c r="M158" i="5"/>
  <c r="L158" i="5"/>
  <c r="J158" i="5"/>
  <c r="I158" i="5"/>
  <c r="U157" i="5"/>
  <c r="T157" i="5"/>
  <c r="S157" i="5"/>
  <c r="R157" i="5"/>
  <c r="Q157" i="5"/>
  <c r="P157" i="5"/>
  <c r="O157" i="5"/>
  <c r="N157" i="5"/>
  <c r="M157" i="5"/>
  <c r="L157" i="5"/>
  <c r="J157" i="5"/>
  <c r="I157" i="5"/>
  <c r="U156" i="5"/>
  <c r="T156" i="5"/>
  <c r="S156" i="5"/>
  <c r="R156" i="5"/>
  <c r="Q156" i="5"/>
  <c r="P156" i="5"/>
  <c r="O156" i="5"/>
  <c r="N156" i="5"/>
  <c r="M156" i="5"/>
  <c r="L156" i="5"/>
  <c r="J156" i="5"/>
  <c r="I156" i="5"/>
  <c r="U155" i="5"/>
  <c r="T155" i="5"/>
  <c r="S155" i="5"/>
  <c r="R155" i="5"/>
  <c r="Q155" i="5"/>
  <c r="P155" i="5"/>
  <c r="O155" i="5"/>
  <c r="N155" i="5"/>
  <c r="M155" i="5"/>
  <c r="L155" i="5"/>
  <c r="J155" i="5"/>
  <c r="I155" i="5"/>
  <c r="U154" i="5"/>
  <c r="T154" i="5"/>
  <c r="S154" i="5"/>
  <c r="R154" i="5"/>
  <c r="Q154" i="5"/>
  <c r="P154" i="5"/>
  <c r="O154" i="5"/>
  <c r="N154" i="5"/>
  <c r="M154" i="5"/>
  <c r="L154" i="5"/>
  <c r="J154" i="5"/>
  <c r="I154" i="5"/>
  <c r="U153" i="5"/>
  <c r="T153" i="5"/>
  <c r="S153" i="5"/>
  <c r="R153" i="5"/>
  <c r="Q153" i="5"/>
  <c r="P153" i="5"/>
  <c r="O153" i="5"/>
  <c r="N153" i="5"/>
  <c r="M153" i="5"/>
  <c r="L153" i="5"/>
  <c r="J153" i="5"/>
  <c r="I153" i="5"/>
  <c r="U152" i="5"/>
  <c r="T152" i="5"/>
  <c r="S152" i="5"/>
  <c r="R152" i="5"/>
  <c r="Q152" i="5"/>
  <c r="P152" i="5"/>
  <c r="O152" i="5"/>
  <c r="N152" i="5"/>
  <c r="M152" i="5"/>
  <c r="L152" i="5"/>
  <c r="J152" i="5"/>
  <c r="I152" i="5"/>
  <c r="U151" i="5"/>
  <c r="T151" i="5"/>
  <c r="S151" i="5"/>
  <c r="R151" i="5"/>
  <c r="Q151" i="5"/>
  <c r="P151" i="5"/>
  <c r="O151" i="5"/>
  <c r="N151" i="5"/>
  <c r="M151" i="5"/>
  <c r="L151" i="5"/>
  <c r="J151" i="5"/>
  <c r="I151" i="5"/>
  <c r="U150" i="5"/>
  <c r="T150" i="5"/>
  <c r="S150" i="5"/>
  <c r="R150" i="5"/>
  <c r="Q150" i="5"/>
  <c r="P150" i="5"/>
  <c r="O150" i="5"/>
  <c r="N150" i="5"/>
  <c r="M150" i="5"/>
  <c r="L150" i="5"/>
  <c r="J150" i="5"/>
  <c r="I150" i="5"/>
  <c r="U149" i="5"/>
  <c r="T149" i="5"/>
  <c r="S149" i="5"/>
  <c r="R149" i="5"/>
  <c r="Q149" i="5"/>
  <c r="P149" i="5"/>
  <c r="O149" i="5"/>
  <c r="N149" i="5"/>
  <c r="M149" i="5"/>
  <c r="L149" i="5"/>
  <c r="J149" i="5"/>
  <c r="I149" i="5"/>
  <c r="U148" i="5"/>
  <c r="T148" i="5"/>
  <c r="S148" i="5"/>
  <c r="R148" i="5"/>
  <c r="Q148" i="5"/>
  <c r="P148" i="5"/>
  <c r="O148" i="5"/>
  <c r="N148" i="5"/>
  <c r="M148" i="5"/>
  <c r="L148" i="5"/>
  <c r="J148" i="5"/>
  <c r="I148" i="5"/>
  <c r="U147" i="5"/>
  <c r="T147" i="5"/>
  <c r="S147" i="5"/>
  <c r="R147" i="5"/>
  <c r="Q147" i="5"/>
  <c r="P147" i="5"/>
  <c r="O147" i="5"/>
  <c r="N147" i="5"/>
  <c r="M147" i="5"/>
  <c r="L147" i="5"/>
  <c r="J147" i="5"/>
  <c r="I147" i="5"/>
  <c r="U146" i="5"/>
  <c r="T146" i="5"/>
  <c r="S146" i="5"/>
  <c r="R146" i="5"/>
  <c r="Q146" i="5"/>
  <c r="P146" i="5"/>
  <c r="O146" i="5"/>
  <c r="N146" i="5"/>
  <c r="M146" i="5"/>
  <c r="L146" i="5"/>
  <c r="J146" i="5"/>
  <c r="I146" i="5"/>
  <c r="U145" i="5"/>
  <c r="T145" i="5"/>
  <c r="S145" i="5"/>
  <c r="R145" i="5"/>
  <c r="Q145" i="5"/>
  <c r="P145" i="5"/>
  <c r="O145" i="5"/>
  <c r="N145" i="5"/>
  <c r="M145" i="5"/>
  <c r="L145" i="5"/>
  <c r="J145" i="5"/>
  <c r="I145" i="5"/>
  <c r="U144" i="5"/>
  <c r="T144" i="5"/>
  <c r="S144" i="5"/>
  <c r="R144" i="5"/>
  <c r="Q144" i="5"/>
  <c r="P144" i="5"/>
  <c r="O144" i="5"/>
  <c r="N144" i="5"/>
  <c r="M144" i="5"/>
  <c r="L144" i="5"/>
  <c r="J144" i="5"/>
  <c r="I144" i="5"/>
  <c r="U143" i="5"/>
  <c r="T143" i="5"/>
  <c r="S143" i="5"/>
  <c r="R143" i="5"/>
  <c r="Q143" i="5"/>
  <c r="P143" i="5"/>
  <c r="O143" i="5"/>
  <c r="N143" i="5"/>
  <c r="M143" i="5"/>
  <c r="L143" i="5"/>
  <c r="J143" i="5"/>
  <c r="I143" i="5"/>
  <c r="U142" i="5"/>
  <c r="T142" i="5"/>
  <c r="S142" i="5"/>
  <c r="R142" i="5"/>
  <c r="Q142" i="5"/>
  <c r="P142" i="5"/>
  <c r="O142" i="5"/>
  <c r="N142" i="5"/>
  <c r="M142" i="5"/>
  <c r="L142" i="5"/>
  <c r="J142" i="5"/>
  <c r="I142" i="5"/>
  <c r="U141" i="5"/>
  <c r="T141" i="5"/>
  <c r="S141" i="5"/>
  <c r="R141" i="5"/>
  <c r="Q141" i="5"/>
  <c r="P141" i="5"/>
  <c r="O141" i="5"/>
  <c r="N141" i="5"/>
  <c r="M141" i="5"/>
  <c r="L141" i="5"/>
  <c r="J141" i="5"/>
  <c r="I141" i="5"/>
  <c r="U140" i="5"/>
  <c r="T140" i="5"/>
  <c r="S140" i="5"/>
  <c r="R140" i="5"/>
  <c r="Q140" i="5"/>
  <c r="P140" i="5"/>
  <c r="O140" i="5"/>
  <c r="N140" i="5"/>
  <c r="M140" i="5"/>
  <c r="L140" i="5"/>
  <c r="J140" i="5"/>
  <c r="I140" i="5"/>
  <c r="U139" i="5"/>
  <c r="T139" i="5"/>
  <c r="S139" i="5"/>
  <c r="R139" i="5"/>
  <c r="Q139" i="5"/>
  <c r="P139" i="5"/>
  <c r="O139" i="5"/>
  <c r="N139" i="5"/>
  <c r="M139" i="5"/>
  <c r="L139" i="5"/>
  <c r="J139" i="5"/>
  <c r="I139" i="5"/>
  <c r="U138" i="5"/>
  <c r="T138" i="5"/>
  <c r="S138" i="5"/>
  <c r="R138" i="5"/>
  <c r="Q138" i="5"/>
  <c r="P138" i="5"/>
  <c r="O138" i="5"/>
  <c r="N138" i="5"/>
  <c r="M138" i="5"/>
  <c r="L138" i="5"/>
  <c r="J138" i="5"/>
  <c r="I138" i="5"/>
  <c r="U137" i="5"/>
  <c r="T137" i="5"/>
  <c r="S137" i="5"/>
  <c r="R137" i="5"/>
  <c r="Q137" i="5"/>
  <c r="P137" i="5"/>
  <c r="O137" i="5"/>
  <c r="N137" i="5"/>
  <c r="M137" i="5"/>
  <c r="L137" i="5"/>
  <c r="J137" i="5"/>
  <c r="I137" i="5"/>
  <c r="U136" i="5"/>
  <c r="T136" i="5"/>
  <c r="S136" i="5"/>
  <c r="R136" i="5"/>
  <c r="Q136" i="5"/>
  <c r="P136" i="5"/>
  <c r="O136" i="5"/>
  <c r="N136" i="5"/>
  <c r="M136" i="5"/>
  <c r="L136" i="5"/>
  <c r="J136" i="5"/>
  <c r="I136" i="5"/>
  <c r="U135" i="5"/>
  <c r="T135" i="5"/>
  <c r="S135" i="5"/>
  <c r="R135" i="5"/>
  <c r="Q135" i="5"/>
  <c r="P135" i="5"/>
  <c r="O135" i="5"/>
  <c r="N135" i="5"/>
  <c r="M135" i="5"/>
  <c r="L135" i="5"/>
  <c r="J135" i="5"/>
  <c r="I135" i="5"/>
  <c r="U134" i="5"/>
  <c r="T134" i="5"/>
  <c r="S134" i="5"/>
  <c r="R134" i="5"/>
  <c r="Q134" i="5"/>
  <c r="P134" i="5"/>
  <c r="O134" i="5"/>
  <c r="N134" i="5"/>
  <c r="M134" i="5"/>
  <c r="L134" i="5"/>
  <c r="J134" i="5"/>
  <c r="I134" i="5"/>
  <c r="U133" i="5"/>
  <c r="T133" i="5"/>
  <c r="S133" i="5"/>
  <c r="R133" i="5"/>
  <c r="Q133" i="5"/>
  <c r="P133" i="5"/>
  <c r="O133" i="5"/>
  <c r="N133" i="5"/>
  <c r="M133" i="5"/>
  <c r="L133" i="5"/>
  <c r="J133" i="5"/>
  <c r="I133" i="5"/>
  <c r="U132" i="5"/>
  <c r="T132" i="5"/>
  <c r="S132" i="5"/>
  <c r="R132" i="5"/>
  <c r="Q132" i="5"/>
  <c r="P132" i="5"/>
  <c r="O132" i="5"/>
  <c r="N132" i="5"/>
  <c r="M132" i="5"/>
  <c r="L132" i="5"/>
  <c r="J132" i="5"/>
  <c r="I132" i="5"/>
  <c r="U131" i="5"/>
  <c r="T131" i="5"/>
  <c r="S131" i="5"/>
  <c r="R131" i="5"/>
  <c r="Q131" i="5"/>
  <c r="P131" i="5"/>
  <c r="O131" i="5"/>
  <c r="N131" i="5"/>
  <c r="M131" i="5"/>
  <c r="L131" i="5"/>
  <c r="J131" i="5"/>
  <c r="I131" i="5"/>
  <c r="U130" i="5"/>
  <c r="T130" i="5"/>
  <c r="S130" i="5"/>
  <c r="R130" i="5"/>
  <c r="Q130" i="5"/>
  <c r="P130" i="5"/>
  <c r="O130" i="5"/>
  <c r="N130" i="5"/>
  <c r="M130" i="5"/>
  <c r="L130" i="5"/>
  <c r="J130" i="5"/>
  <c r="I130" i="5"/>
  <c r="U129" i="5"/>
  <c r="T129" i="5"/>
  <c r="S129" i="5"/>
  <c r="R129" i="5"/>
  <c r="Q129" i="5"/>
  <c r="P129" i="5"/>
  <c r="O129" i="5"/>
  <c r="N129" i="5"/>
  <c r="M129" i="5"/>
  <c r="L129" i="5"/>
  <c r="J129" i="5"/>
  <c r="I129" i="5"/>
  <c r="U128" i="5"/>
  <c r="T128" i="5"/>
  <c r="S128" i="5"/>
  <c r="R128" i="5"/>
  <c r="Q128" i="5"/>
  <c r="P128" i="5"/>
  <c r="O128" i="5"/>
  <c r="N128" i="5"/>
  <c r="M128" i="5"/>
  <c r="L128" i="5"/>
  <c r="J128" i="5"/>
  <c r="I128" i="5"/>
  <c r="U127" i="5"/>
  <c r="T127" i="5"/>
  <c r="S127" i="5"/>
  <c r="R127" i="5"/>
  <c r="Q127" i="5"/>
  <c r="P127" i="5"/>
  <c r="O127" i="5"/>
  <c r="N127" i="5"/>
  <c r="M127" i="5"/>
  <c r="L127" i="5"/>
  <c r="J127" i="5"/>
  <c r="I127" i="5"/>
  <c r="U126" i="5"/>
  <c r="T126" i="5"/>
  <c r="S126" i="5"/>
  <c r="R126" i="5"/>
  <c r="Q126" i="5"/>
  <c r="P126" i="5"/>
  <c r="O126" i="5"/>
  <c r="N126" i="5"/>
  <c r="M126" i="5"/>
  <c r="L126" i="5"/>
  <c r="J126" i="5"/>
  <c r="I126" i="5"/>
  <c r="U125" i="5"/>
  <c r="T125" i="5"/>
  <c r="S125" i="5"/>
  <c r="R125" i="5"/>
  <c r="Q125" i="5"/>
  <c r="P125" i="5"/>
  <c r="O125" i="5"/>
  <c r="N125" i="5"/>
  <c r="M125" i="5"/>
  <c r="L125" i="5"/>
  <c r="J125" i="5"/>
  <c r="I125" i="5"/>
  <c r="U124" i="5"/>
  <c r="T124" i="5"/>
  <c r="S124" i="5"/>
  <c r="R124" i="5"/>
  <c r="Q124" i="5"/>
  <c r="P124" i="5"/>
  <c r="O124" i="5"/>
  <c r="N124" i="5"/>
  <c r="M124" i="5"/>
  <c r="L124" i="5"/>
  <c r="J124" i="5"/>
  <c r="I124" i="5"/>
  <c r="U123" i="5"/>
  <c r="T123" i="5"/>
  <c r="S123" i="5"/>
  <c r="R123" i="5"/>
  <c r="Q123" i="5"/>
  <c r="P123" i="5"/>
  <c r="O123" i="5"/>
  <c r="N123" i="5"/>
  <c r="M123" i="5"/>
  <c r="L123" i="5"/>
  <c r="J123" i="5"/>
  <c r="I123" i="5"/>
  <c r="U122" i="5"/>
  <c r="T122" i="5"/>
  <c r="S122" i="5"/>
  <c r="R122" i="5"/>
  <c r="Q122" i="5"/>
  <c r="P122" i="5"/>
  <c r="O122" i="5"/>
  <c r="N122" i="5"/>
  <c r="M122" i="5"/>
  <c r="L122" i="5"/>
  <c r="J122" i="5"/>
  <c r="I122" i="5"/>
  <c r="U121" i="5"/>
  <c r="T121" i="5"/>
  <c r="S121" i="5"/>
  <c r="R121" i="5"/>
  <c r="Q121" i="5"/>
  <c r="P121" i="5"/>
  <c r="O121" i="5"/>
  <c r="N121" i="5"/>
  <c r="M121" i="5"/>
  <c r="L121" i="5"/>
  <c r="J121" i="5"/>
  <c r="I121" i="5"/>
  <c r="U120" i="5"/>
  <c r="T120" i="5"/>
  <c r="S120" i="5"/>
  <c r="R120" i="5"/>
  <c r="Q120" i="5"/>
  <c r="P120" i="5"/>
  <c r="O120" i="5"/>
  <c r="N120" i="5"/>
  <c r="M120" i="5"/>
  <c r="L120" i="5"/>
  <c r="J120" i="5"/>
  <c r="I120" i="5"/>
  <c r="U119" i="5"/>
  <c r="T119" i="5"/>
  <c r="S119" i="5"/>
  <c r="R119" i="5"/>
  <c r="Q119" i="5"/>
  <c r="P119" i="5"/>
  <c r="O119" i="5"/>
  <c r="N119" i="5"/>
  <c r="M119" i="5"/>
  <c r="L119" i="5"/>
  <c r="J119" i="5"/>
  <c r="I119" i="5"/>
  <c r="U118" i="5"/>
  <c r="T118" i="5"/>
  <c r="S118" i="5"/>
  <c r="R118" i="5"/>
  <c r="Q118" i="5"/>
  <c r="P118" i="5"/>
  <c r="O118" i="5"/>
  <c r="N118" i="5"/>
  <c r="M118" i="5"/>
  <c r="L118" i="5"/>
  <c r="J118" i="5"/>
  <c r="I118" i="5"/>
  <c r="U117" i="5"/>
  <c r="T117" i="5"/>
  <c r="S117" i="5"/>
  <c r="R117" i="5"/>
  <c r="Q117" i="5"/>
  <c r="P117" i="5"/>
  <c r="O117" i="5"/>
  <c r="N117" i="5"/>
  <c r="M117" i="5"/>
  <c r="L117" i="5"/>
  <c r="J117" i="5"/>
  <c r="I117" i="5"/>
  <c r="U116" i="5"/>
  <c r="T116" i="5"/>
  <c r="S116" i="5"/>
  <c r="R116" i="5"/>
  <c r="Q116" i="5"/>
  <c r="P116" i="5"/>
  <c r="O116" i="5"/>
  <c r="N116" i="5"/>
  <c r="M116" i="5"/>
  <c r="L116" i="5"/>
  <c r="J116" i="5"/>
  <c r="I116" i="5"/>
  <c r="U115" i="5"/>
  <c r="T115" i="5"/>
  <c r="S115" i="5"/>
  <c r="R115" i="5"/>
  <c r="Q115" i="5"/>
  <c r="P115" i="5"/>
  <c r="O115" i="5"/>
  <c r="N115" i="5"/>
  <c r="M115" i="5"/>
  <c r="L115" i="5"/>
  <c r="J115" i="5"/>
  <c r="I115" i="5"/>
  <c r="U114" i="5"/>
  <c r="T114" i="5"/>
  <c r="S114" i="5"/>
  <c r="R114" i="5"/>
  <c r="Q114" i="5"/>
  <c r="P114" i="5"/>
  <c r="O114" i="5"/>
  <c r="N114" i="5"/>
  <c r="M114" i="5"/>
  <c r="L114" i="5"/>
  <c r="J114" i="5"/>
  <c r="I114" i="5"/>
  <c r="U113" i="5"/>
  <c r="T113" i="5"/>
  <c r="S113" i="5"/>
  <c r="R113" i="5"/>
  <c r="Q113" i="5"/>
  <c r="P113" i="5"/>
  <c r="O113" i="5"/>
  <c r="N113" i="5"/>
  <c r="M113" i="5"/>
  <c r="L113" i="5"/>
  <c r="J113" i="5"/>
  <c r="I113" i="5"/>
  <c r="U112" i="5"/>
  <c r="T112" i="5"/>
  <c r="S112" i="5"/>
  <c r="R112" i="5"/>
  <c r="Q112" i="5"/>
  <c r="P112" i="5"/>
  <c r="O112" i="5"/>
  <c r="N112" i="5"/>
  <c r="M112" i="5"/>
  <c r="L112" i="5"/>
  <c r="J112" i="5"/>
  <c r="I112" i="5"/>
  <c r="U111" i="5"/>
  <c r="T111" i="5"/>
  <c r="S111" i="5"/>
  <c r="R111" i="5"/>
  <c r="Q111" i="5"/>
  <c r="P111" i="5"/>
  <c r="O111" i="5"/>
  <c r="N111" i="5"/>
  <c r="M111" i="5"/>
  <c r="L111" i="5"/>
  <c r="J111" i="5"/>
  <c r="I111" i="5"/>
  <c r="U110" i="5"/>
  <c r="T110" i="5"/>
  <c r="S110" i="5"/>
  <c r="R110" i="5"/>
  <c r="Q110" i="5"/>
  <c r="P110" i="5"/>
  <c r="O110" i="5"/>
  <c r="N110" i="5"/>
  <c r="M110" i="5"/>
  <c r="L110" i="5"/>
  <c r="J110" i="5"/>
  <c r="I110" i="5"/>
  <c r="U109" i="5"/>
  <c r="T109" i="5"/>
  <c r="S109" i="5"/>
  <c r="R109" i="5"/>
  <c r="Q109" i="5"/>
  <c r="P109" i="5"/>
  <c r="O109" i="5"/>
  <c r="N109" i="5"/>
  <c r="M109" i="5"/>
  <c r="L109" i="5"/>
  <c r="J109" i="5"/>
  <c r="I109" i="5"/>
  <c r="U108" i="5"/>
  <c r="T108" i="5"/>
  <c r="S108" i="5"/>
  <c r="R108" i="5"/>
  <c r="Q108" i="5"/>
  <c r="P108" i="5"/>
  <c r="O108" i="5"/>
  <c r="N108" i="5"/>
  <c r="M108" i="5"/>
  <c r="L108" i="5"/>
  <c r="J108" i="5"/>
  <c r="I108" i="5"/>
  <c r="U107" i="5"/>
  <c r="T107" i="5"/>
  <c r="S107" i="5"/>
  <c r="R107" i="5"/>
  <c r="Q107" i="5"/>
  <c r="P107" i="5"/>
  <c r="O107" i="5"/>
  <c r="N107" i="5"/>
  <c r="M107" i="5"/>
  <c r="L107" i="5"/>
  <c r="J107" i="5"/>
  <c r="I107" i="5"/>
  <c r="U106" i="5"/>
  <c r="T106" i="5"/>
  <c r="S106" i="5"/>
  <c r="R106" i="5"/>
  <c r="Q106" i="5"/>
  <c r="P106" i="5"/>
  <c r="O106" i="5"/>
  <c r="N106" i="5"/>
  <c r="M106" i="5"/>
  <c r="L106" i="5"/>
  <c r="J106" i="5"/>
  <c r="I106" i="5"/>
  <c r="U105" i="5"/>
  <c r="T105" i="5"/>
  <c r="S105" i="5"/>
  <c r="R105" i="5"/>
  <c r="Q105" i="5"/>
  <c r="P105" i="5"/>
  <c r="O105" i="5"/>
  <c r="N105" i="5"/>
  <c r="M105" i="5"/>
  <c r="L105" i="5"/>
  <c r="J105" i="5"/>
  <c r="I105" i="5"/>
  <c r="U104" i="5"/>
  <c r="T104" i="5"/>
  <c r="S104" i="5"/>
  <c r="R104" i="5"/>
  <c r="Q104" i="5"/>
  <c r="P104" i="5"/>
  <c r="O104" i="5"/>
  <c r="N104" i="5"/>
  <c r="M104" i="5"/>
  <c r="L104" i="5"/>
  <c r="J104" i="5"/>
  <c r="I104" i="5"/>
  <c r="U103" i="5"/>
  <c r="T103" i="5"/>
  <c r="S103" i="5"/>
  <c r="R103" i="5"/>
  <c r="Q103" i="5"/>
  <c r="P103" i="5"/>
  <c r="O103" i="5"/>
  <c r="N103" i="5"/>
  <c r="M103" i="5"/>
  <c r="L103" i="5"/>
  <c r="J103" i="5"/>
  <c r="I103" i="5"/>
  <c r="U102" i="5"/>
  <c r="T102" i="5"/>
  <c r="S102" i="5"/>
  <c r="R102" i="5"/>
  <c r="Q102" i="5"/>
  <c r="P102" i="5"/>
  <c r="O102" i="5"/>
  <c r="N102" i="5"/>
  <c r="M102" i="5"/>
  <c r="L102" i="5"/>
  <c r="J102" i="5"/>
  <c r="I102" i="5"/>
  <c r="U101" i="5"/>
  <c r="T101" i="5"/>
  <c r="S101" i="5"/>
  <c r="R101" i="5"/>
  <c r="Q101" i="5"/>
  <c r="P101" i="5"/>
  <c r="O101" i="5"/>
  <c r="N101" i="5"/>
  <c r="M101" i="5"/>
  <c r="L101" i="5"/>
  <c r="J101" i="5"/>
  <c r="I101" i="5"/>
  <c r="U100" i="5"/>
  <c r="T100" i="5"/>
  <c r="S100" i="5"/>
  <c r="R100" i="5"/>
  <c r="Q100" i="5"/>
  <c r="P100" i="5"/>
  <c r="O100" i="5"/>
  <c r="N100" i="5"/>
  <c r="M100" i="5"/>
  <c r="L100" i="5"/>
  <c r="J100" i="5"/>
  <c r="I100" i="5"/>
  <c r="U99" i="5"/>
  <c r="T99" i="5"/>
  <c r="S99" i="5"/>
  <c r="R99" i="5"/>
  <c r="Q99" i="5"/>
  <c r="P99" i="5"/>
  <c r="O99" i="5"/>
  <c r="N99" i="5"/>
  <c r="M99" i="5"/>
  <c r="L99" i="5"/>
  <c r="J99" i="5"/>
  <c r="I99" i="5"/>
  <c r="U98" i="5"/>
  <c r="T98" i="5"/>
  <c r="S98" i="5"/>
  <c r="R98" i="5"/>
  <c r="Q98" i="5"/>
  <c r="P98" i="5"/>
  <c r="O98" i="5"/>
  <c r="N98" i="5"/>
  <c r="M98" i="5"/>
  <c r="L98" i="5"/>
  <c r="J98" i="5"/>
  <c r="I98" i="5"/>
  <c r="U97" i="5"/>
  <c r="T97" i="5"/>
  <c r="S97" i="5"/>
  <c r="R97" i="5"/>
  <c r="Q97" i="5"/>
  <c r="P97" i="5"/>
  <c r="O97" i="5"/>
  <c r="N97" i="5"/>
  <c r="M97" i="5"/>
  <c r="L97" i="5"/>
  <c r="J97" i="5"/>
  <c r="I97" i="5"/>
  <c r="U96" i="5"/>
  <c r="T96" i="5"/>
  <c r="S96" i="5"/>
  <c r="R96" i="5"/>
  <c r="Q96" i="5"/>
  <c r="P96" i="5"/>
  <c r="O96" i="5"/>
  <c r="N96" i="5"/>
  <c r="M96" i="5"/>
  <c r="L96" i="5"/>
  <c r="J96" i="5"/>
  <c r="I96" i="5"/>
  <c r="U95" i="5"/>
  <c r="T95" i="5"/>
  <c r="S95" i="5"/>
  <c r="R95" i="5"/>
  <c r="Q95" i="5"/>
  <c r="P95" i="5"/>
  <c r="O95" i="5"/>
  <c r="N95" i="5"/>
  <c r="M95" i="5"/>
  <c r="L95" i="5"/>
  <c r="J95" i="5"/>
  <c r="I95" i="5"/>
  <c r="U94" i="5"/>
  <c r="T94" i="5"/>
  <c r="S94" i="5"/>
  <c r="R94" i="5"/>
  <c r="Q94" i="5"/>
  <c r="P94" i="5"/>
  <c r="O94" i="5"/>
  <c r="N94" i="5"/>
  <c r="M94" i="5"/>
  <c r="L94" i="5"/>
  <c r="J94" i="5"/>
  <c r="I94" i="5"/>
  <c r="U93" i="5"/>
  <c r="T93" i="5"/>
  <c r="S93" i="5"/>
  <c r="R93" i="5"/>
  <c r="Q93" i="5"/>
  <c r="P93" i="5"/>
  <c r="O93" i="5"/>
  <c r="N93" i="5"/>
  <c r="M93" i="5"/>
  <c r="L93" i="5"/>
  <c r="J93" i="5"/>
  <c r="I93" i="5"/>
  <c r="U92" i="5"/>
  <c r="T92" i="5"/>
  <c r="S92" i="5"/>
  <c r="R92" i="5"/>
  <c r="Q92" i="5"/>
  <c r="P92" i="5"/>
  <c r="O92" i="5"/>
  <c r="N92" i="5"/>
  <c r="M92" i="5"/>
  <c r="L92" i="5"/>
  <c r="J92" i="5"/>
  <c r="I92" i="5"/>
  <c r="U91" i="5"/>
  <c r="T91" i="5"/>
  <c r="S91" i="5"/>
  <c r="R91" i="5"/>
  <c r="Q91" i="5"/>
  <c r="P91" i="5"/>
  <c r="O91" i="5"/>
  <c r="N91" i="5"/>
  <c r="M91" i="5"/>
  <c r="L91" i="5"/>
  <c r="J91" i="5"/>
  <c r="I91" i="5"/>
  <c r="U90" i="5"/>
  <c r="T90" i="5"/>
  <c r="S90" i="5"/>
  <c r="R90" i="5"/>
  <c r="Q90" i="5"/>
  <c r="P90" i="5"/>
  <c r="O90" i="5"/>
  <c r="N90" i="5"/>
  <c r="M90" i="5"/>
  <c r="L90" i="5"/>
  <c r="J90" i="5"/>
  <c r="I90" i="5"/>
  <c r="U89" i="5"/>
  <c r="T89" i="5"/>
  <c r="S89" i="5"/>
  <c r="R89" i="5"/>
  <c r="Q89" i="5"/>
  <c r="P89" i="5"/>
  <c r="O89" i="5"/>
  <c r="N89" i="5"/>
  <c r="M89" i="5"/>
  <c r="L89" i="5"/>
  <c r="J89" i="5"/>
  <c r="I89" i="5"/>
  <c r="U88" i="5"/>
  <c r="T88" i="5"/>
  <c r="S88" i="5"/>
  <c r="R88" i="5"/>
  <c r="Q88" i="5"/>
  <c r="P88" i="5"/>
  <c r="O88" i="5"/>
  <c r="N88" i="5"/>
  <c r="M88" i="5"/>
  <c r="L88" i="5"/>
  <c r="J88" i="5"/>
  <c r="I88" i="5"/>
  <c r="U87" i="5"/>
  <c r="T87" i="5"/>
  <c r="S87" i="5"/>
  <c r="R87" i="5"/>
  <c r="Q87" i="5"/>
  <c r="P87" i="5"/>
  <c r="O87" i="5"/>
  <c r="N87" i="5"/>
  <c r="M87" i="5"/>
  <c r="L87" i="5"/>
  <c r="J87" i="5"/>
  <c r="I87" i="5"/>
  <c r="U86" i="5"/>
  <c r="T86" i="5"/>
  <c r="S86" i="5"/>
  <c r="R86" i="5"/>
  <c r="Q86" i="5"/>
  <c r="P86" i="5"/>
  <c r="O86" i="5"/>
  <c r="N86" i="5"/>
  <c r="M86" i="5"/>
  <c r="L86" i="5"/>
  <c r="J86" i="5"/>
  <c r="I86" i="5"/>
  <c r="U85" i="5"/>
  <c r="T85" i="5"/>
  <c r="S85" i="5"/>
  <c r="R85" i="5"/>
  <c r="Q85" i="5"/>
  <c r="P85" i="5"/>
  <c r="O85" i="5"/>
  <c r="N85" i="5"/>
  <c r="M85" i="5"/>
  <c r="L85" i="5"/>
  <c r="J85" i="5"/>
  <c r="I85" i="5"/>
  <c r="U84" i="5"/>
  <c r="T84" i="5"/>
  <c r="S84" i="5"/>
  <c r="R84" i="5"/>
  <c r="Q84" i="5"/>
  <c r="P84" i="5"/>
  <c r="O84" i="5"/>
  <c r="N84" i="5"/>
  <c r="M84" i="5"/>
  <c r="L84" i="5"/>
  <c r="J84" i="5"/>
  <c r="I84" i="5"/>
  <c r="U83" i="5"/>
  <c r="T83" i="5"/>
  <c r="S83" i="5"/>
  <c r="R83" i="5"/>
  <c r="Q83" i="5"/>
  <c r="P83" i="5"/>
  <c r="O83" i="5"/>
  <c r="N83" i="5"/>
  <c r="M83" i="5"/>
  <c r="L83" i="5"/>
  <c r="J83" i="5"/>
  <c r="I83" i="5"/>
  <c r="U82" i="5"/>
  <c r="T82" i="5"/>
  <c r="S82" i="5"/>
  <c r="R82" i="5"/>
  <c r="Q82" i="5"/>
  <c r="P82" i="5"/>
  <c r="O82" i="5"/>
  <c r="N82" i="5"/>
  <c r="M82" i="5"/>
  <c r="L82" i="5"/>
  <c r="J82" i="5"/>
  <c r="I82" i="5"/>
  <c r="U81" i="5"/>
  <c r="T81" i="5"/>
  <c r="S81" i="5"/>
  <c r="R81" i="5"/>
  <c r="Q81" i="5"/>
  <c r="P81" i="5"/>
  <c r="O81" i="5"/>
  <c r="N81" i="5"/>
  <c r="M81" i="5"/>
  <c r="L81" i="5"/>
  <c r="J81" i="5"/>
  <c r="I81" i="5"/>
  <c r="U80" i="5"/>
  <c r="T80" i="5"/>
  <c r="S80" i="5"/>
  <c r="R80" i="5"/>
  <c r="Q80" i="5"/>
  <c r="P80" i="5"/>
  <c r="O80" i="5"/>
  <c r="N80" i="5"/>
  <c r="M80" i="5"/>
  <c r="L80" i="5"/>
  <c r="J80" i="5"/>
  <c r="I80" i="5"/>
  <c r="U79" i="5"/>
  <c r="T79" i="5"/>
  <c r="S79" i="5"/>
  <c r="R79" i="5"/>
  <c r="Q79" i="5"/>
  <c r="P79" i="5"/>
  <c r="O79" i="5"/>
  <c r="N79" i="5"/>
  <c r="M79" i="5"/>
  <c r="L79" i="5"/>
  <c r="J79" i="5"/>
  <c r="I79" i="5"/>
  <c r="U78" i="5"/>
  <c r="T78" i="5"/>
  <c r="S78" i="5"/>
  <c r="R78" i="5"/>
  <c r="Q78" i="5"/>
  <c r="P78" i="5"/>
  <c r="O78" i="5"/>
  <c r="N78" i="5"/>
  <c r="M78" i="5"/>
  <c r="L78" i="5"/>
  <c r="J78" i="5"/>
  <c r="I78" i="5"/>
  <c r="U77" i="5"/>
  <c r="T77" i="5"/>
  <c r="S77" i="5"/>
  <c r="R77" i="5"/>
  <c r="Q77" i="5"/>
  <c r="P77" i="5"/>
  <c r="O77" i="5"/>
  <c r="N77" i="5"/>
  <c r="M77" i="5"/>
  <c r="L77" i="5"/>
  <c r="J77" i="5"/>
  <c r="I77" i="5"/>
  <c r="U76" i="5"/>
  <c r="T76" i="5"/>
  <c r="S76" i="5"/>
  <c r="R76" i="5"/>
  <c r="Q76" i="5"/>
  <c r="P76" i="5"/>
  <c r="O76" i="5"/>
  <c r="N76" i="5"/>
  <c r="M76" i="5"/>
  <c r="L76" i="5"/>
  <c r="J76" i="5"/>
  <c r="I76" i="5"/>
  <c r="U75" i="5"/>
  <c r="T75" i="5"/>
  <c r="S75" i="5"/>
  <c r="R75" i="5"/>
  <c r="Q75" i="5"/>
  <c r="P75" i="5"/>
  <c r="O75" i="5"/>
  <c r="N75" i="5"/>
  <c r="M75" i="5"/>
  <c r="L75" i="5"/>
  <c r="J75" i="5"/>
  <c r="I75" i="5"/>
  <c r="U74" i="5"/>
  <c r="T74" i="5"/>
  <c r="S74" i="5"/>
  <c r="R74" i="5"/>
  <c r="Q74" i="5"/>
  <c r="P74" i="5"/>
  <c r="O74" i="5"/>
  <c r="N74" i="5"/>
  <c r="M74" i="5"/>
  <c r="L74" i="5"/>
  <c r="J74" i="5"/>
  <c r="I74" i="5"/>
  <c r="U73" i="5"/>
  <c r="T73" i="5"/>
  <c r="S73" i="5"/>
  <c r="R73" i="5"/>
  <c r="Q73" i="5"/>
  <c r="P73" i="5"/>
  <c r="O73" i="5"/>
  <c r="N73" i="5"/>
  <c r="M73" i="5"/>
  <c r="L73" i="5"/>
  <c r="J73" i="5"/>
  <c r="I73" i="5"/>
  <c r="U72" i="5"/>
  <c r="T72" i="5"/>
  <c r="S72" i="5"/>
  <c r="R72" i="5"/>
  <c r="Q72" i="5"/>
  <c r="P72" i="5"/>
  <c r="O72" i="5"/>
  <c r="N72" i="5"/>
  <c r="M72" i="5"/>
  <c r="L72" i="5"/>
  <c r="J72" i="5"/>
  <c r="I72" i="5"/>
  <c r="U71" i="5"/>
  <c r="T71" i="5"/>
  <c r="S71" i="5"/>
  <c r="R71" i="5"/>
  <c r="Q71" i="5"/>
  <c r="P71" i="5"/>
  <c r="O71" i="5"/>
  <c r="N71" i="5"/>
  <c r="M71" i="5"/>
  <c r="L71" i="5"/>
  <c r="J71" i="5"/>
  <c r="I71" i="5"/>
  <c r="U70" i="5"/>
  <c r="T70" i="5"/>
  <c r="S70" i="5"/>
  <c r="R70" i="5"/>
  <c r="Q70" i="5"/>
  <c r="P70" i="5"/>
  <c r="O70" i="5"/>
  <c r="N70" i="5"/>
  <c r="M70" i="5"/>
  <c r="L70" i="5"/>
  <c r="J70" i="5"/>
  <c r="I70" i="5"/>
  <c r="U69" i="5"/>
  <c r="T69" i="5"/>
  <c r="S69" i="5"/>
  <c r="R69" i="5"/>
  <c r="Q69" i="5"/>
  <c r="P69" i="5"/>
  <c r="O69" i="5"/>
  <c r="N69" i="5"/>
  <c r="M69" i="5"/>
  <c r="L69" i="5"/>
  <c r="J69" i="5"/>
  <c r="I69" i="5"/>
  <c r="U68" i="5"/>
  <c r="T68" i="5"/>
  <c r="S68" i="5"/>
  <c r="R68" i="5"/>
  <c r="Q68" i="5"/>
  <c r="P68" i="5"/>
  <c r="O68" i="5"/>
  <c r="N68" i="5"/>
  <c r="M68" i="5"/>
  <c r="L68" i="5"/>
  <c r="J68" i="5"/>
  <c r="I68" i="5"/>
  <c r="U67" i="5"/>
  <c r="T67" i="5"/>
  <c r="S67" i="5"/>
  <c r="R67" i="5"/>
  <c r="Q67" i="5"/>
  <c r="P67" i="5"/>
  <c r="O67" i="5"/>
  <c r="N67" i="5"/>
  <c r="M67" i="5"/>
  <c r="L67" i="5"/>
  <c r="J67" i="5"/>
  <c r="I67" i="5"/>
  <c r="U66" i="5"/>
  <c r="T66" i="5"/>
  <c r="S66" i="5"/>
  <c r="R66" i="5"/>
  <c r="Q66" i="5"/>
  <c r="P66" i="5"/>
  <c r="O66" i="5"/>
  <c r="N66" i="5"/>
  <c r="M66" i="5"/>
  <c r="L66" i="5"/>
  <c r="J66" i="5"/>
  <c r="I66" i="5"/>
  <c r="U65" i="5"/>
  <c r="T65" i="5"/>
  <c r="S65" i="5"/>
  <c r="R65" i="5"/>
  <c r="Q65" i="5"/>
  <c r="P65" i="5"/>
  <c r="O65" i="5"/>
  <c r="N65" i="5"/>
  <c r="M65" i="5"/>
  <c r="L65" i="5"/>
  <c r="J65" i="5"/>
  <c r="I65" i="5"/>
  <c r="U64" i="5"/>
  <c r="T64" i="5"/>
  <c r="S64" i="5"/>
  <c r="R64" i="5"/>
  <c r="Q64" i="5"/>
  <c r="P64" i="5"/>
  <c r="O64" i="5"/>
  <c r="N64" i="5"/>
  <c r="M64" i="5"/>
  <c r="L64" i="5"/>
  <c r="J64" i="5"/>
  <c r="I64" i="5"/>
  <c r="U63" i="5"/>
  <c r="T63" i="5"/>
  <c r="S63" i="5"/>
  <c r="R63" i="5"/>
  <c r="Q63" i="5"/>
  <c r="P63" i="5"/>
  <c r="O63" i="5"/>
  <c r="N63" i="5"/>
  <c r="M63" i="5"/>
  <c r="L63" i="5"/>
  <c r="J63" i="5"/>
  <c r="I63" i="5"/>
  <c r="U62" i="5"/>
  <c r="T62" i="5"/>
  <c r="S62" i="5"/>
  <c r="R62" i="5"/>
  <c r="Q62" i="5"/>
  <c r="P62" i="5"/>
  <c r="O62" i="5"/>
  <c r="N62" i="5"/>
  <c r="M62" i="5"/>
  <c r="L62" i="5"/>
  <c r="J62" i="5"/>
  <c r="I62" i="5"/>
  <c r="U61" i="5"/>
  <c r="T61" i="5"/>
  <c r="S61" i="5"/>
  <c r="R61" i="5"/>
  <c r="Q61" i="5"/>
  <c r="P61" i="5"/>
  <c r="O61" i="5"/>
  <c r="N61" i="5"/>
  <c r="M61" i="5"/>
  <c r="L61" i="5"/>
  <c r="J61" i="5"/>
  <c r="I61" i="5"/>
  <c r="U60" i="5"/>
  <c r="T60" i="5"/>
  <c r="S60" i="5"/>
  <c r="R60" i="5"/>
  <c r="Q60" i="5"/>
  <c r="P60" i="5"/>
  <c r="O60" i="5"/>
  <c r="N60" i="5"/>
  <c r="M60" i="5"/>
  <c r="L60" i="5"/>
  <c r="J60" i="5"/>
  <c r="I60" i="5"/>
  <c r="U59" i="5"/>
  <c r="T59" i="5"/>
  <c r="S59" i="5"/>
  <c r="R59" i="5"/>
  <c r="Q59" i="5"/>
  <c r="P59" i="5"/>
  <c r="O59" i="5"/>
  <c r="N59" i="5"/>
  <c r="M59" i="5"/>
  <c r="L59" i="5"/>
  <c r="J59" i="5"/>
  <c r="I59" i="5"/>
  <c r="U58" i="5"/>
  <c r="T58" i="5"/>
  <c r="S58" i="5"/>
  <c r="R58" i="5"/>
  <c r="Q58" i="5"/>
  <c r="P58" i="5"/>
  <c r="O58" i="5"/>
  <c r="N58" i="5"/>
  <c r="M58" i="5"/>
  <c r="L58" i="5"/>
  <c r="J58" i="5"/>
  <c r="I58" i="5"/>
  <c r="U57" i="5"/>
  <c r="T57" i="5"/>
  <c r="S57" i="5"/>
  <c r="R57" i="5"/>
  <c r="Q57" i="5"/>
  <c r="P57" i="5"/>
  <c r="O57" i="5"/>
  <c r="N57" i="5"/>
  <c r="M57" i="5"/>
  <c r="L57" i="5"/>
  <c r="J57" i="5"/>
  <c r="I57" i="5"/>
  <c r="U56" i="5"/>
  <c r="T56" i="5"/>
  <c r="S56" i="5"/>
  <c r="R56" i="5"/>
  <c r="Q56" i="5"/>
  <c r="P56" i="5"/>
  <c r="O56" i="5"/>
  <c r="N56" i="5"/>
  <c r="M56" i="5"/>
  <c r="L56" i="5"/>
  <c r="J56" i="5"/>
  <c r="I56" i="5"/>
  <c r="U55" i="5"/>
  <c r="T55" i="5"/>
  <c r="S55" i="5"/>
  <c r="R55" i="5"/>
  <c r="Q55" i="5"/>
  <c r="P55" i="5"/>
  <c r="O55" i="5"/>
  <c r="N55" i="5"/>
  <c r="M55" i="5"/>
  <c r="L55" i="5"/>
  <c r="J55" i="5"/>
  <c r="I55" i="5"/>
  <c r="U54" i="5"/>
  <c r="T54" i="5"/>
  <c r="S54" i="5"/>
  <c r="R54" i="5"/>
  <c r="Q54" i="5"/>
  <c r="P54" i="5"/>
  <c r="O54" i="5"/>
  <c r="N54" i="5"/>
  <c r="M54" i="5"/>
  <c r="L54" i="5"/>
  <c r="J54" i="5"/>
  <c r="I54" i="5"/>
  <c r="U53" i="5"/>
  <c r="T53" i="5"/>
  <c r="S53" i="5"/>
  <c r="R53" i="5"/>
  <c r="Q53" i="5"/>
  <c r="P53" i="5"/>
  <c r="O53" i="5"/>
  <c r="N53" i="5"/>
  <c r="M53" i="5"/>
  <c r="L53" i="5"/>
  <c r="J53" i="5"/>
  <c r="I53" i="5"/>
  <c r="U52" i="5"/>
  <c r="T52" i="5"/>
  <c r="S52" i="5"/>
  <c r="R52" i="5"/>
  <c r="Q52" i="5"/>
  <c r="P52" i="5"/>
  <c r="O52" i="5"/>
  <c r="N52" i="5"/>
  <c r="M52" i="5"/>
  <c r="L52" i="5"/>
  <c r="J52" i="5"/>
  <c r="I52" i="5"/>
  <c r="U51" i="5"/>
  <c r="T51" i="5"/>
  <c r="S51" i="5"/>
  <c r="R51" i="5"/>
  <c r="Q51" i="5"/>
  <c r="P51" i="5"/>
  <c r="O51" i="5"/>
  <c r="N51" i="5"/>
  <c r="M51" i="5"/>
  <c r="L51" i="5"/>
  <c r="J51" i="5"/>
  <c r="I51" i="5"/>
  <c r="U50" i="5"/>
  <c r="T50" i="5"/>
  <c r="S50" i="5"/>
  <c r="R50" i="5"/>
  <c r="Q50" i="5"/>
  <c r="P50" i="5"/>
  <c r="O50" i="5"/>
  <c r="N50" i="5"/>
  <c r="M50" i="5"/>
  <c r="L50" i="5"/>
  <c r="J50" i="5"/>
  <c r="I50" i="5"/>
  <c r="U49" i="5"/>
  <c r="T49" i="5"/>
  <c r="S49" i="5"/>
  <c r="R49" i="5"/>
  <c r="Q49" i="5"/>
  <c r="P49" i="5"/>
  <c r="O49" i="5"/>
  <c r="N49" i="5"/>
  <c r="M49" i="5"/>
  <c r="L49" i="5"/>
  <c r="J49" i="5"/>
  <c r="I49" i="5"/>
  <c r="U48" i="5"/>
  <c r="T48" i="5"/>
  <c r="S48" i="5"/>
  <c r="R48" i="5"/>
  <c r="Q48" i="5"/>
  <c r="P48" i="5"/>
  <c r="O48" i="5"/>
  <c r="N48" i="5"/>
  <c r="M48" i="5"/>
  <c r="L48" i="5"/>
  <c r="J48" i="5"/>
  <c r="I48" i="5"/>
  <c r="U47" i="5"/>
  <c r="T47" i="5"/>
  <c r="S47" i="5"/>
  <c r="R47" i="5"/>
  <c r="Q47" i="5"/>
  <c r="P47" i="5"/>
  <c r="O47" i="5"/>
  <c r="N47" i="5"/>
  <c r="M47" i="5"/>
  <c r="L47" i="5"/>
  <c r="J47" i="5"/>
  <c r="I47" i="5"/>
  <c r="U46" i="5"/>
  <c r="T46" i="5"/>
  <c r="S46" i="5"/>
  <c r="R46" i="5"/>
  <c r="Q46" i="5"/>
  <c r="P46" i="5"/>
  <c r="O46" i="5"/>
  <c r="N46" i="5"/>
  <c r="M46" i="5"/>
  <c r="L46" i="5"/>
  <c r="J46" i="5"/>
  <c r="I46" i="5"/>
  <c r="U45" i="5"/>
  <c r="T45" i="5"/>
  <c r="S45" i="5"/>
  <c r="R45" i="5"/>
  <c r="Q45" i="5"/>
  <c r="P45" i="5"/>
  <c r="O45" i="5"/>
  <c r="N45" i="5"/>
  <c r="M45" i="5"/>
  <c r="L45" i="5"/>
  <c r="J45" i="5"/>
  <c r="I45" i="5"/>
  <c r="U44" i="5"/>
  <c r="T44" i="5"/>
  <c r="S44" i="5"/>
  <c r="R44" i="5"/>
  <c r="Q44" i="5"/>
  <c r="P44" i="5"/>
  <c r="O44" i="5"/>
  <c r="N44" i="5"/>
  <c r="M44" i="5"/>
  <c r="L44" i="5"/>
  <c r="J44" i="5"/>
  <c r="I44" i="5"/>
  <c r="U43" i="5"/>
  <c r="T43" i="5"/>
  <c r="S43" i="5"/>
  <c r="R43" i="5"/>
  <c r="Q43" i="5"/>
  <c r="P43" i="5"/>
  <c r="O43" i="5"/>
  <c r="N43" i="5"/>
  <c r="M43" i="5"/>
  <c r="L43" i="5"/>
  <c r="J43" i="5"/>
  <c r="I43" i="5"/>
  <c r="U42" i="5"/>
  <c r="T42" i="5"/>
  <c r="S42" i="5"/>
  <c r="R42" i="5"/>
  <c r="Q42" i="5"/>
  <c r="P42" i="5"/>
  <c r="O42" i="5"/>
  <c r="N42" i="5"/>
  <c r="M42" i="5"/>
  <c r="L42" i="5"/>
  <c r="J42" i="5"/>
  <c r="I42" i="5"/>
  <c r="U41" i="5"/>
  <c r="T41" i="5"/>
  <c r="S41" i="5"/>
  <c r="R41" i="5"/>
  <c r="Q41" i="5"/>
  <c r="P41" i="5"/>
  <c r="O41" i="5"/>
  <c r="N41" i="5"/>
  <c r="M41" i="5"/>
  <c r="L41" i="5"/>
  <c r="J41" i="5"/>
  <c r="I41" i="5"/>
  <c r="U40" i="5"/>
  <c r="T40" i="5"/>
  <c r="S40" i="5"/>
  <c r="R40" i="5"/>
  <c r="Q40" i="5"/>
  <c r="P40" i="5"/>
  <c r="O40" i="5"/>
  <c r="N40" i="5"/>
  <c r="M40" i="5"/>
  <c r="L40" i="5"/>
  <c r="J40" i="5"/>
  <c r="I40" i="5"/>
  <c r="U39" i="5"/>
  <c r="T39" i="5"/>
  <c r="S39" i="5"/>
  <c r="R39" i="5"/>
  <c r="Q39" i="5"/>
  <c r="P39" i="5"/>
  <c r="O39" i="5"/>
  <c r="N39" i="5"/>
  <c r="M39" i="5"/>
  <c r="L39" i="5"/>
  <c r="J39" i="5"/>
  <c r="I39" i="5"/>
  <c r="U38" i="5"/>
  <c r="T38" i="5"/>
  <c r="S38" i="5"/>
  <c r="R38" i="5"/>
  <c r="Q38" i="5"/>
  <c r="P38" i="5"/>
  <c r="O38" i="5"/>
  <c r="N38" i="5"/>
  <c r="M38" i="5"/>
  <c r="L38" i="5"/>
  <c r="J38" i="5"/>
  <c r="I38" i="5"/>
  <c r="U37" i="5"/>
  <c r="T37" i="5"/>
  <c r="S37" i="5"/>
  <c r="R37" i="5"/>
  <c r="Q37" i="5"/>
  <c r="P37" i="5"/>
  <c r="O37" i="5"/>
  <c r="N37" i="5"/>
  <c r="M37" i="5"/>
  <c r="L37" i="5"/>
  <c r="J37" i="5"/>
  <c r="I37" i="5"/>
  <c r="U36" i="5"/>
  <c r="T36" i="5"/>
  <c r="S36" i="5"/>
  <c r="R36" i="5"/>
  <c r="Q36" i="5"/>
  <c r="P36" i="5"/>
  <c r="O36" i="5"/>
  <c r="N36" i="5"/>
  <c r="M36" i="5"/>
  <c r="L36" i="5"/>
  <c r="J36" i="5"/>
  <c r="I36" i="5"/>
  <c r="U35" i="5"/>
  <c r="T35" i="5"/>
  <c r="S35" i="5"/>
  <c r="R35" i="5"/>
  <c r="Q35" i="5"/>
  <c r="P35" i="5"/>
  <c r="O35" i="5"/>
  <c r="N35" i="5"/>
  <c r="M35" i="5"/>
  <c r="L35" i="5"/>
  <c r="J35" i="5"/>
  <c r="I35" i="5"/>
  <c r="U34" i="5"/>
  <c r="T34" i="5"/>
  <c r="S34" i="5"/>
  <c r="R34" i="5"/>
  <c r="Q34" i="5"/>
  <c r="P34" i="5"/>
  <c r="O34" i="5"/>
  <c r="N34" i="5"/>
  <c r="M34" i="5"/>
  <c r="L34" i="5"/>
  <c r="J34" i="5"/>
  <c r="I34" i="5"/>
  <c r="U33" i="5"/>
  <c r="T33" i="5"/>
  <c r="S33" i="5"/>
  <c r="R33" i="5"/>
  <c r="Q33" i="5"/>
  <c r="P33" i="5"/>
  <c r="O33" i="5"/>
  <c r="N33" i="5"/>
  <c r="M33" i="5"/>
  <c r="L33" i="5"/>
  <c r="J33" i="5"/>
  <c r="I33" i="5"/>
  <c r="U32" i="5"/>
  <c r="T32" i="5"/>
  <c r="S32" i="5"/>
  <c r="R32" i="5"/>
  <c r="Q32" i="5"/>
  <c r="P32" i="5"/>
  <c r="O32" i="5"/>
  <c r="N32" i="5"/>
  <c r="M32" i="5"/>
  <c r="L32" i="5"/>
  <c r="J32" i="5"/>
  <c r="I32" i="5"/>
  <c r="U31" i="5"/>
  <c r="T31" i="5"/>
  <c r="S31" i="5"/>
  <c r="R31" i="5"/>
  <c r="Q31" i="5"/>
  <c r="P31" i="5"/>
  <c r="O31" i="5"/>
  <c r="N31" i="5"/>
  <c r="M31" i="5"/>
  <c r="L31" i="5"/>
  <c r="J31" i="5"/>
  <c r="I31" i="5"/>
  <c r="U30" i="5"/>
  <c r="T30" i="5"/>
  <c r="S30" i="5"/>
  <c r="R30" i="5"/>
  <c r="Q30" i="5"/>
  <c r="P30" i="5"/>
  <c r="O30" i="5"/>
  <c r="N30" i="5"/>
  <c r="M30" i="5"/>
  <c r="L30" i="5"/>
  <c r="J30" i="5"/>
  <c r="I30" i="5"/>
  <c r="U29" i="5"/>
  <c r="T29" i="5"/>
  <c r="S29" i="5"/>
  <c r="R29" i="5"/>
  <c r="Q29" i="5"/>
  <c r="P29" i="5"/>
  <c r="O29" i="5"/>
  <c r="N29" i="5"/>
  <c r="M29" i="5"/>
  <c r="L29" i="5"/>
  <c r="J29" i="5"/>
  <c r="I29" i="5"/>
  <c r="U28" i="5"/>
  <c r="T28" i="5"/>
  <c r="S28" i="5"/>
  <c r="R28" i="5"/>
  <c r="Q28" i="5"/>
  <c r="P28" i="5"/>
  <c r="O28" i="5"/>
  <c r="N28" i="5"/>
  <c r="M28" i="5"/>
  <c r="L28" i="5"/>
  <c r="J28" i="5"/>
  <c r="I28" i="5"/>
  <c r="U27" i="5"/>
  <c r="T27" i="5"/>
  <c r="S27" i="5"/>
  <c r="R27" i="5"/>
  <c r="Q27" i="5"/>
  <c r="P27" i="5"/>
  <c r="O27" i="5"/>
  <c r="N27" i="5"/>
  <c r="M27" i="5"/>
  <c r="L27" i="5"/>
  <c r="J27" i="5"/>
  <c r="I27" i="5"/>
  <c r="U26" i="5"/>
  <c r="T26" i="5"/>
  <c r="S26" i="5"/>
  <c r="R26" i="5"/>
  <c r="Q26" i="5"/>
  <c r="P26" i="5"/>
  <c r="O26" i="5"/>
  <c r="N26" i="5"/>
  <c r="M26" i="5"/>
  <c r="L26" i="5"/>
  <c r="J26" i="5"/>
  <c r="I26" i="5"/>
  <c r="U25" i="5"/>
  <c r="T25" i="5"/>
  <c r="S25" i="5"/>
  <c r="R25" i="5"/>
  <c r="Q25" i="5"/>
  <c r="P25" i="5"/>
  <c r="O25" i="5"/>
  <c r="N25" i="5"/>
  <c r="M25" i="5"/>
  <c r="L25" i="5"/>
  <c r="J25" i="5"/>
  <c r="I25" i="5"/>
  <c r="U24" i="5"/>
  <c r="T24" i="5"/>
  <c r="S24" i="5"/>
  <c r="R24" i="5"/>
  <c r="Q24" i="5"/>
  <c r="P24" i="5"/>
  <c r="O24" i="5"/>
  <c r="N24" i="5"/>
  <c r="M24" i="5"/>
  <c r="L24" i="5"/>
  <c r="J24" i="5"/>
  <c r="I24" i="5"/>
  <c r="U23" i="5"/>
  <c r="T23" i="5"/>
  <c r="S23" i="5"/>
  <c r="R23" i="5"/>
  <c r="Q23" i="5"/>
  <c r="P23" i="5"/>
  <c r="O23" i="5"/>
  <c r="N23" i="5"/>
  <c r="M23" i="5"/>
  <c r="L23" i="5"/>
  <c r="J23" i="5"/>
  <c r="I23" i="5"/>
  <c r="U22" i="5"/>
  <c r="T22" i="5"/>
  <c r="S22" i="5"/>
  <c r="R22" i="5"/>
  <c r="Q22" i="5"/>
  <c r="P22" i="5"/>
  <c r="O22" i="5"/>
  <c r="N22" i="5"/>
  <c r="M22" i="5"/>
  <c r="L22" i="5"/>
  <c r="J22" i="5"/>
  <c r="I22" i="5"/>
  <c r="U21" i="5"/>
  <c r="T21" i="5"/>
  <c r="S21" i="5"/>
  <c r="R21" i="5"/>
  <c r="Q21" i="5"/>
  <c r="P21" i="5"/>
  <c r="O21" i="5"/>
  <c r="N21" i="5"/>
  <c r="M21" i="5"/>
  <c r="L21" i="5"/>
  <c r="J21" i="5"/>
  <c r="I21" i="5"/>
  <c r="U20" i="5"/>
  <c r="T20" i="5"/>
  <c r="S20" i="5"/>
  <c r="R20" i="5"/>
  <c r="Q20" i="5"/>
  <c r="P20" i="5"/>
  <c r="O20" i="5"/>
  <c r="N20" i="5"/>
  <c r="M20" i="5"/>
  <c r="L20" i="5"/>
  <c r="J20" i="5"/>
  <c r="I20" i="5"/>
  <c r="U19" i="5"/>
  <c r="T19" i="5"/>
  <c r="S19" i="5"/>
  <c r="R19" i="5"/>
  <c r="Q19" i="5"/>
  <c r="P19" i="5"/>
  <c r="O19" i="5"/>
  <c r="N19" i="5"/>
  <c r="M19" i="5"/>
  <c r="L19" i="5"/>
  <c r="J19" i="5"/>
  <c r="I19" i="5"/>
  <c r="U18" i="5"/>
  <c r="T18" i="5"/>
  <c r="S18" i="5"/>
  <c r="R18" i="5"/>
  <c r="Q18" i="5"/>
  <c r="P18" i="5"/>
  <c r="O18" i="5"/>
  <c r="N18" i="5"/>
  <c r="M18" i="5"/>
  <c r="L18" i="5"/>
  <c r="J18" i="5"/>
  <c r="I18" i="5"/>
  <c r="U17" i="5"/>
  <c r="T17" i="5"/>
  <c r="S17" i="5"/>
  <c r="R17" i="5"/>
  <c r="Q17" i="5"/>
  <c r="P17" i="5"/>
  <c r="O17" i="5"/>
  <c r="N17" i="5"/>
  <c r="M17" i="5"/>
  <c r="L17" i="5"/>
  <c r="J17" i="5"/>
  <c r="I17" i="5"/>
  <c r="U16" i="5"/>
  <c r="T16" i="5"/>
  <c r="S16" i="5"/>
  <c r="R16" i="5"/>
  <c r="Q16" i="5"/>
  <c r="P16" i="5"/>
  <c r="O16" i="5"/>
  <c r="N16" i="5"/>
  <c r="M16" i="5"/>
  <c r="L16" i="5"/>
  <c r="J16" i="5"/>
  <c r="I16" i="5"/>
  <c r="U15" i="5"/>
  <c r="T15" i="5"/>
  <c r="S15" i="5"/>
  <c r="R15" i="5"/>
  <c r="Q15" i="5"/>
  <c r="P15" i="5"/>
  <c r="O15" i="5"/>
  <c r="N15" i="5"/>
  <c r="M15" i="5"/>
  <c r="L15" i="5"/>
  <c r="J15" i="5"/>
  <c r="I15" i="5"/>
  <c r="U14" i="5"/>
  <c r="T14" i="5"/>
  <c r="S14" i="5"/>
  <c r="R14" i="5"/>
  <c r="Q14" i="5"/>
  <c r="P14" i="5"/>
  <c r="O14" i="5"/>
  <c r="N14" i="5"/>
  <c r="M14" i="5"/>
  <c r="L14" i="5"/>
  <c r="J14" i="5"/>
  <c r="I14" i="5"/>
  <c r="U13" i="5"/>
  <c r="T13" i="5"/>
  <c r="S13" i="5"/>
  <c r="R13" i="5"/>
  <c r="Q13" i="5"/>
  <c r="P13" i="5"/>
  <c r="O13" i="5"/>
  <c r="N13" i="5"/>
  <c r="M13" i="5"/>
  <c r="L13" i="5"/>
  <c r="J13" i="5"/>
  <c r="I13" i="5"/>
  <c r="U12" i="5"/>
  <c r="T12" i="5"/>
  <c r="S12" i="5"/>
  <c r="R12" i="5"/>
  <c r="Q12" i="5"/>
  <c r="P12" i="5"/>
  <c r="O12" i="5"/>
  <c r="N12" i="5"/>
  <c r="M12" i="5"/>
  <c r="L12" i="5"/>
  <c r="J12" i="5"/>
  <c r="I12" i="5"/>
  <c r="U11" i="5"/>
  <c r="T11" i="5"/>
  <c r="S11" i="5"/>
  <c r="R11" i="5"/>
  <c r="Q11" i="5"/>
  <c r="P11" i="5"/>
  <c r="O11" i="5"/>
  <c r="N11" i="5"/>
  <c r="M11" i="5"/>
  <c r="L11" i="5"/>
  <c r="J11" i="5"/>
  <c r="I11" i="5"/>
  <c r="U10" i="5"/>
  <c r="T10" i="5"/>
  <c r="S10" i="5"/>
  <c r="R10" i="5"/>
  <c r="Q10" i="5"/>
  <c r="P10" i="5"/>
  <c r="O10" i="5"/>
  <c r="N10" i="5"/>
  <c r="M10" i="5"/>
  <c r="L10" i="5"/>
  <c r="J10" i="5"/>
  <c r="I10" i="5"/>
  <c r="U9" i="5"/>
  <c r="T9" i="5"/>
  <c r="S9" i="5"/>
  <c r="R9" i="5"/>
  <c r="Q9" i="5"/>
  <c r="P9" i="5"/>
  <c r="O9" i="5"/>
  <c r="N9" i="5"/>
  <c r="M9" i="5"/>
  <c r="L9" i="5"/>
  <c r="J9" i="5"/>
  <c r="I9" i="5"/>
  <c r="U8" i="5"/>
  <c r="T8" i="5"/>
  <c r="S8" i="5"/>
  <c r="R8" i="5"/>
  <c r="Q8" i="5"/>
  <c r="P8" i="5"/>
  <c r="O8" i="5"/>
  <c r="N8" i="5"/>
  <c r="M8" i="5"/>
  <c r="L8" i="5"/>
  <c r="J8" i="5"/>
  <c r="I8" i="5"/>
  <c r="U7" i="5"/>
  <c r="T7" i="5"/>
  <c r="S7" i="5"/>
  <c r="R7" i="5"/>
  <c r="Q7" i="5"/>
  <c r="P7" i="5"/>
  <c r="O7" i="5"/>
  <c r="N7" i="5"/>
  <c r="M7" i="5"/>
  <c r="L7" i="5"/>
  <c r="J7" i="5"/>
  <c r="I7" i="5"/>
  <c r="U6" i="5"/>
  <c r="T6" i="5"/>
  <c r="S6" i="5"/>
  <c r="R6" i="5"/>
  <c r="Q6" i="5"/>
  <c r="P6" i="5"/>
  <c r="O6" i="5"/>
  <c r="N6" i="5"/>
  <c r="M6" i="5"/>
  <c r="L6" i="5"/>
  <c r="J6" i="5"/>
  <c r="I6" i="5"/>
  <c r="U5" i="5"/>
  <c r="T5" i="5"/>
  <c r="S5" i="5"/>
  <c r="R5" i="5"/>
  <c r="Q5" i="5"/>
  <c r="P5" i="5"/>
  <c r="O5" i="5"/>
  <c r="N5" i="5"/>
  <c r="M5" i="5"/>
  <c r="L5" i="5"/>
  <c r="J5" i="5"/>
  <c r="I5" i="5"/>
  <c r="U4" i="5"/>
  <c r="T4" i="5"/>
  <c r="S4" i="5"/>
  <c r="R4" i="5"/>
  <c r="Q4" i="5"/>
  <c r="P4" i="5"/>
  <c r="O4" i="5"/>
  <c r="N4" i="5"/>
  <c r="M4" i="5"/>
  <c r="L4" i="5"/>
  <c r="J4" i="5"/>
  <c r="I4" i="5"/>
  <c r="U3" i="5"/>
  <c r="T3" i="5"/>
  <c r="S3" i="5"/>
  <c r="R3" i="5"/>
  <c r="Q3" i="5"/>
  <c r="P3" i="5"/>
  <c r="O3" i="5"/>
  <c r="N3" i="5"/>
  <c r="M3" i="5"/>
  <c r="L3" i="5"/>
  <c r="J3" i="5"/>
  <c r="I3" i="5"/>
  <c r="U2" i="5"/>
  <c r="T2" i="5"/>
  <c r="S2" i="5"/>
  <c r="R2" i="5"/>
  <c r="Q2" i="5"/>
  <c r="P2" i="5"/>
  <c r="O2" i="5"/>
  <c r="N2" i="5"/>
  <c r="M2" i="5"/>
  <c r="L2" i="5"/>
  <c r="J2" i="5"/>
  <c r="I2" i="5"/>
  <c r="B144" i="1"/>
  <c r="D130" i="1"/>
  <c r="D133" i="1"/>
  <c r="D80" i="1"/>
  <c r="D76" i="1"/>
  <c r="D53" i="1"/>
  <c r="D28" i="1"/>
  <c r="E130" i="1"/>
  <c r="F130" i="1"/>
  <c r="E76" i="1"/>
  <c r="F76" i="1"/>
  <c r="E53" i="1"/>
  <c r="F53" i="1"/>
  <c r="E33" i="1"/>
  <c r="E25" i="1"/>
  <c r="F25" i="1"/>
  <c r="G133" i="1"/>
  <c r="G115" i="1"/>
  <c r="G67" i="1"/>
  <c r="G47" i="1"/>
  <c r="G37" i="1"/>
  <c r="G5" i="1"/>
  <c r="G19" i="1"/>
  <c r="G25" i="1"/>
  <c r="G33" i="1"/>
  <c r="G53" i="1"/>
  <c r="G70" i="1"/>
  <c r="G76" i="1"/>
  <c r="G80" i="1"/>
  <c r="G130" i="1"/>
  <c r="G144" i="1"/>
  <c r="H130" i="1"/>
  <c r="H76" i="1"/>
  <c r="H53" i="1"/>
  <c r="H33" i="1"/>
  <c r="H25" i="1"/>
  <c r="G56" i="9"/>
  <c r="G14" i="9"/>
  <c r="H52" i="9"/>
  <c r="D60" i="9"/>
  <c r="D8" i="1"/>
  <c r="E80" i="1"/>
  <c r="F80" i="1"/>
  <c r="E70" i="1"/>
  <c r="F70" i="1"/>
  <c r="H80" i="1"/>
  <c r="H70" i="1"/>
  <c r="G60" i="9"/>
  <c r="G28" i="9"/>
  <c r="G37" i="9"/>
  <c r="G52" i="9"/>
  <c r="G69" i="9"/>
  <c r="G86" i="9"/>
  <c r="H60" i="9"/>
  <c r="E37" i="9"/>
  <c r="D69" i="9"/>
  <c r="D118" i="1"/>
  <c r="E133" i="1"/>
  <c r="F133" i="1"/>
  <c r="E47" i="1"/>
  <c r="E37" i="1"/>
  <c r="F37" i="1"/>
  <c r="E19" i="1"/>
  <c r="F19" i="1"/>
  <c r="E5" i="1"/>
  <c r="H133" i="1"/>
  <c r="H47" i="1"/>
  <c r="H5" i="1"/>
  <c r="H19" i="1"/>
  <c r="H37" i="1"/>
  <c r="H144" i="1"/>
  <c r="H78" i="9"/>
  <c r="H69" i="9"/>
  <c r="E60" i="9"/>
  <c r="E52" i="9"/>
  <c r="E45" i="9"/>
  <c r="F45" i="9"/>
  <c r="D123" i="1"/>
  <c r="D70" i="1"/>
  <c r="D5" i="1"/>
  <c r="H45" i="9"/>
  <c r="H28" i="9"/>
  <c r="E69" i="9"/>
  <c r="E5" i="9"/>
  <c r="F5" i="9"/>
  <c r="D78" i="9"/>
  <c r="D56" i="9"/>
  <c r="H26" i="10"/>
  <c r="E37" i="10"/>
  <c r="D67" i="10"/>
  <c r="E56" i="9"/>
  <c r="E14" i="9"/>
  <c r="D5" i="9"/>
  <c r="G53" i="10"/>
  <c r="G11" i="10"/>
  <c r="E53" i="10"/>
  <c r="F53" i="10"/>
  <c r="E11" i="10"/>
  <c r="H37" i="9"/>
  <c r="H5" i="9"/>
  <c r="H86" i="9"/>
  <c r="E73" i="9"/>
  <c r="E28" i="9"/>
  <c r="D14" i="9"/>
  <c r="D86" i="9"/>
  <c r="G73" i="10"/>
  <c r="G62" i="10"/>
  <c r="G37" i="10"/>
  <c r="G26" i="10"/>
  <c r="G67" i="10"/>
  <c r="G81" i="10"/>
  <c r="H62" i="10"/>
  <c r="H5" i="10"/>
  <c r="E67" i="10"/>
  <c r="F67" i="10"/>
  <c r="D53" i="10"/>
  <c r="D11" i="10"/>
  <c r="V5" i="4"/>
  <c r="H53" i="10"/>
  <c r="H11" i="10"/>
  <c r="D37" i="10"/>
  <c r="D26" i="10"/>
  <c r="D5" i="10"/>
  <c r="D81" i="10"/>
  <c r="F73" i="10"/>
  <c r="I5" i="10"/>
  <c r="F115" i="1"/>
  <c r="F67" i="1"/>
  <c r="F8" i="1"/>
  <c r="F118" i="1"/>
  <c r="F96" i="1"/>
  <c r="F40" i="1"/>
  <c r="F15" i="1"/>
  <c r="F56" i="1"/>
  <c r="M7" i="4"/>
  <c r="N7" i="4"/>
  <c r="O7" i="4"/>
  <c r="A2" i="12"/>
  <c r="C86" i="9"/>
  <c r="E86" i="9"/>
  <c r="B94" i="9"/>
  <c r="D109" i="1"/>
  <c r="D96" i="1"/>
  <c r="D40" i="1"/>
  <c r="D15" i="1"/>
  <c r="D19" i="1"/>
  <c r="H81" i="10"/>
  <c r="D56" i="1"/>
  <c r="D47" i="1"/>
  <c r="E81" i="10"/>
  <c r="C5" i="10"/>
  <c r="F26" i="10"/>
  <c r="I144" i="1"/>
  <c r="I81" i="10"/>
  <c r="B88" i="10"/>
  <c r="N1" i="9"/>
  <c r="O1" i="9"/>
  <c r="F73" i="9"/>
  <c r="F14" i="9"/>
  <c r="F47" i="1"/>
  <c r="F37" i="9"/>
  <c r="F33" i="1"/>
  <c r="D144" i="1"/>
  <c r="F56" i="9"/>
  <c r="F52" i="9"/>
  <c r="E144" i="1"/>
  <c r="F5" i="1"/>
  <c r="N1" i="1"/>
  <c r="F37" i="10"/>
  <c r="F60" i="9"/>
  <c r="C144" i="1"/>
  <c r="I86" i="9"/>
  <c r="B93" i="9"/>
  <c r="F28" i="9"/>
  <c r="F11" i="10"/>
  <c r="F69" i="9"/>
  <c r="B151" i="1"/>
  <c r="F144" i="1"/>
  <c r="F86" i="9"/>
  <c r="C81" i="10"/>
  <c r="B89" i="10"/>
  <c r="F5" i="10"/>
  <c r="F81" i="10"/>
  <c r="B150" i="1"/>
  <c r="L7" i="1"/>
  <c r="M5" i="9"/>
  <c r="M86" i="9"/>
  <c r="J93" i="9"/>
  <c r="N6" i="12"/>
  <c r="J5" i="10"/>
  <c r="M5" i="10"/>
  <c r="O7" i="1"/>
  <c r="M7" i="12"/>
  <c r="N7" i="12"/>
  <c r="L5" i="1"/>
  <c r="N5" i="9"/>
  <c r="O5" i="9"/>
  <c r="J81" i="10"/>
  <c r="J89" i="10"/>
  <c r="O6" i="12"/>
  <c r="K5" i="10"/>
  <c r="L5" i="10"/>
  <c r="M6" i="12"/>
  <c r="P6" i="12"/>
  <c r="M81" i="10"/>
  <c r="J90" i="10"/>
  <c r="O7" i="12"/>
  <c r="O5" i="10"/>
  <c r="N5" i="10"/>
  <c r="O5" i="1"/>
  <c r="N5" i="1"/>
  <c r="O5" i="12"/>
  <c r="P7" i="12"/>
  <c r="B149" i="1"/>
  <c r="L81" i="10"/>
  <c r="K81" i="10"/>
  <c r="N86" i="9"/>
  <c r="O86" i="9"/>
  <c r="P5" i="12"/>
  <c r="B87" i="10"/>
  <c r="N81" i="10"/>
  <c r="O81" i="10"/>
  <c r="K144" i="1"/>
  <c r="L144" i="1"/>
  <c r="N144" i="1"/>
  <c r="O144" i="1"/>
  <c r="B92" i="9"/>
  <c r="L86" i="9"/>
  <c r="K86" i="9"/>
</calcChain>
</file>

<file path=xl/sharedStrings.xml><?xml version="1.0" encoding="utf-8"?>
<sst xmlns="http://schemas.openxmlformats.org/spreadsheetml/2006/main" count="3995" uniqueCount="233">
  <si>
    <t>TOTAL</t>
  </si>
  <si>
    <t>Nbr bureau de vote</t>
  </si>
  <si>
    <t>% Particip.</t>
  </si>
  <si>
    <t>TOTAL CIRCO 1</t>
    <phoneticPr fontId="4" type="noConversion"/>
  </si>
  <si>
    <t>Résultats provisoires pour la 1ère circonscription législative</t>
    <phoneticPr fontId="4" type="noConversion"/>
  </si>
  <si>
    <t>Commune</t>
    <phoneticPr fontId="4" type="noConversion"/>
  </si>
  <si>
    <t>Bureau de vote</t>
    <phoneticPr fontId="4" type="noConversion"/>
  </si>
  <si>
    <t>Inscrits</t>
  </si>
  <si>
    <t>Abstentions</t>
  </si>
  <si>
    <t>Votants</t>
  </si>
  <si>
    <t>% Particip.</t>
    <phoneticPr fontId="4" type="noConversion"/>
  </si>
  <si>
    <t>Exprimés</t>
  </si>
  <si>
    <t>Voix</t>
  </si>
  <si>
    <t>% Voix/Ins</t>
    <phoneticPr fontId="4" type="noConversion"/>
  </si>
  <si>
    <t>% Voix/Exp</t>
  </si>
  <si>
    <t>% Voix/Ins</t>
    <phoneticPr fontId="4" type="noConversion"/>
  </si>
  <si>
    <t>% Voix/Ins</t>
  </si>
  <si>
    <t>Code du département</t>
  </si>
  <si>
    <t>Libellé du département</t>
  </si>
  <si>
    <t>Code de la circonscription</t>
  </si>
  <si>
    <t>Libellé de la circonscription</t>
  </si>
  <si>
    <t>Code de la commune</t>
  </si>
  <si>
    <t>Libellé de la commune</t>
  </si>
  <si>
    <t>Code du b.vote</t>
  </si>
  <si>
    <t>% Abs/Ins</t>
  </si>
  <si>
    <t>% Vot/Ins</t>
  </si>
  <si>
    <t>Blancs</t>
  </si>
  <si>
    <t>% Blancs/Ins</t>
  </si>
  <si>
    <t>% Blancs/Vot</t>
  </si>
  <si>
    <t>Nuls</t>
  </si>
  <si>
    <t>% Nuls/Ins</t>
  </si>
  <si>
    <t>% Nuls/Vot</t>
  </si>
  <si>
    <t>% Exp/Ins</t>
  </si>
  <si>
    <t>% Exp/Vot</t>
  </si>
  <si>
    <t>N°Panneau</t>
  </si>
  <si>
    <t>Sexe</t>
  </si>
  <si>
    <t>Nom</t>
  </si>
  <si>
    <t>Prénom</t>
  </si>
  <si>
    <t>ZP</t>
  </si>
  <si>
    <t>POLYNESIE FRANCAISE</t>
  </si>
  <si>
    <t>1ère circonscription</t>
  </si>
  <si>
    <t>Anaa</t>
  </si>
  <si>
    <t>Arue</t>
  </si>
  <si>
    <t>Arutua</t>
  </si>
  <si>
    <t>3ème circonscription</t>
  </si>
  <si>
    <t>Bora-Bora</t>
  </si>
  <si>
    <t>Faa a</t>
  </si>
  <si>
    <t>Fakarava</t>
  </si>
  <si>
    <t>Fangatau</t>
  </si>
  <si>
    <t>Fatu-Hiva</t>
  </si>
  <si>
    <t>Gambier</t>
  </si>
  <si>
    <t>Hao</t>
  </si>
  <si>
    <t>Hikueru</t>
  </si>
  <si>
    <t>2ème circonscription</t>
  </si>
  <si>
    <t>Hitiaa O Te Ra</t>
  </si>
  <si>
    <t>Hiva-Oa</t>
  </si>
  <si>
    <t>Huahine</t>
  </si>
  <si>
    <t>Mahina</t>
  </si>
  <si>
    <t>Makemo</t>
  </si>
  <si>
    <t>Manihi</t>
  </si>
  <si>
    <t>Maupiti</t>
  </si>
  <si>
    <t>Moorea-Maiao</t>
  </si>
  <si>
    <t>Napuka</t>
  </si>
  <si>
    <t>Nuku-Hiva</t>
  </si>
  <si>
    <t>Nukutavake</t>
  </si>
  <si>
    <t>Paea</t>
  </si>
  <si>
    <t>Papara</t>
  </si>
  <si>
    <t>Papeete</t>
  </si>
  <si>
    <t>Pirae</t>
  </si>
  <si>
    <t>Puka Puka</t>
  </si>
  <si>
    <t>Punaauia</t>
  </si>
  <si>
    <t>Raivavae</t>
  </si>
  <si>
    <t>Rangiroa</t>
  </si>
  <si>
    <t>Rapa</t>
  </si>
  <si>
    <t>Reao</t>
  </si>
  <si>
    <t>Rimatara</t>
  </si>
  <si>
    <t>Rurutu</t>
  </si>
  <si>
    <t>Tahaa</t>
  </si>
  <si>
    <t>Tahuata</t>
  </si>
  <si>
    <t>Taiarapu-Est</t>
  </si>
  <si>
    <t>Taiarapu-Ouest</t>
  </si>
  <si>
    <t>Takaroa</t>
  </si>
  <si>
    <t>Taputapuatea</t>
  </si>
  <si>
    <t>Tatakoto</t>
  </si>
  <si>
    <t>Teva I Uta</t>
  </si>
  <si>
    <t>Tubuai</t>
  </si>
  <si>
    <t>Tumaraa</t>
  </si>
  <si>
    <t>Tureia</t>
  </si>
  <si>
    <t>Ua-Huka</t>
  </si>
  <si>
    <t>Ua-Pou</t>
  </si>
  <si>
    <t>Uturoa</t>
  </si>
  <si>
    <t>Circ1</t>
  </si>
  <si>
    <t>Circ2</t>
  </si>
  <si>
    <t>Circ3</t>
  </si>
  <si>
    <t>Anciens Inscrits</t>
  </si>
  <si>
    <t>nuls</t>
  </si>
  <si>
    <t>ANAA</t>
  </si>
  <si>
    <t>ARUE</t>
  </si>
  <si>
    <t>ARUTUA</t>
  </si>
  <si>
    <t>FAKARAVA</t>
  </si>
  <si>
    <t>FANGATAU</t>
  </si>
  <si>
    <t>FATU-HIVA</t>
  </si>
  <si>
    <t>GAMBIER</t>
  </si>
  <si>
    <t>HAO</t>
  </si>
  <si>
    <t>HIKUERU</t>
  </si>
  <si>
    <t>HIVA-OA</t>
  </si>
  <si>
    <t>MAKEMO</t>
  </si>
  <si>
    <t>MANIHI</t>
  </si>
  <si>
    <t>MOOREA-MAIAO</t>
  </si>
  <si>
    <t>NAPUKA</t>
  </si>
  <si>
    <t>NUKU-HIVA</t>
  </si>
  <si>
    <t>NUKUTAVAKE</t>
  </si>
  <si>
    <t>PAPEETE</t>
  </si>
  <si>
    <t>PIRAE</t>
  </si>
  <si>
    <t>PUKA PUKA</t>
  </si>
  <si>
    <t>RANGIROA</t>
  </si>
  <si>
    <t>REAO</t>
  </si>
  <si>
    <t>TAHUATA</t>
  </si>
  <si>
    <t>TAKAROA</t>
  </si>
  <si>
    <t>TATAKOTO</t>
  </si>
  <si>
    <t>TUREIA</t>
  </si>
  <si>
    <t>UA-HUKA</t>
  </si>
  <si>
    <t>UA-POU</t>
  </si>
  <si>
    <t>Candidats</t>
  </si>
  <si>
    <t>Colonne</t>
  </si>
  <si>
    <t xml:space="preserve">Inscrits </t>
  </si>
  <si>
    <t>Prévus</t>
  </si>
  <si>
    <t>Circ</t>
  </si>
  <si>
    <t>%</t>
  </si>
  <si>
    <t>BV</t>
  </si>
  <si>
    <t>Total</t>
  </si>
  <si>
    <t>PC</t>
  </si>
  <si>
    <t>Résultats provisoires pour la 2ème circonscription législative</t>
  </si>
  <si>
    <t>MAHINA</t>
  </si>
  <si>
    <t>PAEA</t>
  </si>
  <si>
    <t>PAPARA</t>
  </si>
  <si>
    <t>RAIVAVAE</t>
  </si>
  <si>
    <t>RAPA</t>
  </si>
  <si>
    <t>RIMATARA</t>
  </si>
  <si>
    <t>RURUTU</t>
  </si>
  <si>
    <t>TAIARAPU-EST</t>
  </si>
  <si>
    <t>TAIARAPU-OUEST</t>
  </si>
  <si>
    <t>TEVA I UTA</t>
  </si>
  <si>
    <t>TUBUAI</t>
  </si>
  <si>
    <t>TOTAL CIRCO 2</t>
  </si>
  <si>
    <t>TOTAL CIRCO 3</t>
  </si>
  <si>
    <t>Résultats provisoires pour la 3ème circonscription législative</t>
  </si>
  <si>
    <t>BORA-BORA</t>
  </si>
  <si>
    <t>FAA A</t>
  </si>
  <si>
    <t>HUAHINE</t>
  </si>
  <si>
    <t>MAUPITI</t>
  </si>
  <si>
    <t>PUNAAUIA</t>
  </si>
  <si>
    <t>TAHAA</t>
  </si>
  <si>
    <t>TAPUTAPUATEA</t>
  </si>
  <si>
    <t>TUMARAA</t>
  </si>
  <si>
    <t>UTUROA</t>
  </si>
  <si>
    <t>Contrôle</t>
  </si>
  <si>
    <t>HITIAA O TE RA</t>
  </si>
  <si>
    <t>Exprimé = Voix</t>
  </si>
  <si>
    <t>E+B+N=V</t>
  </si>
  <si>
    <t>I = A+V</t>
  </si>
  <si>
    <t>Commune</t>
  </si>
  <si>
    <t>GREIG</t>
  </si>
  <si>
    <t>MINARDI</t>
  </si>
  <si>
    <t>SAGE</t>
  </si>
  <si>
    <t>BRUNEAU</t>
  </si>
  <si>
    <t>RAMEL</t>
  </si>
  <si>
    <t>NENA</t>
  </si>
  <si>
    <t>REGURON</t>
  </si>
  <si>
    <t>TUHEIAVA</t>
  </si>
  <si>
    <t>GRANDIN</t>
  </si>
  <si>
    <t>DUBIEF</t>
  </si>
  <si>
    <t>TEFAAORA</t>
  </si>
  <si>
    <t>TAPUTU</t>
  </si>
  <si>
    <t>SALMON</t>
  </si>
  <si>
    <t>TERIITAHI</t>
  </si>
  <si>
    <t>CONROY</t>
  </si>
  <si>
    <t>PIQUE</t>
  </si>
  <si>
    <t>HOWELL</t>
  </si>
  <si>
    <t>MARA</t>
  </si>
  <si>
    <t>LANTEIRES</t>
  </si>
  <si>
    <t>ATGER</t>
  </si>
  <si>
    <t>BROTHERSON</t>
  </si>
  <si>
    <t>DUBOIS</t>
  </si>
  <si>
    <t>ROI</t>
  </si>
  <si>
    <t>TIXIER</t>
  </si>
  <si>
    <t>Tahoreaa Huraatira</t>
  </si>
  <si>
    <t>Front National</t>
  </si>
  <si>
    <t>Tapura Huiraatira</t>
  </si>
  <si>
    <t>La France insoumise</t>
  </si>
  <si>
    <t>UPR</t>
  </si>
  <si>
    <t>Tau Hoturau</t>
  </si>
  <si>
    <t>Heiura les verts</t>
  </si>
  <si>
    <t>Tavini Huiraatira</t>
  </si>
  <si>
    <t>Divers</t>
  </si>
  <si>
    <t>Circo1</t>
  </si>
  <si>
    <t>Circo2</t>
  </si>
  <si>
    <t>Circo3</t>
  </si>
  <si>
    <t>IRITI</t>
  </si>
  <si>
    <t>SANQUER</t>
  </si>
  <si>
    <t>% Blancs</t>
  </si>
  <si>
    <t>IDV1</t>
  </si>
  <si>
    <t>IDV2</t>
  </si>
  <si>
    <t>IDV3</t>
  </si>
  <si>
    <t>ARCHIPELS</t>
  </si>
  <si>
    <t>GLOBAL IDV</t>
  </si>
  <si>
    <t>ISLV</t>
  </si>
  <si>
    <t>TG</t>
  </si>
  <si>
    <t>MARQUISES</t>
  </si>
  <si>
    <t>AUSTRALES</t>
  </si>
  <si>
    <t>TOTAL PF</t>
  </si>
  <si>
    <t>Résultats provisoires par archipels</t>
  </si>
  <si>
    <t>SANQUER-FAREATA</t>
  </si>
  <si>
    <t>EBB EPSE CROSS</t>
  </si>
  <si>
    <t>Sous-total C2 - IDV2</t>
  </si>
  <si>
    <t>Sous-total C2 - Australes</t>
  </si>
  <si>
    <t>% Voix Ins</t>
  </si>
  <si>
    <t>% Voix Exp</t>
  </si>
  <si>
    <t>Sous-total C3 - IDV3</t>
  </si>
  <si>
    <t>Sous-total C3 - ISLV</t>
  </si>
  <si>
    <t>Sous-total C1 - IDV</t>
  </si>
  <si>
    <t>Sous-total C1 - TG</t>
  </si>
  <si>
    <t>Sous-total C1 - Marquises</t>
  </si>
  <si>
    <t xml:space="preserve">LEGISLATIVES 2017 2nd tour </t>
  </si>
  <si>
    <t>Tahoeraa Huiraatira</t>
  </si>
  <si>
    <t>M</t>
  </si>
  <si>
    <t>Moana</t>
  </si>
  <si>
    <t>F</t>
  </si>
  <si>
    <t>Maina</t>
  </si>
  <si>
    <t>Patrick</t>
  </si>
  <si>
    <t>Moetai, Charles</t>
  </si>
  <si>
    <t>Teura</t>
  </si>
  <si>
    <t>Nicole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</si>
</sst>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m\ yyyy"/>
  </numFmts>
  <fonts count="21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i/>
      <sz val="9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sz val="10"/>
      <name val="Liberation San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Verdana"/>
      <family val="2"/>
    </font>
    <font>
      <b/>
      <sz val="11"/>
      <name val="Verdana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name val="Mangal"/>
      <family val="1"/>
    </font>
    <font>
      <sz val="10"/>
      <name val="Mangal"/>
      <family val="2"/>
    </font>
    <font>
      <b/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</borders>
  <cellStyleXfs count="3">
    <xf numFmtId="0" fontId="0" fillId="0" borderId="0"/>
    <xf numFmtId="0" fontId="6" fillId="0" borderId="0"/>
    <xf numFmtId="9" fontId="2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center"/>
    </xf>
    <xf numFmtId="0" fontId="6" fillId="0" borderId="0" xfId="1"/>
    <xf numFmtId="0" fontId="6" fillId="0" borderId="0" xfId="1" applyNumberFormat="1"/>
    <xf numFmtId="0" fontId="7" fillId="0" borderId="0" xfId="0" applyFont="1"/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3" xfId="0" applyBorder="1"/>
    <xf numFmtId="0" fontId="0" fillId="0" borderId="18" xfId="0" applyBorder="1"/>
    <xf numFmtId="0" fontId="8" fillId="0" borderId="1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 applyProtection="1">
      <alignment horizontal="left"/>
    </xf>
    <xf numFmtId="0" fontId="0" fillId="0" borderId="0" xfId="0" applyProtection="1"/>
    <xf numFmtId="0" fontId="5" fillId="0" borderId="0" xfId="0" applyFont="1" applyProtection="1"/>
    <xf numFmtId="10" fontId="0" fillId="0" borderId="0" xfId="0" applyNumberFormat="1" applyProtection="1"/>
    <xf numFmtId="0" fontId="4" fillId="0" borderId="0" xfId="0" applyNumberFormat="1" applyFont="1" applyProtection="1"/>
    <xf numFmtId="164" fontId="3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</xf>
    <xf numFmtId="10" fontId="1" fillId="0" borderId="0" xfId="0" applyNumberFormat="1" applyFont="1" applyAlignment="1" applyProtection="1">
      <alignment horizontal="center"/>
    </xf>
    <xf numFmtId="0" fontId="1" fillId="0" borderId="4" xfId="0" applyFont="1" applyBorder="1" applyProtection="1"/>
    <xf numFmtId="0" fontId="1" fillId="0" borderId="5" xfId="0" applyFont="1" applyBorder="1" applyProtection="1"/>
    <xf numFmtId="0" fontId="1" fillId="0" borderId="6" xfId="0" applyFont="1" applyBorder="1" applyProtection="1"/>
    <xf numFmtId="0" fontId="7" fillId="0" borderId="8" xfId="0" applyFont="1" applyBorder="1" applyProtection="1"/>
    <xf numFmtId="0" fontId="0" fillId="0" borderId="0" xfId="0" applyBorder="1" applyProtection="1"/>
    <xf numFmtId="10" fontId="0" fillId="0" borderId="0" xfId="0" applyNumberFormat="1" applyBorder="1" applyProtection="1"/>
    <xf numFmtId="0" fontId="0" fillId="0" borderId="8" xfId="0" applyBorder="1" applyProtection="1"/>
    <xf numFmtId="10" fontId="0" fillId="0" borderId="0" xfId="0" applyNumberFormat="1" applyFill="1" applyBorder="1" applyProtection="1"/>
    <xf numFmtId="10" fontId="0" fillId="0" borderId="7" xfId="0" applyNumberFormat="1" applyFill="1" applyBorder="1" applyProtection="1"/>
    <xf numFmtId="0" fontId="7" fillId="0" borderId="4" xfId="0" applyFont="1" applyBorder="1" applyProtection="1"/>
    <xf numFmtId="0" fontId="0" fillId="0" borderId="5" xfId="0" applyBorder="1" applyProtection="1"/>
    <xf numFmtId="10" fontId="0" fillId="0" borderId="5" xfId="0" applyNumberFormat="1" applyBorder="1" applyProtection="1"/>
    <xf numFmtId="0" fontId="0" fillId="0" borderId="4" xfId="0" applyBorder="1" applyProtection="1"/>
    <xf numFmtId="10" fontId="0" fillId="0" borderId="5" xfId="0" applyNumberFormat="1" applyFill="1" applyBorder="1" applyProtection="1"/>
    <xf numFmtId="10" fontId="0" fillId="0" borderId="6" xfId="0" applyNumberFormat="1" applyFill="1" applyBorder="1" applyProtection="1"/>
    <xf numFmtId="0" fontId="0" fillId="2" borderId="0" xfId="0" applyFill="1" applyProtection="1"/>
    <xf numFmtId="10" fontId="0" fillId="2" borderId="0" xfId="0" applyNumberFormat="1" applyFill="1" applyProtection="1"/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 wrapText="1"/>
    </xf>
    <xf numFmtId="10" fontId="1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0" fontId="0" fillId="2" borderId="9" xfId="0" applyFill="1" applyBorder="1" applyProtection="1"/>
    <xf numFmtId="0" fontId="0" fillId="2" borderId="10" xfId="0" applyFill="1" applyBorder="1" applyProtection="1"/>
    <xf numFmtId="10" fontId="0" fillId="2" borderId="10" xfId="0" applyNumberFormat="1" applyFill="1" applyBorder="1" applyProtection="1"/>
    <xf numFmtId="0" fontId="2" fillId="2" borderId="9" xfId="0" applyFont="1" applyFill="1" applyBorder="1" applyProtection="1"/>
    <xf numFmtId="10" fontId="2" fillId="2" borderId="10" xfId="0" applyNumberFormat="1" applyFont="1" applyFill="1" applyBorder="1" applyProtection="1"/>
    <xf numFmtId="10" fontId="0" fillId="2" borderId="11" xfId="0" applyNumberFormat="1" applyFill="1" applyBorder="1" applyProtection="1"/>
    <xf numFmtId="1" fontId="0" fillId="3" borderId="0" xfId="0" applyNumberFormat="1" applyFill="1" applyProtection="1"/>
    <xf numFmtId="1" fontId="0" fillId="0" borderId="0" xfId="0" applyNumberFormat="1" applyProtection="1"/>
    <xf numFmtId="1" fontId="0" fillId="0" borderId="0" xfId="0" applyNumberFormat="1" applyBorder="1" applyProtection="1"/>
    <xf numFmtId="0" fontId="1" fillId="0" borderId="0" xfId="0" applyFont="1" applyBorder="1" applyAlignment="1" applyProtection="1">
      <alignment vertical="center"/>
    </xf>
    <xf numFmtId="0" fontId="9" fillId="0" borderId="0" xfId="0" applyFont="1" applyProtection="1"/>
    <xf numFmtId="0" fontId="7" fillId="2" borderId="9" xfId="0" applyFont="1" applyFill="1" applyBorder="1" applyProtection="1"/>
    <xf numFmtId="1" fontId="7" fillId="0" borderId="0" xfId="0" applyNumberFormat="1" applyFont="1" applyProtection="1"/>
    <xf numFmtId="0" fontId="7" fillId="0" borderId="0" xfId="0" applyFont="1" applyAlignment="1">
      <alignment horizontal="center"/>
    </xf>
    <xf numFmtId="0" fontId="7" fillId="0" borderId="0" xfId="0" applyFont="1" applyBorder="1" applyAlignment="1" applyProtection="1">
      <alignment vertical="center"/>
    </xf>
    <xf numFmtId="9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0" fillId="0" borderId="25" xfId="0" applyFill="1" applyBorder="1"/>
    <xf numFmtId="0" fontId="0" fillId="0" borderId="24" xfId="0" applyFill="1" applyBorder="1" applyAlignment="1">
      <alignment horizontal="right"/>
    </xf>
    <xf numFmtId="0" fontId="0" fillId="0" borderId="3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6" xfId="0" applyFill="1" applyBorder="1" applyAlignment="1">
      <alignment horizontal="right"/>
    </xf>
    <xf numFmtId="0" fontId="0" fillId="0" borderId="0" xfId="0" applyFill="1"/>
    <xf numFmtId="0" fontId="0" fillId="0" borderId="0" xfId="0" applyBorder="1"/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10" fontId="12" fillId="0" borderId="2" xfId="2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10" fontId="12" fillId="0" borderId="0" xfId="2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3" fontId="12" fillId="0" borderId="5" xfId="0" applyNumberFormat="1" applyFont="1" applyFill="1" applyBorder="1"/>
    <xf numFmtId="0" fontId="12" fillId="0" borderId="5" xfId="0" applyFont="1" applyFill="1" applyBorder="1"/>
    <xf numFmtId="10" fontId="12" fillId="0" borderId="5" xfId="0" applyNumberFormat="1" applyFont="1" applyFill="1" applyBorder="1"/>
    <xf numFmtId="0" fontId="12" fillId="0" borderId="5" xfId="0" applyNumberFormat="1" applyFont="1" applyFill="1" applyBorder="1"/>
    <xf numFmtId="10" fontId="12" fillId="0" borderId="5" xfId="2" applyNumberFormat="1" applyFont="1" applyFill="1" applyBorder="1"/>
    <xf numFmtId="3" fontId="12" fillId="0" borderId="6" xfId="0" applyNumberFormat="1" applyFont="1" applyFill="1" applyBorder="1"/>
    <xf numFmtId="0" fontId="11" fillId="5" borderId="36" xfId="0" applyFont="1" applyFill="1" applyBorder="1" applyAlignment="1">
      <alignment horizontal="center" vertical="center"/>
    </xf>
    <xf numFmtId="3" fontId="12" fillId="5" borderId="0" xfId="0" applyNumberFormat="1" applyFont="1" applyFill="1" applyBorder="1"/>
    <xf numFmtId="0" fontId="12" fillId="5" borderId="0" xfId="0" applyFont="1" applyFill="1" applyBorder="1"/>
    <xf numFmtId="10" fontId="12" fillId="5" borderId="0" xfId="0" applyNumberFormat="1" applyFont="1" applyFill="1" applyBorder="1"/>
    <xf numFmtId="0" fontId="12" fillId="5" borderId="0" xfId="0" applyNumberFormat="1" applyFont="1" applyFill="1" applyBorder="1"/>
    <xf numFmtId="10" fontId="12" fillId="5" borderId="0" xfId="2" applyNumberFormat="1" applyFont="1" applyFill="1" applyBorder="1"/>
    <xf numFmtId="0" fontId="11" fillId="4" borderId="36" xfId="0" applyFont="1" applyFill="1" applyBorder="1" applyAlignment="1">
      <alignment horizontal="center" vertical="center"/>
    </xf>
    <xf numFmtId="3" fontId="12" fillId="4" borderId="2" xfId="0" applyNumberFormat="1" applyFont="1" applyFill="1" applyBorder="1"/>
    <xf numFmtId="0" fontId="12" fillId="4" borderId="2" xfId="0" applyFont="1" applyFill="1" applyBorder="1"/>
    <xf numFmtId="10" fontId="12" fillId="4" borderId="2" xfId="0" applyNumberFormat="1" applyFont="1" applyFill="1" applyBorder="1"/>
    <xf numFmtId="10" fontId="12" fillId="4" borderId="2" xfId="2" applyNumberFormat="1" applyFont="1" applyFill="1" applyBorder="1"/>
    <xf numFmtId="0" fontId="11" fillId="4" borderId="37" xfId="0" applyFont="1" applyFill="1" applyBorder="1" applyAlignment="1">
      <alignment horizontal="center" vertical="center"/>
    </xf>
    <xf numFmtId="3" fontId="12" fillId="4" borderId="0" xfId="0" applyNumberFormat="1" applyFont="1" applyFill="1" applyBorder="1"/>
    <xf numFmtId="0" fontId="12" fillId="4" borderId="0" xfId="0" applyFont="1" applyFill="1" applyBorder="1"/>
    <xf numFmtId="10" fontId="12" fillId="4" borderId="0" xfId="0" applyNumberFormat="1" applyFont="1" applyFill="1" applyBorder="1"/>
    <xf numFmtId="10" fontId="12" fillId="4" borderId="0" xfId="2" applyNumberFormat="1" applyFont="1" applyFill="1" applyBorder="1"/>
    <xf numFmtId="0" fontId="11" fillId="4" borderId="38" xfId="0" applyFont="1" applyFill="1" applyBorder="1" applyAlignment="1">
      <alignment horizontal="center" vertical="center"/>
    </xf>
    <xf numFmtId="3" fontId="12" fillId="4" borderId="5" xfId="0" applyNumberFormat="1" applyFont="1" applyFill="1" applyBorder="1"/>
    <xf numFmtId="0" fontId="12" fillId="4" borderId="5" xfId="0" applyFont="1" applyFill="1" applyBorder="1"/>
    <xf numFmtId="10" fontId="12" fillId="4" borderId="5" xfId="0" applyNumberFormat="1" applyFont="1" applyFill="1" applyBorder="1"/>
    <xf numFmtId="10" fontId="12" fillId="4" borderId="5" xfId="2" applyNumberFormat="1" applyFont="1" applyFill="1" applyBorder="1"/>
    <xf numFmtId="0" fontId="5" fillId="0" borderId="0" xfId="0" applyFont="1"/>
    <xf numFmtId="0" fontId="1" fillId="0" borderId="7" xfId="0" applyFont="1" applyBorder="1" applyAlignment="1">
      <alignment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5" borderId="36" xfId="0" applyFont="1" applyFill="1" applyBorder="1" applyAlignment="1">
      <alignment horizontal="center" vertical="center"/>
    </xf>
    <xf numFmtId="0" fontId="14" fillId="0" borderId="39" xfId="0" applyFont="1" applyBorder="1"/>
    <xf numFmtId="0" fontId="14" fillId="0" borderId="40" xfId="0" applyFont="1" applyBorder="1"/>
    <xf numFmtId="0" fontId="14" fillId="0" borderId="24" xfId="0" applyFont="1" applyBorder="1"/>
    <xf numFmtId="0" fontId="12" fillId="4" borderId="36" xfId="0" applyFont="1" applyFill="1" applyBorder="1" applyAlignment="1">
      <alignment horizontal="center" vertical="center"/>
    </xf>
    <xf numFmtId="0" fontId="14" fillId="0" borderId="25" xfId="0" applyFont="1" applyBorder="1"/>
    <xf numFmtId="0" fontId="14" fillId="0" borderId="0" xfId="0" applyFont="1" applyBorder="1"/>
    <xf numFmtId="0" fontId="14" fillId="0" borderId="26" xfId="0" applyFont="1" applyBorder="1"/>
    <xf numFmtId="3" fontId="12" fillId="4" borderId="37" xfId="0" applyNumberFormat="1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14" fillId="0" borderId="41" xfId="0" applyFont="1" applyBorder="1"/>
    <xf numFmtId="0" fontId="14" fillId="0" borderId="5" xfId="0" applyFont="1" applyBorder="1"/>
    <xf numFmtId="0" fontId="14" fillId="0" borderId="42" xfId="0" applyFont="1" applyBorder="1"/>
    <xf numFmtId="0" fontId="11" fillId="6" borderId="9" xfId="0" applyFont="1" applyFill="1" applyBorder="1" applyAlignment="1">
      <alignment horizontal="center" vertical="center"/>
    </xf>
    <xf numFmtId="0" fontId="11" fillId="6" borderId="43" xfId="0" applyFont="1" applyFill="1" applyBorder="1" applyAlignment="1">
      <alignment horizontal="center" vertical="center"/>
    </xf>
    <xf numFmtId="3" fontId="11" fillId="6" borderId="10" xfId="0" applyNumberFormat="1" applyFont="1" applyFill="1" applyBorder="1" applyAlignment="1">
      <alignment vertical="center"/>
    </xf>
    <xf numFmtId="0" fontId="11" fillId="6" borderId="10" xfId="0" applyFont="1" applyFill="1" applyBorder="1" applyAlignment="1">
      <alignment vertical="center"/>
    </xf>
    <xf numFmtId="10" fontId="11" fillId="6" borderId="10" xfId="2" applyNumberFormat="1" applyFont="1" applyFill="1" applyBorder="1" applyAlignment="1">
      <alignment vertical="center"/>
    </xf>
    <xf numFmtId="0" fontId="15" fillId="6" borderId="27" xfId="0" applyFont="1" applyFill="1" applyBorder="1"/>
    <xf numFmtId="0" fontId="15" fillId="6" borderId="44" xfId="0" applyFont="1" applyFill="1" applyBorder="1"/>
    <xf numFmtId="0" fontId="15" fillId="6" borderId="28" xfId="0" applyFont="1" applyFill="1" applyBorder="1"/>
    <xf numFmtId="0" fontId="1" fillId="0" borderId="0" xfId="0" applyFont="1" applyFill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/>
    </xf>
    <xf numFmtId="0" fontId="17" fillId="0" borderId="48" xfId="0" applyFont="1" applyFill="1" applyBorder="1" applyAlignment="1">
      <alignment horizontal="center"/>
    </xf>
    <xf numFmtId="0" fontId="17" fillId="0" borderId="49" xfId="0" applyFont="1" applyFill="1" applyBorder="1" applyAlignment="1">
      <alignment horizontal="center"/>
    </xf>
    <xf numFmtId="0" fontId="13" fillId="6" borderId="50" xfId="0" applyFont="1" applyFill="1" applyBorder="1" applyAlignment="1">
      <alignment horizontal="center"/>
    </xf>
    <xf numFmtId="0" fontId="13" fillId="7" borderId="8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7" fillId="0" borderId="51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7" fillId="8" borderId="0" xfId="0" applyFont="1" applyFill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10" fontId="18" fillId="8" borderId="2" xfId="2" applyNumberFormat="1" applyFont="1" applyFill="1" applyBorder="1" applyAlignment="1">
      <alignment horizontal="center" vertical="center"/>
    </xf>
    <xf numFmtId="10" fontId="18" fillId="8" borderId="3" xfId="2" applyNumberFormat="1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8" xfId="0" applyFont="1" applyFill="1" applyBorder="1" applyAlignment="1">
      <alignment horizontal="center" vertical="center"/>
    </xf>
    <xf numFmtId="10" fontId="18" fillId="8" borderId="0" xfId="2" applyNumberFormat="1" applyFont="1" applyFill="1" applyBorder="1" applyAlignment="1">
      <alignment horizontal="center" vertical="center"/>
    </xf>
    <xf numFmtId="10" fontId="18" fillId="8" borderId="7" xfId="2" applyNumberFormat="1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10" fontId="19" fillId="8" borderId="5" xfId="2" applyNumberFormat="1" applyFont="1" applyFill="1" applyBorder="1" applyAlignment="1">
      <alignment horizontal="center" vertical="center"/>
    </xf>
    <xf numFmtId="10" fontId="19" fillId="8" borderId="6" xfId="2" applyNumberFormat="1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52" xfId="0" applyFont="1" applyBorder="1" applyAlignment="1">
      <alignment horizontal="center"/>
    </xf>
    <xf numFmtId="0" fontId="13" fillId="6" borderId="38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 vertical="center" wrapText="1"/>
    </xf>
    <xf numFmtId="10" fontId="17" fillId="8" borderId="2" xfId="2" applyNumberFormat="1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 wrapText="1"/>
    </xf>
    <xf numFmtId="10" fontId="17" fillId="8" borderId="5" xfId="2" applyNumberFormat="1" applyFont="1" applyFill="1" applyBorder="1" applyAlignment="1">
      <alignment horizontal="center" vertical="center"/>
    </xf>
    <xf numFmtId="10" fontId="18" fillId="8" borderId="6" xfId="2" applyNumberFormat="1" applyFont="1" applyFill="1" applyBorder="1" applyAlignment="1">
      <alignment horizontal="center" vertical="center"/>
    </xf>
    <xf numFmtId="10" fontId="18" fillId="8" borderId="5" xfId="2" applyNumberFormat="1" applyFont="1" applyFill="1" applyBorder="1" applyAlignment="1">
      <alignment horizontal="center" vertical="center"/>
    </xf>
    <xf numFmtId="10" fontId="19" fillId="8" borderId="2" xfId="2" applyNumberFormat="1" applyFont="1" applyFill="1" applyBorder="1" applyAlignment="1">
      <alignment horizontal="center" vertical="center" wrapText="1"/>
    </xf>
    <xf numFmtId="10" fontId="19" fillId="8" borderId="3" xfId="2" applyNumberFormat="1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right" vertical="center"/>
    </xf>
    <xf numFmtId="0" fontId="0" fillId="0" borderId="26" xfId="0" applyFill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0" xfId="0"/>
    <xf numFmtId="0" fontId="1" fillId="0" borderId="0" xfId="0" applyFont="1" applyAlignment="1"/>
    <xf numFmtId="0" fontId="1" fillId="6" borderId="8" xfId="0" applyFont="1" applyFill="1" applyBorder="1" applyProtection="1"/>
    <xf numFmtId="0" fontId="1" fillId="6" borderId="0" xfId="0" applyFont="1" applyFill="1" applyBorder="1" applyProtection="1"/>
    <xf numFmtId="10" fontId="1" fillId="6" borderId="0" xfId="0" applyNumberFormat="1" applyFont="1" applyFill="1" applyBorder="1" applyProtection="1"/>
    <xf numFmtId="10" fontId="1" fillId="6" borderId="7" xfId="0" applyNumberFormat="1" applyFont="1" applyFill="1" applyBorder="1" applyProtection="1"/>
    <xf numFmtId="0" fontId="1" fillId="6" borderId="1" xfId="0" applyFont="1" applyFill="1" applyBorder="1" applyProtection="1"/>
    <xf numFmtId="0" fontId="1" fillId="6" borderId="2" xfId="0" applyFont="1" applyFill="1" applyBorder="1" applyProtection="1"/>
    <xf numFmtId="10" fontId="1" fillId="6" borderId="2" xfId="0" applyNumberFormat="1" applyFont="1" applyFill="1" applyBorder="1" applyProtection="1"/>
    <xf numFmtId="10" fontId="1" fillId="6" borderId="3" xfId="0" applyNumberFormat="1" applyFont="1" applyFill="1" applyBorder="1" applyProtection="1"/>
    <xf numFmtId="0" fontId="1" fillId="6" borderId="3" xfId="0" applyFont="1" applyFill="1" applyBorder="1" applyProtection="1"/>
    <xf numFmtId="0" fontId="0" fillId="0" borderId="7" xfId="0" applyBorder="1" applyProtection="1"/>
    <xf numFmtId="0" fontId="1" fillId="6" borderId="7" xfId="0" applyFont="1" applyFill="1" applyBorder="1" applyProtection="1"/>
    <xf numFmtId="0" fontId="0" fillId="0" borderId="6" xfId="0" applyBorder="1" applyProtection="1"/>
    <xf numFmtId="0" fontId="0" fillId="0" borderId="27" xfId="0" applyFill="1" applyBorder="1"/>
    <xf numFmtId="0" fontId="0" fillId="0" borderId="28" xfId="0" applyFill="1" applyBorder="1" applyAlignment="1">
      <alignment horizontal="right"/>
    </xf>
    <xf numFmtId="0" fontId="0" fillId="0" borderId="3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Fill="1" applyProtection="1"/>
    <xf numFmtId="0" fontId="1" fillId="0" borderId="0" xfId="0" applyFont="1" applyFill="1" applyProtection="1"/>
    <xf numFmtId="0" fontId="0" fillId="0" borderId="7" xfId="0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Pourcentage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EA0000"/>
      <color rgb="FFFFCC66"/>
      <color rgb="FFFF0000"/>
      <color rgb="FFFF3300"/>
      <color rgb="FFFF5050"/>
      <color rgb="FFFFCC99"/>
      <color rgb="FFFFFF99"/>
      <color rgb="FFFF5A00"/>
      <color rgb="FF10AEDE"/>
      <color rgb="FFAD101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Global Polynésie par parti politique</a:t>
            </a:r>
          </a:p>
        </c:rich>
      </c:tx>
      <c:layout>
        <c:manualLayout>
          <c:xMode val="edge"/>
          <c:yMode val="edge"/>
          <c:x val="0.31144920823515987"/>
          <c:y val="4.63768068898974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v>Global Polynésie</c:v>
          </c:tx>
          <c:dPt>
            <c:idx val="0"/>
            <c:bubble3D val="0"/>
            <c:explosion val="1"/>
            <c:spPr>
              <a:solidFill>
                <a:srgbClr val="FFCC6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EA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10AEDE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pattFill prst="wdUpDiag">
                <a:fgClr>
                  <a:srgbClr val="10AEDE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00617B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E73839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rgbClr val="39BE18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rgbClr val="00A6EF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rgbClr val="D9D9D9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0522772888683032"/>
                  <c:y val="0.1067129109297515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2443965604043738E-2"/>
                  <c:y val="-0.191982939177811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0902837964926515E-2"/>
                  <c:y val="0.1352825174966113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Global!$L$5:$L$7</c:f>
              <c:strCache>
                <c:ptCount val="3"/>
                <c:pt idx="0">
                  <c:v>Tahoeraa Huiraatira</c:v>
                </c:pt>
                <c:pt idx="1">
                  <c:v>Tapura Huiraatira</c:v>
                </c:pt>
                <c:pt idx="2">
                  <c:v>Tavini Huiraatira</c:v>
                </c:pt>
              </c:strCache>
            </c:strRef>
          </c:cat>
          <c:val>
            <c:numRef>
              <c:f>Global!$P$5:$P$7</c:f>
              <c:numCache>
                <c:formatCode>General</c:formatCode>
                <c:ptCount val="3"/>
                <c:pt idx="0">
                  <c:v>20351</c:v>
                </c:pt>
                <c:pt idx="1">
                  <c:v>55229</c:v>
                </c:pt>
                <c:pt idx="2">
                  <c:v>16603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>
        <c:manualLayout>
          <c:xMode val="edge"/>
          <c:yMode val="edge"/>
          <c:x val="1.0230179028132993E-2"/>
          <c:y val="6.3205166050299855E-2"/>
          <c:w val="0.23648226836095618"/>
          <c:h val="0.899211594282871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>
                <a:latin typeface="Arial" panose="020B0604020202020204" pitchFamily="34" charset="0"/>
                <a:cs typeface="Arial" panose="020B0604020202020204" pitchFamily="34" charset="0"/>
              </a:rPr>
              <a:t>1ère circonscription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C6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invertIfNegative val="0"/>
            <c:bubble3D val="0"/>
            <c:spPr>
              <a:solidFill>
                <a:srgbClr val="EA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invertIfNegative val="0"/>
            <c:bubble3D val="0"/>
            <c:spPr>
              <a:solidFill>
                <a:srgbClr val="AD101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invertIfNegative val="0"/>
            <c:bubble3D val="0"/>
            <c:spPr>
              <a:pattFill prst="wdUpDiag">
                <a:fgClr>
                  <a:srgbClr val="00B0F0"/>
                </a:fgClr>
                <a:bgClr>
                  <a:schemeClr val="bg1"/>
                </a:bgClr>
              </a:patt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invertIfNegative val="0"/>
            <c:bubble3D val="0"/>
            <c:spPr>
              <a:solidFill>
                <a:srgbClr val="00617B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invertIfNegative val="0"/>
            <c:bubble3D val="0"/>
            <c:spPr>
              <a:solidFill>
                <a:srgbClr val="E7383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invertIfNegative val="0"/>
            <c:bubble3D val="0"/>
            <c:spPr>
              <a:solidFill>
                <a:srgbClr val="39BE18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invertIfNegative val="0"/>
            <c:bubble3D val="0"/>
            <c:spPr>
              <a:solidFill>
                <a:srgbClr val="10AEDE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(Circo1!$J$142,Circo1!$M$142)</c:f>
              <c:strCache>
                <c:ptCount val="2"/>
                <c:pt idx="0">
                  <c:v>GREIG</c:v>
                </c:pt>
                <c:pt idx="1">
                  <c:v>SAGE</c:v>
                </c:pt>
              </c:strCache>
            </c:strRef>
          </c:cat>
          <c:val>
            <c:numRef>
              <c:f>(Circo1!$J$144,Circo1!$M$144)</c:f>
              <c:numCache>
                <c:formatCode>General</c:formatCode>
                <c:ptCount val="2"/>
                <c:pt idx="0">
                  <c:v>10147</c:v>
                </c:pt>
                <c:pt idx="1">
                  <c:v>21928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1433472"/>
        <c:axId val="141435264"/>
      </c:barChart>
      <c:catAx>
        <c:axId val="14143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41435264"/>
        <c:crosses val="autoZero"/>
        <c:auto val="1"/>
        <c:lblAlgn val="ctr"/>
        <c:lblOffset val="100"/>
        <c:noMultiLvlLbl val="0"/>
      </c:catAx>
      <c:valAx>
        <c:axId val="141435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433472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>
                <a:latin typeface="Arial" panose="020B0604020202020204" pitchFamily="34" charset="0"/>
                <a:cs typeface="Arial" panose="020B0604020202020204" pitchFamily="34" charset="0"/>
              </a:rPr>
              <a:t>2ème circonscription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C6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invertIfNegative val="0"/>
            <c:bubble3D val="0"/>
            <c:spPr>
              <a:solidFill>
                <a:srgbClr val="EA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invertIfNegative val="0"/>
            <c:bubble3D val="0"/>
            <c:spPr>
              <a:solidFill>
                <a:srgbClr val="AD101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invertIfNegative val="0"/>
            <c:bubble3D val="0"/>
            <c:spPr>
              <a:solidFill>
                <a:srgbClr val="10AEDE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invertIfNegative val="0"/>
            <c:bubble3D val="0"/>
            <c:spPr>
              <a:solidFill>
                <a:srgbClr val="00208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invertIfNegative val="0"/>
            <c:bubble3D val="0"/>
            <c:spPr>
              <a:solidFill>
                <a:srgbClr val="D9D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invertIfNegative val="0"/>
            <c:bubble3D val="0"/>
            <c:spPr>
              <a:solidFill>
                <a:srgbClr val="E7383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invertIfNegative val="0"/>
            <c:bubble3D val="0"/>
            <c:spPr>
              <a:solidFill>
                <a:srgbClr val="39BE18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CC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rgbClr val="4E8182"/>
              </a:solidFill>
            </c:spPr>
          </c:dPt>
          <c:dLbls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(Circo2!$J$84,Circo2!$M$84)</c:f>
              <c:strCache>
                <c:ptCount val="2"/>
                <c:pt idx="0">
                  <c:v>IRITI</c:v>
                </c:pt>
                <c:pt idx="1">
                  <c:v>SANQUER</c:v>
                </c:pt>
              </c:strCache>
            </c:strRef>
          </c:cat>
          <c:val>
            <c:numRef>
              <c:f>(Circo2!$J$86,Circo2!$M$86)</c:f>
              <c:numCache>
                <c:formatCode>General</c:formatCode>
                <c:ptCount val="2"/>
                <c:pt idx="0">
                  <c:v>10204</c:v>
                </c:pt>
                <c:pt idx="1">
                  <c:v>18281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1472896"/>
        <c:axId val="141474432"/>
      </c:barChart>
      <c:catAx>
        <c:axId val="14147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41474432"/>
        <c:crosses val="autoZero"/>
        <c:auto val="1"/>
        <c:lblAlgn val="ctr"/>
        <c:lblOffset val="100"/>
        <c:noMultiLvlLbl val="0"/>
      </c:catAx>
      <c:valAx>
        <c:axId val="141474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47289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>
                <a:latin typeface="Arial" panose="020B0604020202020204" pitchFamily="34" charset="0"/>
                <a:cs typeface="Arial" panose="020B0604020202020204" pitchFamily="34" charset="0"/>
              </a:rPr>
              <a:t>3ème circonscription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EA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invertIfNegative val="0"/>
            <c:bubble3D val="0"/>
            <c:spPr>
              <a:solidFill>
                <a:srgbClr val="10AEDE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invertIfNegative val="0"/>
            <c:bubble3D val="0"/>
            <c:spPr>
              <a:solidFill>
                <a:srgbClr val="00208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invertIfNegative val="0"/>
            <c:bubble3D val="0"/>
            <c:spPr>
              <a:solidFill>
                <a:srgbClr val="00A6EF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invertIfNegative val="0"/>
            <c:bubble3D val="0"/>
            <c:spPr>
              <a:solidFill>
                <a:srgbClr val="FF5118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invertIfNegative val="0"/>
            <c:bubble3D val="0"/>
            <c:spPr>
              <a:solidFill>
                <a:srgbClr val="E7383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invertIfNegative val="0"/>
            <c:bubble3D val="0"/>
            <c:spPr>
              <a:solidFill>
                <a:srgbClr val="4E818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(Circo3!$J$79,Circo3!$M$79)</c:f>
              <c:strCache>
                <c:ptCount val="2"/>
                <c:pt idx="0">
                  <c:v>HOWELL</c:v>
                </c:pt>
                <c:pt idx="1">
                  <c:v>BROTHERSON</c:v>
                </c:pt>
              </c:strCache>
            </c:strRef>
          </c:cat>
          <c:val>
            <c:numRef>
              <c:f>(Circo3!$J$81,Circo3!$M$81)</c:f>
              <c:numCache>
                <c:formatCode>General</c:formatCode>
                <c:ptCount val="2"/>
                <c:pt idx="0">
                  <c:v>15020</c:v>
                </c:pt>
                <c:pt idx="1">
                  <c:v>16603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1604224"/>
        <c:axId val="151618304"/>
      </c:barChart>
      <c:catAx>
        <c:axId val="15160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51618304"/>
        <c:crosses val="autoZero"/>
        <c:auto val="1"/>
        <c:lblAlgn val="ctr"/>
        <c:lblOffset val="100"/>
        <c:noMultiLvlLbl val="0"/>
      </c:catAx>
      <c:valAx>
        <c:axId val="15161830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60422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14286</xdr:rowOff>
    </xdr:from>
    <xdr:to>
      <xdr:col>9</xdr:col>
      <xdr:colOff>104775</xdr:colOff>
      <xdr:row>33</xdr:row>
      <xdr:rowOff>38099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23811</xdr:rowOff>
    </xdr:from>
    <xdr:to>
      <xdr:col>7</xdr:col>
      <xdr:colOff>781050</xdr:colOff>
      <xdr:row>33</xdr:row>
      <xdr:rowOff>104774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</xdr:row>
      <xdr:rowOff>152400</xdr:rowOff>
    </xdr:from>
    <xdr:to>
      <xdr:col>15</xdr:col>
      <xdr:colOff>762000</xdr:colOff>
      <xdr:row>33</xdr:row>
      <xdr:rowOff>71438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57150</xdr:colOff>
      <xdr:row>3</xdr:row>
      <xdr:rowOff>152400</xdr:rowOff>
    </xdr:from>
    <xdr:to>
      <xdr:col>23</xdr:col>
      <xdr:colOff>819150</xdr:colOff>
      <xdr:row>33</xdr:row>
      <xdr:rowOff>71438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Feuil1"/>
  <dimension ref="A1:CT237"/>
  <sheetViews>
    <sheetView zoomScale="85" zoomScaleNormal="85" workbookViewId="0">
      <selection sqref="A1:AI237"/>
    </sheetView>
  </sheetViews>
  <sheetFormatPr baseColWidth="10" defaultRowHeight="12.6" x14ac:dyDescent="0.2"/>
  <cols>
    <col min="1" max="1" width="9.90625" bestFit="1" customWidth="1"/>
    <col min="24" max="24" width="19.90625" bestFit="1" customWidth="1"/>
  </cols>
  <sheetData>
    <row r="1" spans="1:98" ht="13.2" x14ac:dyDescent="0.2">
      <c r="A1" s="76" t="s">
        <v>17</v>
      </c>
      <c r="B1" s="76" t="s">
        <v>18</v>
      </c>
      <c r="C1" s="76" t="s">
        <v>19</v>
      </c>
      <c r="D1" s="76" t="s">
        <v>20</v>
      </c>
      <c r="E1" s="76" t="s">
        <v>21</v>
      </c>
      <c r="F1" s="76" t="s">
        <v>22</v>
      </c>
      <c r="G1" s="76" t="s">
        <v>23</v>
      </c>
      <c r="H1" s="76" t="s">
        <v>7</v>
      </c>
      <c r="I1" s="76" t="s">
        <v>8</v>
      </c>
      <c r="J1" s="76" t="s">
        <v>24</v>
      </c>
      <c r="K1" s="76" t="s">
        <v>9</v>
      </c>
      <c r="L1" s="76" t="s">
        <v>25</v>
      </c>
      <c r="M1" s="76" t="s">
        <v>26</v>
      </c>
      <c r="N1" s="76" t="s">
        <v>27</v>
      </c>
      <c r="O1" s="76" t="s">
        <v>28</v>
      </c>
      <c r="P1" s="76" t="s">
        <v>29</v>
      </c>
      <c r="Q1" s="76" t="s">
        <v>30</v>
      </c>
      <c r="R1" s="76" t="s">
        <v>31</v>
      </c>
      <c r="S1" s="76" t="s">
        <v>11</v>
      </c>
      <c r="T1" s="76" t="s">
        <v>32</v>
      </c>
      <c r="U1" s="76" t="s">
        <v>33</v>
      </c>
      <c r="V1" s="76" t="s">
        <v>34</v>
      </c>
      <c r="W1" s="76" t="s">
        <v>35</v>
      </c>
      <c r="X1" s="76" t="s">
        <v>36</v>
      </c>
      <c r="Y1" s="76" t="s">
        <v>37</v>
      </c>
      <c r="Z1" s="76" t="s">
        <v>12</v>
      </c>
      <c r="AA1" s="76" t="s">
        <v>16</v>
      </c>
      <c r="AB1" s="76" t="s">
        <v>14</v>
      </c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</row>
    <row r="2" spans="1:98" ht="13.2" x14ac:dyDescent="0.2">
      <c r="A2" s="76" t="s">
        <v>38</v>
      </c>
      <c r="B2" s="76" t="s">
        <v>39</v>
      </c>
      <c r="C2" s="77">
        <v>1</v>
      </c>
      <c r="D2" s="76" t="s">
        <v>40</v>
      </c>
      <c r="E2" s="77">
        <v>11</v>
      </c>
      <c r="F2" s="76" t="s">
        <v>41</v>
      </c>
      <c r="G2" s="77">
        <v>1</v>
      </c>
      <c r="H2" s="77">
        <v>410</v>
      </c>
      <c r="I2" s="77">
        <v>247</v>
      </c>
      <c r="J2" s="77">
        <v>60.24</v>
      </c>
      <c r="K2" s="77">
        <v>163</v>
      </c>
      <c r="L2" s="77">
        <v>39.76</v>
      </c>
      <c r="M2" s="77">
        <v>6</v>
      </c>
      <c r="N2" s="77">
        <v>1.46</v>
      </c>
      <c r="O2" s="77">
        <v>3.68</v>
      </c>
      <c r="P2" s="77">
        <v>3</v>
      </c>
      <c r="Q2" s="77">
        <v>0.73</v>
      </c>
      <c r="R2" s="77">
        <v>1.84</v>
      </c>
      <c r="S2" s="77">
        <v>154</v>
      </c>
      <c r="T2" s="77">
        <v>37.56</v>
      </c>
      <c r="U2" s="77">
        <v>94.48</v>
      </c>
      <c r="V2" s="77">
        <v>1</v>
      </c>
      <c r="W2" s="76" t="s">
        <v>225</v>
      </c>
      <c r="X2" s="76" t="s">
        <v>162</v>
      </c>
      <c r="Y2" s="76" t="s">
        <v>226</v>
      </c>
      <c r="Z2" s="77">
        <v>58</v>
      </c>
      <c r="AA2" s="77">
        <v>14.15</v>
      </c>
      <c r="AB2" s="77">
        <v>37.659999999999997</v>
      </c>
      <c r="AC2" s="77">
        <v>3</v>
      </c>
      <c r="AD2" s="76" t="s">
        <v>227</v>
      </c>
      <c r="AE2" s="76" t="s">
        <v>164</v>
      </c>
      <c r="AF2" s="76" t="s">
        <v>228</v>
      </c>
      <c r="AG2" s="77">
        <v>96</v>
      </c>
      <c r="AH2" s="77">
        <v>23.41</v>
      </c>
      <c r="AI2" s="77">
        <v>62.34</v>
      </c>
      <c r="AJ2" s="77"/>
      <c r="AK2" s="76"/>
      <c r="AL2" s="76"/>
      <c r="AM2" s="76"/>
      <c r="AN2" s="77"/>
      <c r="AO2" s="77"/>
      <c r="AP2" s="77"/>
      <c r="AQ2" s="77"/>
      <c r="AR2" s="76"/>
      <c r="AS2" s="76"/>
      <c r="AT2" s="76"/>
      <c r="AU2" s="77"/>
      <c r="AV2" s="77"/>
      <c r="AW2" s="77"/>
      <c r="AX2" s="77"/>
      <c r="AY2" s="76"/>
      <c r="AZ2" s="76"/>
      <c r="BA2" s="76"/>
      <c r="BB2" s="77"/>
      <c r="BC2" s="77"/>
      <c r="BD2" s="77"/>
      <c r="BE2" s="77"/>
      <c r="BF2" s="76"/>
      <c r="BG2" s="76"/>
      <c r="BH2" s="76"/>
      <c r="BI2" s="77"/>
      <c r="BJ2" s="77"/>
      <c r="BK2" s="77"/>
      <c r="BL2" s="77"/>
      <c r="BM2" s="76"/>
      <c r="BN2" s="76"/>
      <c r="BO2" s="76"/>
      <c r="BP2" s="77"/>
      <c r="BQ2" s="77"/>
      <c r="BR2" s="77"/>
      <c r="BS2" s="77"/>
      <c r="BT2" s="76"/>
      <c r="BU2" s="76"/>
      <c r="BV2" s="76"/>
      <c r="BW2" s="77"/>
      <c r="BX2" s="77"/>
      <c r="BY2" s="77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</row>
    <row r="3" spans="1:98" ht="13.2" x14ac:dyDescent="0.2">
      <c r="A3" s="76" t="s">
        <v>38</v>
      </c>
      <c r="B3" s="76" t="s">
        <v>39</v>
      </c>
      <c r="C3" s="77">
        <v>1</v>
      </c>
      <c r="D3" s="76" t="s">
        <v>40</v>
      </c>
      <c r="E3" s="77">
        <v>11</v>
      </c>
      <c r="F3" s="76" t="s">
        <v>41</v>
      </c>
      <c r="G3" s="77">
        <v>2</v>
      </c>
      <c r="H3" s="77">
        <v>253</v>
      </c>
      <c r="I3" s="77">
        <v>144</v>
      </c>
      <c r="J3" s="77">
        <v>56.92</v>
      </c>
      <c r="K3" s="77">
        <v>109</v>
      </c>
      <c r="L3" s="77">
        <v>43.08</v>
      </c>
      <c r="M3" s="77">
        <v>15</v>
      </c>
      <c r="N3" s="77">
        <v>5.93</v>
      </c>
      <c r="O3" s="77">
        <v>13.76</v>
      </c>
      <c r="P3" s="77">
        <v>0</v>
      </c>
      <c r="Q3" s="77">
        <v>0</v>
      </c>
      <c r="R3" s="77">
        <v>0</v>
      </c>
      <c r="S3" s="77">
        <v>94</v>
      </c>
      <c r="T3" s="77">
        <v>37.15</v>
      </c>
      <c r="U3" s="77">
        <v>86.24</v>
      </c>
      <c r="V3" s="77">
        <v>1</v>
      </c>
      <c r="W3" s="76" t="s">
        <v>225</v>
      </c>
      <c r="X3" s="76" t="s">
        <v>162</v>
      </c>
      <c r="Y3" s="76" t="s">
        <v>226</v>
      </c>
      <c r="Z3" s="77">
        <v>23</v>
      </c>
      <c r="AA3" s="77">
        <v>9.09</v>
      </c>
      <c r="AB3" s="77">
        <v>24.47</v>
      </c>
      <c r="AC3" s="77">
        <v>3</v>
      </c>
      <c r="AD3" s="76" t="s">
        <v>227</v>
      </c>
      <c r="AE3" s="76" t="s">
        <v>164</v>
      </c>
      <c r="AF3" s="76" t="s">
        <v>228</v>
      </c>
      <c r="AG3" s="77">
        <v>71</v>
      </c>
      <c r="AH3" s="77">
        <v>28.06</v>
      </c>
      <c r="AI3" s="77">
        <v>75.53</v>
      </c>
      <c r="AJ3" s="77"/>
      <c r="AK3" s="76"/>
      <c r="AL3" s="76"/>
      <c r="AM3" s="76"/>
      <c r="AN3" s="77"/>
      <c r="AO3" s="77"/>
      <c r="AP3" s="77"/>
      <c r="AQ3" s="77"/>
      <c r="AR3" s="76"/>
      <c r="AS3" s="76"/>
      <c r="AT3" s="76"/>
      <c r="AU3" s="77"/>
      <c r="AV3" s="77"/>
      <c r="AW3" s="77"/>
      <c r="AX3" s="77"/>
      <c r="AY3" s="76"/>
      <c r="AZ3" s="76"/>
      <c r="BA3" s="76"/>
      <c r="BB3" s="77"/>
      <c r="BC3" s="77"/>
      <c r="BD3" s="77"/>
      <c r="BE3" s="77"/>
      <c r="BF3" s="76"/>
      <c r="BG3" s="76"/>
      <c r="BH3" s="76"/>
      <c r="BI3" s="77"/>
      <c r="BJ3" s="77"/>
      <c r="BK3" s="77"/>
      <c r="BL3" s="77"/>
      <c r="BM3" s="76"/>
      <c r="BN3" s="76"/>
      <c r="BO3" s="76"/>
      <c r="BP3" s="77"/>
      <c r="BQ3" s="77"/>
      <c r="BR3" s="77"/>
      <c r="BS3" s="77"/>
      <c r="BT3" s="76"/>
      <c r="BU3" s="76"/>
      <c r="BV3" s="76"/>
      <c r="BW3" s="77"/>
      <c r="BX3" s="77"/>
      <c r="BY3" s="77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</row>
    <row r="4" spans="1:98" ht="13.2" x14ac:dyDescent="0.2">
      <c r="A4" s="76" t="s">
        <v>38</v>
      </c>
      <c r="B4" s="76" t="s">
        <v>39</v>
      </c>
      <c r="C4" s="77">
        <v>1</v>
      </c>
      <c r="D4" s="76" t="s">
        <v>40</v>
      </c>
      <c r="E4" s="77">
        <v>12</v>
      </c>
      <c r="F4" s="76" t="s">
        <v>42</v>
      </c>
      <c r="G4" s="77">
        <v>1</v>
      </c>
      <c r="H4" s="77">
        <v>1166</v>
      </c>
      <c r="I4" s="77">
        <v>768</v>
      </c>
      <c r="J4" s="77">
        <v>65.87</v>
      </c>
      <c r="K4" s="77">
        <v>398</v>
      </c>
      <c r="L4" s="77">
        <v>34.130000000000003</v>
      </c>
      <c r="M4" s="77">
        <v>11</v>
      </c>
      <c r="N4" s="77">
        <v>0.94</v>
      </c>
      <c r="O4" s="77">
        <v>2.76</v>
      </c>
      <c r="P4" s="77">
        <v>7</v>
      </c>
      <c r="Q4" s="77">
        <v>0.6</v>
      </c>
      <c r="R4" s="77">
        <v>1.76</v>
      </c>
      <c r="S4" s="77">
        <v>380</v>
      </c>
      <c r="T4" s="77">
        <v>32.590000000000003</v>
      </c>
      <c r="U4" s="77">
        <v>95.48</v>
      </c>
      <c r="V4" s="77">
        <v>1</v>
      </c>
      <c r="W4" s="76" t="s">
        <v>225</v>
      </c>
      <c r="X4" s="76" t="s">
        <v>162</v>
      </c>
      <c r="Y4" s="76" t="s">
        <v>226</v>
      </c>
      <c r="Z4" s="77">
        <v>81</v>
      </c>
      <c r="AA4" s="77">
        <v>6.95</v>
      </c>
      <c r="AB4" s="77">
        <v>21.32</v>
      </c>
      <c r="AC4" s="77">
        <v>3</v>
      </c>
      <c r="AD4" s="76" t="s">
        <v>227</v>
      </c>
      <c r="AE4" s="76" t="s">
        <v>164</v>
      </c>
      <c r="AF4" s="76" t="s">
        <v>228</v>
      </c>
      <c r="AG4" s="77">
        <v>299</v>
      </c>
      <c r="AH4" s="77">
        <v>25.64</v>
      </c>
      <c r="AI4" s="77">
        <v>78.680000000000007</v>
      </c>
      <c r="AJ4" s="77"/>
      <c r="AK4" s="76"/>
      <c r="AL4" s="76"/>
      <c r="AM4" s="76"/>
      <c r="AN4" s="77"/>
      <c r="AO4" s="77"/>
      <c r="AP4" s="77"/>
      <c r="AQ4" s="77"/>
      <c r="AR4" s="76"/>
      <c r="AS4" s="76"/>
      <c r="AT4" s="76"/>
      <c r="AU4" s="77"/>
      <c r="AV4" s="77"/>
      <c r="AW4" s="77"/>
      <c r="AX4" s="77"/>
      <c r="AY4" s="76"/>
      <c r="AZ4" s="76"/>
      <c r="BA4" s="76"/>
      <c r="BB4" s="77"/>
      <c r="BC4" s="77"/>
      <c r="BD4" s="77"/>
      <c r="BE4" s="77"/>
      <c r="BF4" s="76"/>
      <c r="BG4" s="76"/>
      <c r="BH4" s="76"/>
      <c r="BI4" s="77"/>
      <c r="BJ4" s="77"/>
      <c r="BK4" s="77"/>
      <c r="BL4" s="77"/>
      <c r="BM4" s="76"/>
      <c r="BN4" s="76"/>
      <c r="BO4" s="76"/>
      <c r="BP4" s="77"/>
      <c r="BQ4" s="77"/>
      <c r="BR4" s="77"/>
      <c r="BS4" s="77"/>
      <c r="BT4" s="76"/>
      <c r="BU4" s="76"/>
      <c r="BV4" s="76"/>
      <c r="BW4" s="77"/>
      <c r="BX4" s="77"/>
      <c r="BY4" s="77"/>
      <c r="BZ4" s="77"/>
      <c r="CA4" s="76"/>
      <c r="CB4" s="76"/>
      <c r="CC4" s="76"/>
      <c r="CD4" s="77"/>
      <c r="CE4" s="77"/>
      <c r="CF4" s="77"/>
      <c r="CG4" s="77"/>
      <c r="CH4" s="76"/>
      <c r="CI4" s="76"/>
      <c r="CJ4" s="76"/>
      <c r="CK4" s="77"/>
      <c r="CL4" s="77"/>
      <c r="CM4" s="77"/>
      <c r="CN4" s="77"/>
      <c r="CO4" s="76"/>
      <c r="CP4" s="76"/>
      <c r="CQ4" s="76"/>
      <c r="CR4" s="77"/>
      <c r="CS4" s="77"/>
      <c r="CT4" s="77"/>
    </row>
    <row r="5" spans="1:98" x14ac:dyDescent="0.2">
      <c r="A5" t="s">
        <v>38</v>
      </c>
      <c r="B5" t="s">
        <v>39</v>
      </c>
      <c r="C5">
        <v>1</v>
      </c>
      <c r="D5" t="s">
        <v>40</v>
      </c>
      <c r="E5">
        <v>12</v>
      </c>
      <c r="F5" t="s">
        <v>42</v>
      </c>
      <c r="G5">
        <v>2</v>
      </c>
      <c r="H5">
        <v>1413</v>
      </c>
      <c r="I5">
        <v>940</v>
      </c>
      <c r="J5">
        <v>66.53</v>
      </c>
      <c r="K5">
        <v>473</v>
      </c>
      <c r="L5">
        <v>33.47</v>
      </c>
      <c r="M5">
        <v>16</v>
      </c>
      <c r="N5">
        <v>1.1299999999999999</v>
      </c>
      <c r="O5">
        <v>3.38</v>
      </c>
      <c r="P5">
        <v>6</v>
      </c>
      <c r="Q5">
        <v>0.42</v>
      </c>
      <c r="R5">
        <v>1.27</v>
      </c>
      <c r="S5">
        <v>451</v>
      </c>
      <c r="T5">
        <v>31.92</v>
      </c>
      <c r="U5">
        <v>95.35</v>
      </c>
      <c r="V5">
        <v>1</v>
      </c>
      <c r="W5" t="s">
        <v>225</v>
      </c>
      <c r="X5" t="s">
        <v>162</v>
      </c>
      <c r="Y5" t="s">
        <v>226</v>
      </c>
      <c r="Z5">
        <v>124</v>
      </c>
      <c r="AA5">
        <v>8.7799999999999994</v>
      </c>
      <c r="AB5">
        <v>27.49</v>
      </c>
      <c r="AC5">
        <v>3</v>
      </c>
      <c r="AD5" t="s">
        <v>227</v>
      </c>
      <c r="AE5" t="s">
        <v>164</v>
      </c>
      <c r="AF5" t="s">
        <v>228</v>
      </c>
      <c r="AG5">
        <v>327</v>
      </c>
      <c r="AH5">
        <v>23.14</v>
      </c>
      <c r="AI5">
        <v>72.510000000000005</v>
      </c>
    </row>
    <row r="6" spans="1:98" x14ac:dyDescent="0.2">
      <c r="A6" t="s">
        <v>38</v>
      </c>
      <c r="B6" t="s">
        <v>39</v>
      </c>
      <c r="C6">
        <v>1</v>
      </c>
      <c r="D6" t="s">
        <v>40</v>
      </c>
      <c r="E6">
        <v>12</v>
      </c>
      <c r="F6" t="s">
        <v>42</v>
      </c>
      <c r="G6">
        <v>3</v>
      </c>
      <c r="H6">
        <v>994</v>
      </c>
      <c r="I6">
        <v>564</v>
      </c>
      <c r="J6">
        <v>56.74</v>
      </c>
      <c r="K6">
        <v>430</v>
      </c>
      <c r="L6">
        <v>43.26</v>
      </c>
      <c r="M6">
        <v>10</v>
      </c>
      <c r="N6">
        <v>1.01</v>
      </c>
      <c r="O6">
        <v>2.33</v>
      </c>
      <c r="P6">
        <v>12</v>
      </c>
      <c r="Q6">
        <v>1.21</v>
      </c>
      <c r="R6">
        <v>2.79</v>
      </c>
      <c r="S6">
        <v>408</v>
      </c>
      <c r="T6">
        <v>41.05</v>
      </c>
      <c r="U6">
        <v>94.88</v>
      </c>
      <c r="V6">
        <v>1</v>
      </c>
      <c r="W6" t="s">
        <v>225</v>
      </c>
      <c r="X6" t="s">
        <v>162</v>
      </c>
      <c r="Y6" t="s">
        <v>226</v>
      </c>
      <c r="Z6">
        <v>224</v>
      </c>
      <c r="AA6">
        <v>22.54</v>
      </c>
      <c r="AB6">
        <v>54.9</v>
      </c>
      <c r="AC6">
        <v>3</v>
      </c>
      <c r="AD6" t="s">
        <v>227</v>
      </c>
      <c r="AE6" t="s">
        <v>164</v>
      </c>
      <c r="AF6" t="s">
        <v>228</v>
      </c>
      <c r="AG6">
        <v>184</v>
      </c>
      <c r="AH6">
        <v>18.510000000000002</v>
      </c>
      <c r="AI6">
        <v>45.1</v>
      </c>
    </row>
    <row r="7" spans="1:98" x14ac:dyDescent="0.2">
      <c r="A7" t="s">
        <v>38</v>
      </c>
      <c r="B7" t="s">
        <v>39</v>
      </c>
      <c r="C7">
        <v>1</v>
      </c>
      <c r="D7" t="s">
        <v>40</v>
      </c>
      <c r="E7">
        <v>12</v>
      </c>
      <c r="F7" t="s">
        <v>42</v>
      </c>
      <c r="G7">
        <v>4</v>
      </c>
      <c r="H7">
        <v>1102</v>
      </c>
      <c r="I7">
        <v>725</v>
      </c>
      <c r="J7">
        <v>65.790000000000006</v>
      </c>
      <c r="K7">
        <v>377</v>
      </c>
      <c r="L7">
        <v>34.21</v>
      </c>
      <c r="M7">
        <v>6</v>
      </c>
      <c r="N7">
        <v>0.54</v>
      </c>
      <c r="O7">
        <v>1.59</v>
      </c>
      <c r="P7">
        <v>4</v>
      </c>
      <c r="Q7">
        <v>0.36</v>
      </c>
      <c r="R7">
        <v>1.06</v>
      </c>
      <c r="S7">
        <v>367</v>
      </c>
      <c r="T7">
        <v>33.299999999999997</v>
      </c>
      <c r="U7">
        <v>97.35</v>
      </c>
      <c r="V7">
        <v>1</v>
      </c>
      <c r="W7" t="s">
        <v>225</v>
      </c>
      <c r="X7" t="s">
        <v>162</v>
      </c>
      <c r="Y7" t="s">
        <v>226</v>
      </c>
      <c r="Z7">
        <v>70</v>
      </c>
      <c r="AA7">
        <v>6.35</v>
      </c>
      <c r="AB7">
        <v>19.07</v>
      </c>
      <c r="AC7">
        <v>3</v>
      </c>
      <c r="AD7" t="s">
        <v>227</v>
      </c>
      <c r="AE7" t="s">
        <v>164</v>
      </c>
      <c r="AF7" t="s">
        <v>228</v>
      </c>
      <c r="AG7">
        <v>297</v>
      </c>
      <c r="AH7">
        <v>26.95</v>
      </c>
      <c r="AI7">
        <v>80.930000000000007</v>
      </c>
    </row>
    <row r="8" spans="1:98" x14ac:dyDescent="0.2">
      <c r="A8" t="s">
        <v>38</v>
      </c>
      <c r="B8" t="s">
        <v>39</v>
      </c>
      <c r="C8">
        <v>1</v>
      </c>
      <c r="D8" t="s">
        <v>40</v>
      </c>
      <c r="E8">
        <v>12</v>
      </c>
      <c r="F8" t="s">
        <v>42</v>
      </c>
      <c r="G8">
        <v>5</v>
      </c>
      <c r="H8">
        <v>1687</v>
      </c>
      <c r="I8">
        <v>1086</v>
      </c>
      <c r="J8">
        <v>64.37</v>
      </c>
      <c r="K8">
        <v>601</v>
      </c>
      <c r="L8">
        <v>35.630000000000003</v>
      </c>
      <c r="M8">
        <v>15</v>
      </c>
      <c r="N8">
        <v>0.89</v>
      </c>
      <c r="O8">
        <v>2.5</v>
      </c>
      <c r="P8">
        <v>10</v>
      </c>
      <c r="Q8">
        <v>0.59</v>
      </c>
      <c r="R8">
        <v>1.66</v>
      </c>
      <c r="S8">
        <v>576</v>
      </c>
      <c r="T8">
        <v>34.14</v>
      </c>
      <c r="U8">
        <v>95.84</v>
      </c>
      <c r="V8">
        <v>1</v>
      </c>
      <c r="W8" t="s">
        <v>225</v>
      </c>
      <c r="X8" t="s">
        <v>162</v>
      </c>
      <c r="Y8" t="s">
        <v>226</v>
      </c>
      <c r="Z8">
        <v>186</v>
      </c>
      <c r="AA8">
        <v>11.03</v>
      </c>
      <c r="AB8">
        <v>32.29</v>
      </c>
      <c r="AC8">
        <v>3</v>
      </c>
      <c r="AD8" t="s">
        <v>227</v>
      </c>
      <c r="AE8" t="s">
        <v>164</v>
      </c>
      <c r="AF8" t="s">
        <v>228</v>
      </c>
      <c r="AG8">
        <v>390</v>
      </c>
      <c r="AH8">
        <v>23.12</v>
      </c>
      <c r="AI8">
        <v>67.709999999999994</v>
      </c>
    </row>
    <row r="9" spans="1:98" x14ac:dyDescent="0.2">
      <c r="A9" t="s">
        <v>38</v>
      </c>
      <c r="B9" t="s">
        <v>39</v>
      </c>
      <c r="C9">
        <v>1</v>
      </c>
      <c r="D9" t="s">
        <v>40</v>
      </c>
      <c r="E9">
        <v>12</v>
      </c>
      <c r="F9" t="s">
        <v>42</v>
      </c>
      <c r="G9">
        <v>6</v>
      </c>
      <c r="H9">
        <v>1234</v>
      </c>
      <c r="I9">
        <v>736</v>
      </c>
      <c r="J9">
        <v>59.64</v>
      </c>
      <c r="K9">
        <v>498</v>
      </c>
      <c r="L9">
        <v>40.36</v>
      </c>
      <c r="M9">
        <v>5</v>
      </c>
      <c r="N9">
        <v>0.41</v>
      </c>
      <c r="O9">
        <v>1</v>
      </c>
      <c r="P9">
        <v>13</v>
      </c>
      <c r="Q9">
        <v>1.05</v>
      </c>
      <c r="R9">
        <v>2.61</v>
      </c>
      <c r="S9">
        <v>480</v>
      </c>
      <c r="T9">
        <v>38.9</v>
      </c>
      <c r="U9">
        <v>96.39</v>
      </c>
      <c r="V9">
        <v>1</v>
      </c>
      <c r="W9" t="s">
        <v>225</v>
      </c>
      <c r="X9" t="s">
        <v>162</v>
      </c>
      <c r="Y9" t="s">
        <v>226</v>
      </c>
      <c r="Z9">
        <v>153</v>
      </c>
      <c r="AA9">
        <v>12.4</v>
      </c>
      <c r="AB9">
        <v>31.88</v>
      </c>
      <c r="AC9">
        <v>3</v>
      </c>
      <c r="AD9" t="s">
        <v>227</v>
      </c>
      <c r="AE9" t="s">
        <v>164</v>
      </c>
      <c r="AF9" t="s">
        <v>228</v>
      </c>
      <c r="AG9">
        <v>327</v>
      </c>
      <c r="AH9">
        <v>26.5</v>
      </c>
      <c r="AI9">
        <v>68.13</v>
      </c>
    </row>
    <row r="10" spans="1:98" x14ac:dyDescent="0.2">
      <c r="A10" t="s">
        <v>38</v>
      </c>
      <c r="B10" t="s">
        <v>39</v>
      </c>
      <c r="C10">
        <v>1</v>
      </c>
      <c r="D10" t="s">
        <v>40</v>
      </c>
      <c r="E10">
        <v>13</v>
      </c>
      <c r="F10" t="s">
        <v>43</v>
      </c>
      <c r="G10">
        <v>1</v>
      </c>
      <c r="H10">
        <v>673</v>
      </c>
      <c r="I10">
        <v>414</v>
      </c>
      <c r="J10">
        <v>61.52</v>
      </c>
      <c r="K10">
        <v>259</v>
      </c>
      <c r="L10">
        <v>38.479999999999997</v>
      </c>
      <c r="M10">
        <v>7</v>
      </c>
      <c r="N10">
        <v>1.04</v>
      </c>
      <c r="O10">
        <v>2.7</v>
      </c>
      <c r="P10">
        <v>2</v>
      </c>
      <c r="Q10">
        <v>0.3</v>
      </c>
      <c r="R10">
        <v>0.77</v>
      </c>
      <c r="S10">
        <v>250</v>
      </c>
      <c r="T10">
        <v>37.15</v>
      </c>
      <c r="U10">
        <v>96.53</v>
      </c>
      <c r="V10">
        <v>1</v>
      </c>
      <c r="W10" t="s">
        <v>225</v>
      </c>
      <c r="X10" t="s">
        <v>162</v>
      </c>
      <c r="Y10" t="s">
        <v>226</v>
      </c>
      <c r="Z10">
        <v>51</v>
      </c>
      <c r="AA10">
        <v>7.58</v>
      </c>
      <c r="AB10">
        <v>20.399999999999999</v>
      </c>
      <c r="AC10">
        <v>3</v>
      </c>
      <c r="AD10" t="s">
        <v>227</v>
      </c>
      <c r="AE10" t="s">
        <v>164</v>
      </c>
      <c r="AF10" t="s">
        <v>228</v>
      </c>
      <c r="AG10">
        <v>199</v>
      </c>
      <c r="AH10">
        <v>29.57</v>
      </c>
      <c r="AI10">
        <v>79.599999999999994</v>
      </c>
    </row>
    <row r="11" spans="1:98" x14ac:dyDescent="0.2">
      <c r="A11" t="s">
        <v>38</v>
      </c>
      <c r="B11" t="s">
        <v>39</v>
      </c>
      <c r="C11">
        <v>1</v>
      </c>
      <c r="D11" t="s">
        <v>40</v>
      </c>
      <c r="E11">
        <v>13</v>
      </c>
      <c r="F11" t="s">
        <v>43</v>
      </c>
      <c r="G11">
        <v>2</v>
      </c>
      <c r="H11">
        <v>401</v>
      </c>
      <c r="I11">
        <v>163</v>
      </c>
      <c r="J11">
        <v>40.65</v>
      </c>
      <c r="K11">
        <v>238</v>
      </c>
      <c r="L11">
        <v>59.35</v>
      </c>
      <c r="M11">
        <v>0</v>
      </c>
      <c r="N11">
        <v>0</v>
      </c>
      <c r="O11">
        <v>0</v>
      </c>
      <c r="P11">
        <v>4</v>
      </c>
      <c r="Q11">
        <v>1</v>
      </c>
      <c r="R11">
        <v>1.68</v>
      </c>
      <c r="S11">
        <v>234</v>
      </c>
      <c r="T11">
        <v>58.35</v>
      </c>
      <c r="U11">
        <v>98.32</v>
      </c>
      <c r="V11">
        <v>1</v>
      </c>
      <c r="W11" t="s">
        <v>225</v>
      </c>
      <c r="X11" t="s">
        <v>162</v>
      </c>
      <c r="Y11" t="s">
        <v>226</v>
      </c>
      <c r="Z11">
        <v>80</v>
      </c>
      <c r="AA11">
        <v>19.95</v>
      </c>
      <c r="AB11">
        <v>34.19</v>
      </c>
      <c r="AC11">
        <v>3</v>
      </c>
      <c r="AD11" t="s">
        <v>227</v>
      </c>
      <c r="AE11" t="s">
        <v>164</v>
      </c>
      <c r="AF11" t="s">
        <v>228</v>
      </c>
      <c r="AG11">
        <v>154</v>
      </c>
      <c r="AH11">
        <v>38.4</v>
      </c>
      <c r="AI11">
        <v>65.81</v>
      </c>
    </row>
    <row r="12" spans="1:98" x14ac:dyDescent="0.2">
      <c r="A12" t="s">
        <v>38</v>
      </c>
      <c r="B12" t="s">
        <v>39</v>
      </c>
      <c r="C12">
        <v>1</v>
      </c>
      <c r="D12" t="s">
        <v>40</v>
      </c>
      <c r="E12">
        <v>13</v>
      </c>
      <c r="F12" t="s">
        <v>43</v>
      </c>
      <c r="G12">
        <v>3</v>
      </c>
      <c r="H12">
        <v>447</v>
      </c>
      <c r="I12">
        <v>300</v>
      </c>
      <c r="J12">
        <v>67.11</v>
      </c>
      <c r="K12">
        <v>147</v>
      </c>
      <c r="L12">
        <v>32.89</v>
      </c>
      <c r="M12">
        <v>0</v>
      </c>
      <c r="N12">
        <v>0</v>
      </c>
      <c r="O12">
        <v>0</v>
      </c>
      <c r="P12">
        <v>5</v>
      </c>
      <c r="Q12">
        <v>1.1200000000000001</v>
      </c>
      <c r="R12">
        <v>3.4</v>
      </c>
      <c r="S12">
        <v>142</v>
      </c>
      <c r="T12">
        <v>31.77</v>
      </c>
      <c r="U12">
        <v>96.6</v>
      </c>
      <c r="V12">
        <v>1</v>
      </c>
      <c r="W12" t="s">
        <v>225</v>
      </c>
      <c r="X12" t="s">
        <v>162</v>
      </c>
      <c r="Y12" t="s">
        <v>226</v>
      </c>
      <c r="Z12">
        <v>21</v>
      </c>
      <c r="AA12">
        <v>4.7</v>
      </c>
      <c r="AB12">
        <v>14.79</v>
      </c>
      <c r="AC12">
        <v>3</v>
      </c>
      <c r="AD12" t="s">
        <v>227</v>
      </c>
      <c r="AE12" t="s">
        <v>164</v>
      </c>
      <c r="AF12" t="s">
        <v>228</v>
      </c>
      <c r="AG12">
        <v>121</v>
      </c>
      <c r="AH12">
        <v>27.07</v>
      </c>
      <c r="AI12">
        <v>85.21</v>
      </c>
    </row>
    <row r="13" spans="1:98" x14ac:dyDescent="0.2">
      <c r="A13" t="s">
        <v>38</v>
      </c>
      <c r="B13" t="s">
        <v>39</v>
      </c>
      <c r="C13">
        <v>3</v>
      </c>
      <c r="D13" t="s">
        <v>44</v>
      </c>
      <c r="E13">
        <v>14</v>
      </c>
      <c r="F13" t="s">
        <v>45</v>
      </c>
      <c r="G13">
        <v>1</v>
      </c>
      <c r="H13">
        <v>1392</v>
      </c>
      <c r="I13">
        <v>677</v>
      </c>
      <c r="J13">
        <v>48.64</v>
      </c>
      <c r="K13">
        <v>715</v>
      </c>
      <c r="L13">
        <v>51.36</v>
      </c>
      <c r="M13">
        <v>10</v>
      </c>
      <c r="N13">
        <v>0.72</v>
      </c>
      <c r="O13">
        <v>1.4</v>
      </c>
      <c r="P13">
        <v>14</v>
      </c>
      <c r="Q13">
        <v>1.01</v>
      </c>
      <c r="R13">
        <v>1.96</v>
      </c>
      <c r="S13">
        <v>691</v>
      </c>
      <c r="T13">
        <v>49.64</v>
      </c>
      <c r="U13">
        <v>96.64</v>
      </c>
      <c r="V13">
        <v>1</v>
      </c>
      <c r="W13" t="s">
        <v>225</v>
      </c>
      <c r="X13" t="s">
        <v>178</v>
      </c>
      <c r="Y13" t="s">
        <v>229</v>
      </c>
      <c r="Z13">
        <v>425</v>
      </c>
      <c r="AA13">
        <v>30.53</v>
      </c>
      <c r="AB13">
        <v>61.51</v>
      </c>
      <c r="AC13">
        <v>5</v>
      </c>
      <c r="AD13" t="s">
        <v>225</v>
      </c>
      <c r="AE13" t="s">
        <v>182</v>
      </c>
      <c r="AF13" t="s">
        <v>230</v>
      </c>
      <c r="AG13">
        <v>266</v>
      </c>
      <c r="AH13">
        <v>19.11</v>
      </c>
      <c r="AI13">
        <v>38.49</v>
      </c>
    </row>
    <row r="14" spans="1:98" x14ac:dyDescent="0.2">
      <c r="A14" t="s">
        <v>38</v>
      </c>
      <c r="B14" t="s">
        <v>39</v>
      </c>
      <c r="C14">
        <v>3</v>
      </c>
      <c r="D14" t="s">
        <v>44</v>
      </c>
      <c r="E14">
        <v>14</v>
      </c>
      <c r="F14" t="s">
        <v>45</v>
      </c>
      <c r="G14">
        <v>2</v>
      </c>
      <c r="H14">
        <v>1606</v>
      </c>
      <c r="I14">
        <v>740</v>
      </c>
      <c r="J14">
        <v>46.08</v>
      </c>
      <c r="K14">
        <v>866</v>
      </c>
      <c r="L14">
        <v>53.92</v>
      </c>
      <c r="M14">
        <v>6</v>
      </c>
      <c r="N14">
        <v>0.37</v>
      </c>
      <c r="O14">
        <v>0.69</v>
      </c>
      <c r="P14">
        <v>2</v>
      </c>
      <c r="Q14">
        <v>0.12</v>
      </c>
      <c r="R14">
        <v>0.23</v>
      </c>
      <c r="S14">
        <v>858</v>
      </c>
      <c r="T14">
        <v>53.42</v>
      </c>
      <c r="U14">
        <v>99.08</v>
      </c>
      <c r="V14">
        <v>1</v>
      </c>
      <c r="W14" t="s">
        <v>225</v>
      </c>
      <c r="X14" t="s">
        <v>178</v>
      </c>
      <c r="Y14" t="s">
        <v>229</v>
      </c>
      <c r="Z14">
        <v>547</v>
      </c>
      <c r="AA14">
        <v>34.06</v>
      </c>
      <c r="AB14">
        <v>63.75</v>
      </c>
      <c r="AC14">
        <v>5</v>
      </c>
      <c r="AD14" t="s">
        <v>225</v>
      </c>
      <c r="AE14" t="s">
        <v>182</v>
      </c>
      <c r="AF14" t="s">
        <v>230</v>
      </c>
      <c r="AG14">
        <v>311</v>
      </c>
      <c r="AH14">
        <v>19.36</v>
      </c>
      <c r="AI14">
        <v>36.25</v>
      </c>
    </row>
    <row r="15" spans="1:98" x14ac:dyDescent="0.2">
      <c r="A15" t="s">
        <v>38</v>
      </c>
      <c r="B15" t="s">
        <v>39</v>
      </c>
      <c r="C15">
        <v>3</v>
      </c>
      <c r="D15" t="s">
        <v>44</v>
      </c>
      <c r="E15">
        <v>14</v>
      </c>
      <c r="F15" t="s">
        <v>45</v>
      </c>
      <c r="G15">
        <v>3</v>
      </c>
      <c r="H15">
        <v>1118</v>
      </c>
      <c r="I15">
        <v>517</v>
      </c>
      <c r="J15">
        <v>46.24</v>
      </c>
      <c r="K15">
        <v>601</v>
      </c>
      <c r="L15">
        <v>53.76</v>
      </c>
      <c r="M15">
        <v>7</v>
      </c>
      <c r="N15">
        <v>0.63</v>
      </c>
      <c r="O15">
        <v>1.1599999999999999</v>
      </c>
      <c r="P15">
        <v>9</v>
      </c>
      <c r="Q15">
        <v>0.81</v>
      </c>
      <c r="R15">
        <v>1.5</v>
      </c>
      <c r="S15">
        <v>585</v>
      </c>
      <c r="T15">
        <v>52.33</v>
      </c>
      <c r="U15">
        <v>97.34</v>
      </c>
      <c r="V15">
        <v>1</v>
      </c>
      <c r="W15" t="s">
        <v>225</v>
      </c>
      <c r="X15" t="s">
        <v>178</v>
      </c>
      <c r="Y15" t="s">
        <v>229</v>
      </c>
      <c r="Z15">
        <v>386</v>
      </c>
      <c r="AA15">
        <v>34.53</v>
      </c>
      <c r="AB15">
        <v>65.98</v>
      </c>
      <c r="AC15">
        <v>5</v>
      </c>
      <c r="AD15" t="s">
        <v>225</v>
      </c>
      <c r="AE15" t="s">
        <v>182</v>
      </c>
      <c r="AF15" t="s">
        <v>230</v>
      </c>
      <c r="AG15">
        <v>199</v>
      </c>
      <c r="AH15">
        <v>17.8</v>
      </c>
      <c r="AI15">
        <v>34.020000000000003</v>
      </c>
    </row>
    <row r="16" spans="1:98" x14ac:dyDescent="0.2">
      <c r="A16" t="s">
        <v>38</v>
      </c>
      <c r="B16" t="s">
        <v>39</v>
      </c>
      <c r="C16">
        <v>3</v>
      </c>
      <c r="D16" t="s">
        <v>44</v>
      </c>
      <c r="E16">
        <v>14</v>
      </c>
      <c r="F16" t="s">
        <v>45</v>
      </c>
      <c r="G16">
        <v>4</v>
      </c>
      <c r="H16">
        <v>1408</v>
      </c>
      <c r="I16">
        <v>629</v>
      </c>
      <c r="J16">
        <v>44.67</v>
      </c>
      <c r="K16">
        <v>779</v>
      </c>
      <c r="L16">
        <v>55.33</v>
      </c>
      <c r="M16">
        <v>8</v>
      </c>
      <c r="N16">
        <v>0.56999999999999995</v>
      </c>
      <c r="O16">
        <v>1.03</v>
      </c>
      <c r="P16">
        <v>2</v>
      </c>
      <c r="Q16">
        <v>0.14000000000000001</v>
      </c>
      <c r="R16">
        <v>0.26</v>
      </c>
      <c r="S16">
        <v>769</v>
      </c>
      <c r="T16">
        <v>54.62</v>
      </c>
      <c r="U16">
        <v>98.72</v>
      </c>
      <c r="V16">
        <v>1</v>
      </c>
      <c r="W16" t="s">
        <v>225</v>
      </c>
      <c r="X16" t="s">
        <v>178</v>
      </c>
      <c r="Y16" t="s">
        <v>229</v>
      </c>
      <c r="Z16">
        <v>471</v>
      </c>
      <c r="AA16">
        <v>33.450000000000003</v>
      </c>
      <c r="AB16">
        <v>61.25</v>
      </c>
      <c r="AC16">
        <v>5</v>
      </c>
      <c r="AD16" t="s">
        <v>225</v>
      </c>
      <c r="AE16" t="s">
        <v>182</v>
      </c>
      <c r="AF16" t="s">
        <v>230</v>
      </c>
      <c r="AG16">
        <v>298</v>
      </c>
      <c r="AH16">
        <v>21.16</v>
      </c>
      <c r="AI16">
        <v>38.75</v>
      </c>
    </row>
    <row r="17" spans="1:35" x14ac:dyDescent="0.2">
      <c r="A17" t="s">
        <v>38</v>
      </c>
      <c r="B17" t="s">
        <v>39</v>
      </c>
      <c r="C17">
        <v>3</v>
      </c>
      <c r="D17" t="s">
        <v>44</v>
      </c>
      <c r="E17">
        <v>14</v>
      </c>
      <c r="F17" t="s">
        <v>45</v>
      </c>
      <c r="G17">
        <v>5</v>
      </c>
      <c r="H17">
        <v>1209</v>
      </c>
      <c r="I17">
        <v>604</v>
      </c>
      <c r="J17">
        <v>49.96</v>
      </c>
      <c r="K17">
        <v>605</v>
      </c>
      <c r="L17">
        <v>50.04</v>
      </c>
      <c r="M17">
        <v>4</v>
      </c>
      <c r="N17">
        <v>0.33</v>
      </c>
      <c r="O17">
        <v>0.66</v>
      </c>
      <c r="P17">
        <v>7</v>
      </c>
      <c r="Q17">
        <v>0.57999999999999996</v>
      </c>
      <c r="R17">
        <v>1.1599999999999999</v>
      </c>
      <c r="S17">
        <v>594</v>
      </c>
      <c r="T17">
        <v>49.13</v>
      </c>
      <c r="U17">
        <v>98.18</v>
      </c>
      <c r="V17">
        <v>1</v>
      </c>
      <c r="W17" t="s">
        <v>225</v>
      </c>
      <c r="X17" t="s">
        <v>178</v>
      </c>
      <c r="Y17" t="s">
        <v>229</v>
      </c>
      <c r="Z17">
        <v>313</v>
      </c>
      <c r="AA17">
        <v>25.89</v>
      </c>
      <c r="AB17">
        <v>52.69</v>
      </c>
      <c r="AC17">
        <v>5</v>
      </c>
      <c r="AD17" t="s">
        <v>225</v>
      </c>
      <c r="AE17" t="s">
        <v>182</v>
      </c>
      <c r="AF17" t="s">
        <v>230</v>
      </c>
      <c r="AG17">
        <v>281</v>
      </c>
      <c r="AH17">
        <v>23.24</v>
      </c>
      <c r="AI17">
        <v>47.31</v>
      </c>
    </row>
    <row r="18" spans="1:35" x14ac:dyDescent="0.2">
      <c r="A18" t="s">
        <v>38</v>
      </c>
      <c r="B18" t="s">
        <v>39</v>
      </c>
      <c r="C18">
        <v>3</v>
      </c>
      <c r="D18" t="s">
        <v>44</v>
      </c>
      <c r="E18">
        <v>15</v>
      </c>
      <c r="F18" t="s">
        <v>46</v>
      </c>
      <c r="G18">
        <v>1</v>
      </c>
      <c r="H18">
        <v>1468</v>
      </c>
      <c r="I18">
        <v>712</v>
      </c>
      <c r="J18">
        <v>48.5</v>
      </c>
      <c r="K18">
        <v>756</v>
      </c>
      <c r="L18">
        <v>51.5</v>
      </c>
      <c r="M18">
        <v>15</v>
      </c>
      <c r="N18">
        <v>1.02</v>
      </c>
      <c r="O18">
        <v>1.98</v>
      </c>
      <c r="P18">
        <v>10</v>
      </c>
      <c r="Q18">
        <v>0.68</v>
      </c>
      <c r="R18">
        <v>1.32</v>
      </c>
      <c r="S18">
        <v>731</v>
      </c>
      <c r="T18">
        <v>49.8</v>
      </c>
      <c r="U18">
        <v>96.69</v>
      </c>
      <c r="V18">
        <v>1</v>
      </c>
      <c r="W18" t="s">
        <v>225</v>
      </c>
      <c r="X18" t="s">
        <v>178</v>
      </c>
      <c r="Y18" t="s">
        <v>229</v>
      </c>
      <c r="Z18">
        <v>206</v>
      </c>
      <c r="AA18">
        <v>14.03</v>
      </c>
      <c r="AB18">
        <v>28.18</v>
      </c>
      <c r="AC18">
        <v>5</v>
      </c>
      <c r="AD18" t="s">
        <v>225</v>
      </c>
      <c r="AE18" t="s">
        <v>182</v>
      </c>
      <c r="AF18" t="s">
        <v>230</v>
      </c>
      <c r="AG18">
        <v>525</v>
      </c>
      <c r="AH18">
        <v>35.76</v>
      </c>
      <c r="AI18">
        <v>71.819999999999993</v>
      </c>
    </row>
    <row r="19" spans="1:35" x14ac:dyDescent="0.2">
      <c r="A19" t="s">
        <v>38</v>
      </c>
      <c r="B19" t="s">
        <v>39</v>
      </c>
      <c r="C19">
        <v>3</v>
      </c>
      <c r="D19" t="s">
        <v>44</v>
      </c>
      <c r="E19">
        <v>15</v>
      </c>
      <c r="F19" t="s">
        <v>46</v>
      </c>
      <c r="G19">
        <v>2</v>
      </c>
      <c r="H19">
        <v>1437</v>
      </c>
      <c r="I19">
        <v>785</v>
      </c>
      <c r="J19">
        <v>54.63</v>
      </c>
      <c r="K19">
        <v>652</v>
      </c>
      <c r="L19">
        <v>45.37</v>
      </c>
      <c r="M19">
        <v>12</v>
      </c>
      <c r="N19">
        <v>0.84</v>
      </c>
      <c r="O19">
        <v>1.84</v>
      </c>
      <c r="P19">
        <v>6</v>
      </c>
      <c r="Q19">
        <v>0.42</v>
      </c>
      <c r="R19">
        <v>0.92</v>
      </c>
      <c r="S19">
        <v>634</v>
      </c>
      <c r="T19">
        <v>44.12</v>
      </c>
      <c r="U19">
        <v>97.24</v>
      </c>
      <c r="V19">
        <v>1</v>
      </c>
      <c r="W19" t="s">
        <v>225</v>
      </c>
      <c r="X19" t="s">
        <v>178</v>
      </c>
      <c r="Y19" t="s">
        <v>229</v>
      </c>
      <c r="Z19">
        <v>188</v>
      </c>
      <c r="AA19">
        <v>13.08</v>
      </c>
      <c r="AB19">
        <v>29.65</v>
      </c>
      <c r="AC19">
        <v>5</v>
      </c>
      <c r="AD19" t="s">
        <v>225</v>
      </c>
      <c r="AE19" t="s">
        <v>182</v>
      </c>
      <c r="AF19" t="s">
        <v>230</v>
      </c>
      <c r="AG19">
        <v>446</v>
      </c>
      <c r="AH19">
        <v>31.04</v>
      </c>
      <c r="AI19">
        <v>70.349999999999994</v>
      </c>
    </row>
    <row r="20" spans="1:35" x14ac:dyDescent="0.2">
      <c r="A20" t="s">
        <v>38</v>
      </c>
      <c r="B20" t="s">
        <v>39</v>
      </c>
      <c r="C20">
        <v>3</v>
      </c>
      <c r="D20" t="s">
        <v>44</v>
      </c>
      <c r="E20">
        <v>15</v>
      </c>
      <c r="F20" t="s">
        <v>46</v>
      </c>
      <c r="G20">
        <v>3</v>
      </c>
      <c r="H20">
        <v>1121</v>
      </c>
      <c r="I20">
        <v>617</v>
      </c>
      <c r="J20">
        <v>55.04</v>
      </c>
      <c r="K20">
        <v>504</v>
      </c>
      <c r="L20">
        <v>44.96</v>
      </c>
      <c r="M20">
        <v>7</v>
      </c>
      <c r="N20">
        <v>0.62</v>
      </c>
      <c r="O20">
        <v>1.39</v>
      </c>
      <c r="P20">
        <v>0</v>
      </c>
      <c r="Q20">
        <v>0</v>
      </c>
      <c r="R20">
        <v>0</v>
      </c>
      <c r="S20">
        <v>497</v>
      </c>
      <c r="T20">
        <v>44.34</v>
      </c>
      <c r="U20">
        <v>98.61</v>
      </c>
      <c r="V20">
        <v>1</v>
      </c>
      <c r="W20" t="s">
        <v>225</v>
      </c>
      <c r="X20" t="s">
        <v>178</v>
      </c>
      <c r="Y20" t="s">
        <v>229</v>
      </c>
      <c r="Z20">
        <v>142</v>
      </c>
      <c r="AA20">
        <v>12.67</v>
      </c>
      <c r="AB20">
        <v>28.57</v>
      </c>
      <c r="AC20">
        <v>5</v>
      </c>
      <c r="AD20" t="s">
        <v>225</v>
      </c>
      <c r="AE20" t="s">
        <v>182</v>
      </c>
      <c r="AF20" t="s">
        <v>230</v>
      </c>
      <c r="AG20">
        <v>355</v>
      </c>
      <c r="AH20">
        <v>31.67</v>
      </c>
      <c r="AI20">
        <v>71.430000000000007</v>
      </c>
    </row>
    <row r="21" spans="1:35" x14ac:dyDescent="0.2">
      <c r="A21" t="s">
        <v>38</v>
      </c>
      <c r="B21" t="s">
        <v>39</v>
      </c>
      <c r="C21">
        <v>3</v>
      </c>
      <c r="D21" t="s">
        <v>44</v>
      </c>
      <c r="E21">
        <v>15</v>
      </c>
      <c r="F21" t="s">
        <v>46</v>
      </c>
      <c r="G21">
        <v>4</v>
      </c>
      <c r="H21">
        <v>1758</v>
      </c>
      <c r="I21">
        <v>1142</v>
      </c>
      <c r="J21">
        <v>64.959999999999994</v>
      </c>
      <c r="K21">
        <v>616</v>
      </c>
      <c r="L21">
        <v>35.04</v>
      </c>
      <c r="M21">
        <v>18</v>
      </c>
      <c r="N21">
        <v>1.02</v>
      </c>
      <c r="O21">
        <v>2.92</v>
      </c>
      <c r="P21">
        <v>14</v>
      </c>
      <c r="Q21">
        <v>0.8</v>
      </c>
      <c r="R21">
        <v>2.27</v>
      </c>
      <c r="S21">
        <v>584</v>
      </c>
      <c r="T21">
        <v>33.22</v>
      </c>
      <c r="U21">
        <v>94.81</v>
      </c>
      <c r="V21">
        <v>1</v>
      </c>
      <c r="W21" t="s">
        <v>225</v>
      </c>
      <c r="X21" t="s">
        <v>178</v>
      </c>
      <c r="Y21" t="s">
        <v>229</v>
      </c>
      <c r="Z21">
        <v>252</v>
      </c>
      <c r="AA21">
        <v>14.33</v>
      </c>
      <c r="AB21">
        <v>43.15</v>
      </c>
      <c r="AC21">
        <v>5</v>
      </c>
      <c r="AD21" t="s">
        <v>225</v>
      </c>
      <c r="AE21" t="s">
        <v>182</v>
      </c>
      <c r="AF21" t="s">
        <v>230</v>
      </c>
      <c r="AG21">
        <v>332</v>
      </c>
      <c r="AH21">
        <v>18.89</v>
      </c>
      <c r="AI21">
        <v>56.85</v>
      </c>
    </row>
    <row r="22" spans="1:35" x14ac:dyDescent="0.2">
      <c r="A22" t="s">
        <v>38</v>
      </c>
      <c r="B22" t="s">
        <v>39</v>
      </c>
      <c r="C22">
        <v>3</v>
      </c>
      <c r="D22" t="s">
        <v>44</v>
      </c>
      <c r="E22">
        <v>15</v>
      </c>
      <c r="F22" t="s">
        <v>46</v>
      </c>
      <c r="G22">
        <v>5</v>
      </c>
      <c r="H22">
        <v>1369</v>
      </c>
      <c r="I22">
        <v>765</v>
      </c>
      <c r="J22">
        <v>55.88</v>
      </c>
      <c r="K22">
        <v>604</v>
      </c>
      <c r="L22">
        <v>44.12</v>
      </c>
      <c r="M22">
        <v>15</v>
      </c>
      <c r="N22">
        <v>1.1000000000000001</v>
      </c>
      <c r="O22">
        <v>2.48</v>
      </c>
      <c r="P22">
        <v>5</v>
      </c>
      <c r="Q22">
        <v>0.37</v>
      </c>
      <c r="R22">
        <v>0.83</v>
      </c>
      <c r="S22">
        <v>584</v>
      </c>
      <c r="T22">
        <v>42.66</v>
      </c>
      <c r="U22">
        <v>96.69</v>
      </c>
      <c r="V22">
        <v>1</v>
      </c>
      <c r="W22" t="s">
        <v>225</v>
      </c>
      <c r="X22" t="s">
        <v>178</v>
      </c>
      <c r="Y22" t="s">
        <v>229</v>
      </c>
      <c r="Z22">
        <v>220</v>
      </c>
      <c r="AA22">
        <v>16.07</v>
      </c>
      <c r="AB22">
        <v>37.67</v>
      </c>
      <c r="AC22">
        <v>5</v>
      </c>
      <c r="AD22" t="s">
        <v>225</v>
      </c>
      <c r="AE22" t="s">
        <v>182</v>
      </c>
      <c r="AF22" t="s">
        <v>230</v>
      </c>
      <c r="AG22">
        <v>364</v>
      </c>
      <c r="AH22">
        <v>26.59</v>
      </c>
      <c r="AI22">
        <v>62.33</v>
      </c>
    </row>
    <row r="23" spans="1:35" x14ac:dyDescent="0.2">
      <c r="A23" t="s">
        <v>38</v>
      </c>
      <c r="B23" t="s">
        <v>39</v>
      </c>
      <c r="C23">
        <v>3</v>
      </c>
      <c r="D23" t="s">
        <v>44</v>
      </c>
      <c r="E23">
        <v>15</v>
      </c>
      <c r="F23" t="s">
        <v>46</v>
      </c>
      <c r="G23">
        <v>6</v>
      </c>
      <c r="H23">
        <v>1129</v>
      </c>
      <c r="I23">
        <v>645</v>
      </c>
      <c r="J23">
        <v>57.13</v>
      </c>
      <c r="K23">
        <v>484</v>
      </c>
      <c r="L23">
        <v>42.87</v>
      </c>
      <c r="M23">
        <v>7</v>
      </c>
      <c r="N23">
        <v>0.62</v>
      </c>
      <c r="O23">
        <v>1.45</v>
      </c>
      <c r="P23">
        <v>14</v>
      </c>
      <c r="Q23">
        <v>1.24</v>
      </c>
      <c r="R23">
        <v>2.89</v>
      </c>
      <c r="S23">
        <v>463</v>
      </c>
      <c r="T23">
        <v>41.01</v>
      </c>
      <c r="U23">
        <v>95.66</v>
      </c>
      <c r="V23">
        <v>1</v>
      </c>
      <c r="W23" t="s">
        <v>225</v>
      </c>
      <c r="X23" t="s">
        <v>178</v>
      </c>
      <c r="Y23" t="s">
        <v>229</v>
      </c>
      <c r="Z23">
        <v>139</v>
      </c>
      <c r="AA23">
        <v>12.31</v>
      </c>
      <c r="AB23">
        <v>30.02</v>
      </c>
      <c r="AC23">
        <v>5</v>
      </c>
      <c r="AD23" t="s">
        <v>225</v>
      </c>
      <c r="AE23" t="s">
        <v>182</v>
      </c>
      <c r="AF23" t="s">
        <v>230</v>
      </c>
      <c r="AG23">
        <v>324</v>
      </c>
      <c r="AH23">
        <v>28.7</v>
      </c>
      <c r="AI23">
        <v>69.98</v>
      </c>
    </row>
    <row r="24" spans="1:35" x14ac:dyDescent="0.2">
      <c r="A24" t="s">
        <v>38</v>
      </c>
      <c r="B24" t="s">
        <v>39</v>
      </c>
      <c r="C24">
        <v>3</v>
      </c>
      <c r="D24" t="s">
        <v>44</v>
      </c>
      <c r="E24">
        <v>15</v>
      </c>
      <c r="F24" t="s">
        <v>46</v>
      </c>
      <c r="G24">
        <v>7</v>
      </c>
      <c r="H24">
        <v>1052</v>
      </c>
      <c r="I24">
        <v>549</v>
      </c>
      <c r="J24">
        <v>52.19</v>
      </c>
      <c r="K24">
        <v>503</v>
      </c>
      <c r="L24">
        <v>47.81</v>
      </c>
      <c r="M24">
        <v>9</v>
      </c>
      <c r="N24">
        <v>0.86</v>
      </c>
      <c r="O24">
        <v>1.79</v>
      </c>
      <c r="P24">
        <v>4</v>
      </c>
      <c r="Q24">
        <v>0.38</v>
      </c>
      <c r="R24">
        <v>0.8</v>
      </c>
      <c r="S24">
        <v>490</v>
      </c>
      <c r="T24">
        <v>46.58</v>
      </c>
      <c r="U24">
        <v>97.42</v>
      </c>
      <c r="V24">
        <v>1</v>
      </c>
      <c r="W24" t="s">
        <v>225</v>
      </c>
      <c r="X24" t="s">
        <v>178</v>
      </c>
      <c r="Y24" t="s">
        <v>229</v>
      </c>
      <c r="Z24">
        <v>99</v>
      </c>
      <c r="AA24">
        <v>9.41</v>
      </c>
      <c r="AB24">
        <v>20.2</v>
      </c>
      <c r="AC24">
        <v>5</v>
      </c>
      <c r="AD24" t="s">
        <v>225</v>
      </c>
      <c r="AE24" t="s">
        <v>182</v>
      </c>
      <c r="AF24" t="s">
        <v>230</v>
      </c>
      <c r="AG24">
        <v>391</v>
      </c>
      <c r="AH24">
        <v>37.17</v>
      </c>
      <c r="AI24">
        <v>79.8</v>
      </c>
    </row>
    <row r="25" spans="1:35" x14ac:dyDescent="0.2">
      <c r="A25" t="s">
        <v>38</v>
      </c>
      <c r="B25" t="s">
        <v>39</v>
      </c>
      <c r="C25">
        <v>3</v>
      </c>
      <c r="D25" t="s">
        <v>44</v>
      </c>
      <c r="E25">
        <v>15</v>
      </c>
      <c r="F25" t="s">
        <v>46</v>
      </c>
      <c r="G25">
        <v>8</v>
      </c>
      <c r="H25">
        <v>1124</v>
      </c>
      <c r="I25">
        <v>557</v>
      </c>
      <c r="J25">
        <v>49.56</v>
      </c>
      <c r="K25">
        <v>567</v>
      </c>
      <c r="L25">
        <v>50.44</v>
      </c>
      <c r="M25">
        <v>12</v>
      </c>
      <c r="N25">
        <v>1.07</v>
      </c>
      <c r="O25">
        <v>2.12</v>
      </c>
      <c r="P25">
        <v>2</v>
      </c>
      <c r="Q25">
        <v>0.18</v>
      </c>
      <c r="R25">
        <v>0.35</v>
      </c>
      <c r="S25">
        <v>553</v>
      </c>
      <c r="T25">
        <v>49.2</v>
      </c>
      <c r="U25">
        <v>97.53</v>
      </c>
      <c r="V25">
        <v>1</v>
      </c>
      <c r="W25" t="s">
        <v>225</v>
      </c>
      <c r="X25" t="s">
        <v>178</v>
      </c>
      <c r="Y25" t="s">
        <v>229</v>
      </c>
      <c r="Z25">
        <v>96</v>
      </c>
      <c r="AA25">
        <v>8.5399999999999991</v>
      </c>
      <c r="AB25">
        <v>17.36</v>
      </c>
      <c r="AC25">
        <v>5</v>
      </c>
      <c r="AD25" t="s">
        <v>225</v>
      </c>
      <c r="AE25" t="s">
        <v>182</v>
      </c>
      <c r="AF25" t="s">
        <v>230</v>
      </c>
      <c r="AG25">
        <v>457</v>
      </c>
      <c r="AH25">
        <v>40.659999999999997</v>
      </c>
      <c r="AI25">
        <v>82.64</v>
      </c>
    </row>
    <row r="26" spans="1:35" x14ac:dyDescent="0.2">
      <c r="A26" t="s">
        <v>38</v>
      </c>
      <c r="B26" t="s">
        <v>39</v>
      </c>
      <c r="C26">
        <v>3</v>
      </c>
      <c r="D26" t="s">
        <v>44</v>
      </c>
      <c r="E26">
        <v>15</v>
      </c>
      <c r="F26" t="s">
        <v>46</v>
      </c>
      <c r="G26">
        <v>9</v>
      </c>
      <c r="H26">
        <v>959</v>
      </c>
      <c r="I26">
        <v>507</v>
      </c>
      <c r="J26">
        <v>52.87</v>
      </c>
      <c r="K26">
        <v>452</v>
      </c>
      <c r="L26">
        <v>47.13</v>
      </c>
      <c r="M26">
        <v>3</v>
      </c>
      <c r="N26">
        <v>0.31</v>
      </c>
      <c r="O26">
        <v>0.66</v>
      </c>
      <c r="P26">
        <v>2</v>
      </c>
      <c r="Q26">
        <v>0.21</v>
      </c>
      <c r="R26">
        <v>0.44</v>
      </c>
      <c r="S26">
        <v>447</v>
      </c>
      <c r="T26">
        <v>46.61</v>
      </c>
      <c r="U26">
        <v>98.89</v>
      </c>
      <c r="V26">
        <v>1</v>
      </c>
      <c r="W26" t="s">
        <v>225</v>
      </c>
      <c r="X26" t="s">
        <v>178</v>
      </c>
      <c r="Y26" t="s">
        <v>229</v>
      </c>
      <c r="Z26">
        <v>119</v>
      </c>
      <c r="AA26">
        <v>12.41</v>
      </c>
      <c r="AB26">
        <v>26.62</v>
      </c>
      <c r="AC26">
        <v>5</v>
      </c>
      <c r="AD26" t="s">
        <v>225</v>
      </c>
      <c r="AE26" t="s">
        <v>182</v>
      </c>
      <c r="AF26" t="s">
        <v>230</v>
      </c>
      <c r="AG26">
        <v>328</v>
      </c>
      <c r="AH26">
        <v>34.200000000000003</v>
      </c>
      <c r="AI26">
        <v>73.38</v>
      </c>
    </row>
    <row r="27" spans="1:35" x14ac:dyDescent="0.2">
      <c r="A27" t="s">
        <v>38</v>
      </c>
      <c r="B27" t="s">
        <v>39</v>
      </c>
      <c r="C27">
        <v>3</v>
      </c>
      <c r="D27" t="s">
        <v>44</v>
      </c>
      <c r="E27">
        <v>15</v>
      </c>
      <c r="F27" t="s">
        <v>46</v>
      </c>
      <c r="G27">
        <v>10</v>
      </c>
      <c r="H27">
        <v>1363</v>
      </c>
      <c r="I27">
        <v>770</v>
      </c>
      <c r="J27">
        <v>56.49</v>
      </c>
      <c r="K27">
        <v>593</v>
      </c>
      <c r="L27">
        <v>43.51</v>
      </c>
      <c r="M27">
        <v>12</v>
      </c>
      <c r="N27">
        <v>0.88</v>
      </c>
      <c r="O27">
        <v>2.02</v>
      </c>
      <c r="P27">
        <v>9</v>
      </c>
      <c r="Q27">
        <v>0.66</v>
      </c>
      <c r="R27">
        <v>1.52</v>
      </c>
      <c r="S27">
        <v>572</v>
      </c>
      <c r="T27">
        <v>41.97</v>
      </c>
      <c r="U27">
        <v>96.46</v>
      </c>
      <c r="V27">
        <v>1</v>
      </c>
      <c r="W27" t="s">
        <v>225</v>
      </c>
      <c r="X27" t="s">
        <v>178</v>
      </c>
      <c r="Y27" t="s">
        <v>229</v>
      </c>
      <c r="Z27">
        <v>223</v>
      </c>
      <c r="AA27">
        <v>16.36</v>
      </c>
      <c r="AB27">
        <v>38.99</v>
      </c>
      <c r="AC27">
        <v>5</v>
      </c>
      <c r="AD27" t="s">
        <v>225</v>
      </c>
      <c r="AE27" t="s">
        <v>182</v>
      </c>
      <c r="AF27" t="s">
        <v>230</v>
      </c>
      <c r="AG27">
        <v>349</v>
      </c>
      <c r="AH27">
        <v>25.61</v>
      </c>
      <c r="AI27">
        <v>61.01</v>
      </c>
    </row>
    <row r="28" spans="1:35" x14ac:dyDescent="0.2">
      <c r="A28" t="s">
        <v>38</v>
      </c>
      <c r="B28" t="s">
        <v>39</v>
      </c>
      <c r="C28">
        <v>3</v>
      </c>
      <c r="D28" t="s">
        <v>44</v>
      </c>
      <c r="E28">
        <v>15</v>
      </c>
      <c r="F28" t="s">
        <v>46</v>
      </c>
      <c r="G28">
        <v>11</v>
      </c>
      <c r="H28">
        <v>1429</v>
      </c>
      <c r="I28">
        <v>739</v>
      </c>
      <c r="J28">
        <v>51.71</v>
      </c>
      <c r="K28">
        <v>690</v>
      </c>
      <c r="L28">
        <v>48.29</v>
      </c>
      <c r="M28">
        <v>16</v>
      </c>
      <c r="N28">
        <v>1.1200000000000001</v>
      </c>
      <c r="O28">
        <v>2.3199999999999998</v>
      </c>
      <c r="P28">
        <v>5</v>
      </c>
      <c r="Q28">
        <v>0.35</v>
      </c>
      <c r="R28">
        <v>0.72</v>
      </c>
      <c r="S28">
        <v>669</v>
      </c>
      <c r="T28">
        <v>46.82</v>
      </c>
      <c r="U28">
        <v>96.96</v>
      </c>
      <c r="V28">
        <v>1</v>
      </c>
      <c r="W28" t="s">
        <v>225</v>
      </c>
      <c r="X28" t="s">
        <v>178</v>
      </c>
      <c r="Y28" t="s">
        <v>229</v>
      </c>
      <c r="Z28">
        <v>209</v>
      </c>
      <c r="AA28">
        <v>14.63</v>
      </c>
      <c r="AB28">
        <v>31.24</v>
      </c>
      <c r="AC28">
        <v>5</v>
      </c>
      <c r="AD28" t="s">
        <v>225</v>
      </c>
      <c r="AE28" t="s">
        <v>182</v>
      </c>
      <c r="AF28" t="s">
        <v>230</v>
      </c>
      <c r="AG28">
        <v>460</v>
      </c>
      <c r="AH28">
        <v>32.19</v>
      </c>
      <c r="AI28">
        <v>68.760000000000005</v>
      </c>
    </row>
    <row r="29" spans="1:35" x14ac:dyDescent="0.2">
      <c r="A29" t="s">
        <v>38</v>
      </c>
      <c r="B29" t="s">
        <v>39</v>
      </c>
      <c r="C29">
        <v>3</v>
      </c>
      <c r="D29" t="s">
        <v>44</v>
      </c>
      <c r="E29">
        <v>15</v>
      </c>
      <c r="F29" t="s">
        <v>46</v>
      </c>
      <c r="G29">
        <v>12</v>
      </c>
      <c r="H29">
        <v>1764</v>
      </c>
      <c r="I29">
        <v>1019</v>
      </c>
      <c r="J29">
        <v>57.77</v>
      </c>
      <c r="K29">
        <v>745</v>
      </c>
      <c r="L29">
        <v>42.23</v>
      </c>
      <c r="M29">
        <v>12</v>
      </c>
      <c r="N29">
        <v>0.68</v>
      </c>
      <c r="O29">
        <v>1.61</v>
      </c>
      <c r="P29">
        <v>6</v>
      </c>
      <c r="Q29">
        <v>0.34</v>
      </c>
      <c r="R29">
        <v>0.81</v>
      </c>
      <c r="S29">
        <v>727</v>
      </c>
      <c r="T29">
        <v>41.21</v>
      </c>
      <c r="U29">
        <v>97.58</v>
      </c>
      <c r="V29">
        <v>1</v>
      </c>
      <c r="W29" t="s">
        <v>225</v>
      </c>
      <c r="X29" t="s">
        <v>178</v>
      </c>
      <c r="Y29" t="s">
        <v>229</v>
      </c>
      <c r="Z29">
        <v>215</v>
      </c>
      <c r="AA29">
        <v>12.19</v>
      </c>
      <c r="AB29">
        <v>29.57</v>
      </c>
      <c r="AC29">
        <v>5</v>
      </c>
      <c r="AD29" t="s">
        <v>225</v>
      </c>
      <c r="AE29" t="s">
        <v>182</v>
      </c>
      <c r="AF29" t="s">
        <v>230</v>
      </c>
      <c r="AG29">
        <v>512</v>
      </c>
      <c r="AH29">
        <v>29.02</v>
      </c>
      <c r="AI29">
        <v>70.430000000000007</v>
      </c>
    </row>
    <row r="30" spans="1:35" x14ac:dyDescent="0.2">
      <c r="A30" t="s">
        <v>38</v>
      </c>
      <c r="B30" t="s">
        <v>39</v>
      </c>
      <c r="C30">
        <v>3</v>
      </c>
      <c r="D30" t="s">
        <v>44</v>
      </c>
      <c r="E30">
        <v>15</v>
      </c>
      <c r="F30" t="s">
        <v>46</v>
      </c>
      <c r="G30">
        <v>13</v>
      </c>
      <c r="H30">
        <v>1421</v>
      </c>
      <c r="I30">
        <v>811</v>
      </c>
      <c r="J30">
        <v>57.07</v>
      </c>
      <c r="K30">
        <v>610</v>
      </c>
      <c r="L30">
        <v>42.93</v>
      </c>
      <c r="M30">
        <v>10</v>
      </c>
      <c r="N30">
        <v>0.7</v>
      </c>
      <c r="O30">
        <v>1.64</v>
      </c>
      <c r="P30">
        <v>5</v>
      </c>
      <c r="Q30">
        <v>0.35</v>
      </c>
      <c r="R30">
        <v>0.82</v>
      </c>
      <c r="S30">
        <v>595</v>
      </c>
      <c r="T30">
        <v>41.87</v>
      </c>
      <c r="U30">
        <v>97.54</v>
      </c>
      <c r="V30">
        <v>1</v>
      </c>
      <c r="W30" t="s">
        <v>225</v>
      </c>
      <c r="X30" t="s">
        <v>178</v>
      </c>
      <c r="Y30" t="s">
        <v>229</v>
      </c>
      <c r="Z30">
        <v>187</v>
      </c>
      <c r="AA30">
        <v>13.16</v>
      </c>
      <c r="AB30">
        <v>31.43</v>
      </c>
      <c r="AC30">
        <v>5</v>
      </c>
      <c r="AD30" t="s">
        <v>225</v>
      </c>
      <c r="AE30" t="s">
        <v>182</v>
      </c>
      <c r="AF30" t="s">
        <v>230</v>
      </c>
      <c r="AG30">
        <v>408</v>
      </c>
      <c r="AH30">
        <v>28.71</v>
      </c>
      <c r="AI30">
        <v>68.569999999999993</v>
      </c>
    </row>
    <row r="31" spans="1:35" x14ac:dyDescent="0.2">
      <c r="A31" t="s">
        <v>38</v>
      </c>
      <c r="B31" t="s">
        <v>39</v>
      </c>
      <c r="C31">
        <v>3</v>
      </c>
      <c r="D31" t="s">
        <v>44</v>
      </c>
      <c r="E31">
        <v>15</v>
      </c>
      <c r="F31" t="s">
        <v>46</v>
      </c>
      <c r="G31">
        <v>14</v>
      </c>
      <c r="H31">
        <v>1645</v>
      </c>
      <c r="I31">
        <v>980</v>
      </c>
      <c r="J31">
        <v>59.57</v>
      </c>
      <c r="K31">
        <v>665</v>
      </c>
      <c r="L31">
        <v>40.43</v>
      </c>
      <c r="M31">
        <v>7</v>
      </c>
      <c r="N31">
        <v>0.43</v>
      </c>
      <c r="O31">
        <v>1.05</v>
      </c>
      <c r="P31">
        <v>12</v>
      </c>
      <c r="Q31">
        <v>0.73</v>
      </c>
      <c r="R31">
        <v>1.8</v>
      </c>
      <c r="S31">
        <v>646</v>
      </c>
      <c r="T31">
        <v>39.270000000000003</v>
      </c>
      <c r="U31">
        <v>97.14</v>
      </c>
      <c r="V31">
        <v>1</v>
      </c>
      <c r="W31" t="s">
        <v>225</v>
      </c>
      <c r="X31" t="s">
        <v>178</v>
      </c>
      <c r="Y31" t="s">
        <v>229</v>
      </c>
      <c r="Z31">
        <v>201</v>
      </c>
      <c r="AA31">
        <v>12.22</v>
      </c>
      <c r="AB31">
        <v>31.11</v>
      </c>
      <c r="AC31">
        <v>5</v>
      </c>
      <c r="AD31" t="s">
        <v>225</v>
      </c>
      <c r="AE31" t="s">
        <v>182</v>
      </c>
      <c r="AF31" t="s">
        <v>230</v>
      </c>
      <c r="AG31">
        <v>445</v>
      </c>
      <c r="AH31">
        <v>27.05</v>
      </c>
      <c r="AI31">
        <v>68.89</v>
      </c>
    </row>
    <row r="32" spans="1:35" x14ac:dyDescent="0.2">
      <c r="A32" t="s">
        <v>38</v>
      </c>
      <c r="B32" t="s">
        <v>39</v>
      </c>
      <c r="C32">
        <v>1</v>
      </c>
      <c r="D32" t="s">
        <v>40</v>
      </c>
      <c r="E32">
        <v>16</v>
      </c>
      <c r="F32" t="s">
        <v>47</v>
      </c>
      <c r="G32">
        <v>1</v>
      </c>
      <c r="H32">
        <v>606</v>
      </c>
      <c r="I32">
        <v>334</v>
      </c>
      <c r="J32">
        <v>55.12</v>
      </c>
      <c r="K32">
        <v>272</v>
      </c>
      <c r="L32">
        <v>44.88</v>
      </c>
      <c r="M32">
        <v>4</v>
      </c>
      <c r="N32">
        <v>0.66</v>
      </c>
      <c r="O32">
        <v>1.47</v>
      </c>
      <c r="P32">
        <v>3</v>
      </c>
      <c r="Q32">
        <v>0.5</v>
      </c>
      <c r="R32">
        <v>1.1000000000000001</v>
      </c>
      <c r="S32">
        <v>265</v>
      </c>
      <c r="T32">
        <v>43.73</v>
      </c>
      <c r="U32">
        <v>97.43</v>
      </c>
      <c r="V32">
        <v>1</v>
      </c>
      <c r="W32" t="s">
        <v>225</v>
      </c>
      <c r="X32" t="s">
        <v>162</v>
      </c>
      <c r="Y32" t="s">
        <v>226</v>
      </c>
      <c r="Z32">
        <v>44</v>
      </c>
      <c r="AA32">
        <v>7.26</v>
      </c>
      <c r="AB32">
        <v>16.600000000000001</v>
      </c>
      <c r="AC32">
        <v>3</v>
      </c>
      <c r="AD32" t="s">
        <v>227</v>
      </c>
      <c r="AE32" t="s">
        <v>164</v>
      </c>
      <c r="AF32" t="s">
        <v>228</v>
      </c>
      <c r="AG32">
        <v>221</v>
      </c>
      <c r="AH32">
        <v>36.47</v>
      </c>
      <c r="AI32">
        <v>83.4</v>
      </c>
    </row>
    <row r="33" spans="1:35" x14ac:dyDescent="0.2">
      <c r="A33" t="s">
        <v>38</v>
      </c>
      <c r="B33" t="s">
        <v>39</v>
      </c>
      <c r="C33">
        <v>1</v>
      </c>
      <c r="D33" t="s">
        <v>40</v>
      </c>
      <c r="E33">
        <v>16</v>
      </c>
      <c r="F33" t="s">
        <v>47</v>
      </c>
      <c r="G33">
        <v>2</v>
      </c>
      <c r="H33">
        <v>237</v>
      </c>
      <c r="I33">
        <v>122</v>
      </c>
      <c r="J33">
        <v>51.48</v>
      </c>
      <c r="K33">
        <v>115</v>
      </c>
      <c r="L33">
        <v>48.52</v>
      </c>
      <c r="M33">
        <v>0</v>
      </c>
      <c r="N33">
        <v>0</v>
      </c>
      <c r="O33">
        <v>0</v>
      </c>
      <c r="P33">
        <v>1</v>
      </c>
      <c r="Q33">
        <v>0.42</v>
      </c>
      <c r="R33">
        <v>0.87</v>
      </c>
      <c r="S33">
        <v>114</v>
      </c>
      <c r="T33">
        <v>48.1</v>
      </c>
      <c r="U33">
        <v>99.13</v>
      </c>
      <c r="V33">
        <v>1</v>
      </c>
      <c r="W33" t="s">
        <v>225</v>
      </c>
      <c r="X33" t="s">
        <v>162</v>
      </c>
      <c r="Y33" t="s">
        <v>226</v>
      </c>
      <c r="Z33">
        <v>47</v>
      </c>
      <c r="AA33">
        <v>19.829999999999998</v>
      </c>
      <c r="AB33">
        <v>41.23</v>
      </c>
      <c r="AC33">
        <v>3</v>
      </c>
      <c r="AD33" t="s">
        <v>227</v>
      </c>
      <c r="AE33" t="s">
        <v>164</v>
      </c>
      <c r="AF33" t="s">
        <v>228</v>
      </c>
      <c r="AG33">
        <v>67</v>
      </c>
      <c r="AH33">
        <v>28.27</v>
      </c>
      <c r="AI33">
        <v>58.77</v>
      </c>
    </row>
    <row r="34" spans="1:35" x14ac:dyDescent="0.2">
      <c r="A34" t="s">
        <v>38</v>
      </c>
      <c r="B34" t="s">
        <v>39</v>
      </c>
      <c r="C34">
        <v>1</v>
      </c>
      <c r="D34" t="s">
        <v>40</v>
      </c>
      <c r="E34">
        <v>16</v>
      </c>
      <c r="F34" t="s">
        <v>47</v>
      </c>
      <c r="G34">
        <v>3</v>
      </c>
      <c r="H34">
        <v>214</v>
      </c>
      <c r="I34">
        <v>98</v>
      </c>
      <c r="J34">
        <v>45.79</v>
      </c>
      <c r="K34">
        <v>116</v>
      </c>
      <c r="L34">
        <v>54.21</v>
      </c>
      <c r="M34">
        <v>1</v>
      </c>
      <c r="N34">
        <v>0.47</v>
      </c>
      <c r="O34">
        <v>0.86</v>
      </c>
      <c r="P34">
        <v>15</v>
      </c>
      <c r="Q34">
        <v>7.01</v>
      </c>
      <c r="R34">
        <v>12.93</v>
      </c>
      <c r="S34">
        <v>100</v>
      </c>
      <c r="T34">
        <v>46.73</v>
      </c>
      <c r="U34">
        <v>86.21</v>
      </c>
      <c r="V34">
        <v>1</v>
      </c>
      <c r="W34" t="s">
        <v>225</v>
      </c>
      <c r="X34" t="s">
        <v>162</v>
      </c>
      <c r="Y34" t="s">
        <v>226</v>
      </c>
      <c r="Z34">
        <v>12</v>
      </c>
      <c r="AA34">
        <v>5.61</v>
      </c>
      <c r="AB34">
        <v>12</v>
      </c>
      <c r="AC34">
        <v>3</v>
      </c>
      <c r="AD34" t="s">
        <v>227</v>
      </c>
      <c r="AE34" t="s">
        <v>164</v>
      </c>
      <c r="AF34" t="s">
        <v>228</v>
      </c>
      <c r="AG34">
        <v>88</v>
      </c>
      <c r="AH34">
        <v>41.12</v>
      </c>
      <c r="AI34">
        <v>88</v>
      </c>
    </row>
    <row r="35" spans="1:35" x14ac:dyDescent="0.2">
      <c r="A35" t="s">
        <v>38</v>
      </c>
      <c r="B35" t="s">
        <v>39</v>
      </c>
      <c r="C35">
        <v>1</v>
      </c>
      <c r="D35" t="s">
        <v>40</v>
      </c>
      <c r="E35">
        <v>16</v>
      </c>
      <c r="F35" t="s">
        <v>47</v>
      </c>
      <c r="G35">
        <v>4</v>
      </c>
      <c r="H35">
        <v>77</v>
      </c>
      <c r="I35">
        <v>29</v>
      </c>
      <c r="J35">
        <v>37.659999999999997</v>
      </c>
      <c r="K35">
        <v>48</v>
      </c>
      <c r="L35">
        <v>62.34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48</v>
      </c>
      <c r="T35">
        <v>62.34</v>
      </c>
      <c r="U35">
        <v>100</v>
      </c>
      <c r="V35">
        <v>1</v>
      </c>
      <c r="W35" t="s">
        <v>225</v>
      </c>
      <c r="X35" t="s">
        <v>162</v>
      </c>
      <c r="Y35" t="s">
        <v>226</v>
      </c>
      <c r="Z35">
        <v>8</v>
      </c>
      <c r="AA35">
        <v>10.39</v>
      </c>
      <c r="AB35">
        <v>16.670000000000002</v>
      </c>
      <c r="AC35">
        <v>3</v>
      </c>
      <c r="AD35" t="s">
        <v>227</v>
      </c>
      <c r="AE35" t="s">
        <v>164</v>
      </c>
      <c r="AF35" t="s">
        <v>228</v>
      </c>
      <c r="AG35">
        <v>40</v>
      </c>
      <c r="AH35">
        <v>51.95</v>
      </c>
      <c r="AI35">
        <v>83.33</v>
      </c>
    </row>
    <row r="36" spans="1:35" x14ac:dyDescent="0.2">
      <c r="A36" t="s">
        <v>38</v>
      </c>
      <c r="B36" t="s">
        <v>39</v>
      </c>
      <c r="C36">
        <v>1</v>
      </c>
      <c r="D36" t="s">
        <v>40</v>
      </c>
      <c r="E36">
        <v>16</v>
      </c>
      <c r="F36" t="s">
        <v>47</v>
      </c>
      <c r="G36">
        <v>5</v>
      </c>
      <c r="H36">
        <v>184</v>
      </c>
      <c r="I36">
        <v>68</v>
      </c>
      <c r="J36">
        <v>36.96</v>
      </c>
      <c r="K36">
        <v>116</v>
      </c>
      <c r="L36">
        <v>63.04</v>
      </c>
      <c r="M36">
        <v>0</v>
      </c>
      <c r="N36">
        <v>0</v>
      </c>
      <c r="O36">
        <v>0</v>
      </c>
      <c r="P36">
        <v>1</v>
      </c>
      <c r="Q36">
        <v>0.54</v>
      </c>
      <c r="R36">
        <v>0.86</v>
      </c>
      <c r="S36">
        <v>115</v>
      </c>
      <c r="T36">
        <v>62.5</v>
      </c>
      <c r="U36">
        <v>99.14</v>
      </c>
      <c r="V36">
        <v>1</v>
      </c>
      <c r="W36" t="s">
        <v>225</v>
      </c>
      <c r="X36" t="s">
        <v>162</v>
      </c>
      <c r="Y36" t="s">
        <v>226</v>
      </c>
      <c r="Z36">
        <v>27</v>
      </c>
      <c r="AA36">
        <v>14.67</v>
      </c>
      <c r="AB36">
        <v>23.48</v>
      </c>
      <c r="AC36">
        <v>3</v>
      </c>
      <c r="AD36" t="s">
        <v>227</v>
      </c>
      <c r="AE36" t="s">
        <v>164</v>
      </c>
      <c r="AF36" t="s">
        <v>228</v>
      </c>
      <c r="AG36">
        <v>88</v>
      </c>
      <c r="AH36">
        <v>47.83</v>
      </c>
      <c r="AI36">
        <v>76.52</v>
      </c>
    </row>
    <row r="37" spans="1:35" x14ac:dyDescent="0.2">
      <c r="A37" t="s">
        <v>38</v>
      </c>
      <c r="B37" t="s">
        <v>39</v>
      </c>
      <c r="C37">
        <v>1</v>
      </c>
      <c r="D37" t="s">
        <v>40</v>
      </c>
      <c r="E37">
        <v>17</v>
      </c>
      <c r="F37" t="s">
        <v>48</v>
      </c>
      <c r="G37">
        <v>1</v>
      </c>
      <c r="H37">
        <v>111</v>
      </c>
      <c r="I37">
        <v>47</v>
      </c>
      <c r="J37">
        <v>42.34</v>
      </c>
      <c r="K37">
        <v>64</v>
      </c>
      <c r="L37">
        <v>57.66</v>
      </c>
      <c r="M37">
        <v>0</v>
      </c>
      <c r="N37">
        <v>0</v>
      </c>
      <c r="O37">
        <v>0</v>
      </c>
      <c r="P37">
        <v>4</v>
      </c>
      <c r="Q37">
        <v>3.6</v>
      </c>
      <c r="R37">
        <v>6.25</v>
      </c>
      <c r="S37">
        <v>60</v>
      </c>
      <c r="T37">
        <v>54.05</v>
      </c>
      <c r="U37">
        <v>93.75</v>
      </c>
      <c r="V37">
        <v>1</v>
      </c>
      <c r="W37" t="s">
        <v>225</v>
      </c>
      <c r="X37" t="s">
        <v>162</v>
      </c>
      <c r="Y37" t="s">
        <v>226</v>
      </c>
      <c r="Z37">
        <v>23</v>
      </c>
      <c r="AA37">
        <v>20.72</v>
      </c>
      <c r="AB37">
        <v>38.33</v>
      </c>
      <c r="AC37">
        <v>3</v>
      </c>
      <c r="AD37" t="s">
        <v>227</v>
      </c>
      <c r="AE37" t="s">
        <v>164</v>
      </c>
      <c r="AF37" t="s">
        <v>228</v>
      </c>
      <c r="AG37">
        <v>37</v>
      </c>
      <c r="AH37">
        <v>33.33</v>
      </c>
      <c r="AI37">
        <v>61.67</v>
      </c>
    </row>
    <row r="38" spans="1:35" x14ac:dyDescent="0.2">
      <c r="A38" t="s">
        <v>38</v>
      </c>
      <c r="B38" t="s">
        <v>39</v>
      </c>
      <c r="C38">
        <v>1</v>
      </c>
      <c r="D38" t="s">
        <v>40</v>
      </c>
      <c r="E38">
        <v>17</v>
      </c>
      <c r="F38" t="s">
        <v>48</v>
      </c>
      <c r="G38">
        <v>2</v>
      </c>
      <c r="H38">
        <v>147</v>
      </c>
      <c r="I38">
        <v>82</v>
      </c>
      <c r="J38">
        <v>55.78</v>
      </c>
      <c r="K38">
        <v>65</v>
      </c>
      <c r="L38">
        <v>44.22</v>
      </c>
      <c r="M38">
        <v>0</v>
      </c>
      <c r="N38">
        <v>0</v>
      </c>
      <c r="O38">
        <v>0</v>
      </c>
      <c r="P38">
        <v>3</v>
      </c>
      <c r="Q38">
        <v>2.04</v>
      </c>
      <c r="R38">
        <v>4.62</v>
      </c>
      <c r="S38">
        <v>62</v>
      </c>
      <c r="T38">
        <v>42.18</v>
      </c>
      <c r="U38">
        <v>95.38</v>
      </c>
      <c r="V38">
        <v>1</v>
      </c>
      <c r="W38" t="s">
        <v>225</v>
      </c>
      <c r="X38" t="s">
        <v>162</v>
      </c>
      <c r="Y38" t="s">
        <v>226</v>
      </c>
      <c r="Z38">
        <v>23</v>
      </c>
      <c r="AA38">
        <v>15.65</v>
      </c>
      <c r="AB38">
        <v>37.1</v>
      </c>
      <c r="AC38">
        <v>3</v>
      </c>
      <c r="AD38" t="s">
        <v>227</v>
      </c>
      <c r="AE38" t="s">
        <v>164</v>
      </c>
      <c r="AF38" t="s">
        <v>228</v>
      </c>
      <c r="AG38">
        <v>39</v>
      </c>
      <c r="AH38">
        <v>26.53</v>
      </c>
      <c r="AI38">
        <v>62.9</v>
      </c>
    </row>
    <row r="39" spans="1:35" x14ac:dyDescent="0.2">
      <c r="A39" t="s">
        <v>38</v>
      </c>
      <c r="B39" t="s">
        <v>39</v>
      </c>
      <c r="C39">
        <v>1</v>
      </c>
      <c r="D39" t="s">
        <v>40</v>
      </c>
      <c r="E39">
        <v>18</v>
      </c>
      <c r="F39" t="s">
        <v>49</v>
      </c>
      <c r="G39">
        <v>1</v>
      </c>
      <c r="H39">
        <v>317</v>
      </c>
      <c r="I39">
        <v>175</v>
      </c>
      <c r="J39">
        <v>55.21</v>
      </c>
      <c r="K39">
        <v>142</v>
      </c>
      <c r="L39">
        <v>44.79</v>
      </c>
      <c r="M39">
        <v>4</v>
      </c>
      <c r="N39">
        <v>1.26</v>
      </c>
      <c r="O39">
        <v>2.82</v>
      </c>
      <c r="P39">
        <v>0</v>
      </c>
      <c r="Q39">
        <v>0</v>
      </c>
      <c r="R39">
        <v>0</v>
      </c>
      <c r="S39">
        <v>138</v>
      </c>
      <c r="T39">
        <v>43.53</v>
      </c>
      <c r="U39">
        <v>97.18</v>
      </c>
      <c r="V39">
        <v>1</v>
      </c>
      <c r="W39" t="s">
        <v>225</v>
      </c>
      <c r="X39" t="s">
        <v>162</v>
      </c>
      <c r="Y39" t="s">
        <v>226</v>
      </c>
      <c r="Z39">
        <v>28</v>
      </c>
      <c r="AA39">
        <v>8.83</v>
      </c>
      <c r="AB39">
        <v>20.29</v>
      </c>
      <c r="AC39">
        <v>3</v>
      </c>
      <c r="AD39" t="s">
        <v>227</v>
      </c>
      <c r="AE39" t="s">
        <v>164</v>
      </c>
      <c r="AF39" t="s">
        <v>228</v>
      </c>
      <c r="AG39">
        <v>110</v>
      </c>
      <c r="AH39">
        <v>34.700000000000003</v>
      </c>
      <c r="AI39">
        <v>79.709999999999994</v>
      </c>
    </row>
    <row r="40" spans="1:35" x14ac:dyDescent="0.2">
      <c r="A40" t="s">
        <v>38</v>
      </c>
      <c r="B40" t="s">
        <v>39</v>
      </c>
      <c r="C40">
        <v>1</v>
      </c>
      <c r="D40" t="s">
        <v>40</v>
      </c>
      <c r="E40">
        <v>18</v>
      </c>
      <c r="F40" t="s">
        <v>49</v>
      </c>
      <c r="G40">
        <v>2</v>
      </c>
      <c r="H40">
        <v>235</v>
      </c>
      <c r="I40">
        <v>124</v>
      </c>
      <c r="J40">
        <v>52.77</v>
      </c>
      <c r="K40">
        <v>111</v>
      </c>
      <c r="L40">
        <v>47.23</v>
      </c>
      <c r="M40">
        <v>1</v>
      </c>
      <c r="N40">
        <v>0.43</v>
      </c>
      <c r="O40">
        <v>0.9</v>
      </c>
      <c r="P40">
        <v>3</v>
      </c>
      <c r="Q40">
        <v>1.28</v>
      </c>
      <c r="R40">
        <v>2.7</v>
      </c>
      <c r="S40">
        <v>107</v>
      </c>
      <c r="T40">
        <v>45.53</v>
      </c>
      <c r="U40">
        <v>96.4</v>
      </c>
      <c r="V40">
        <v>1</v>
      </c>
      <c r="W40" t="s">
        <v>225</v>
      </c>
      <c r="X40" t="s">
        <v>162</v>
      </c>
      <c r="Y40" t="s">
        <v>226</v>
      </c>
      <c r="Z40">
        <v>28</v>
      </c>
      <c r="AA40">
        <v>11.91</v>
      </c>
      <c r="AB40">
        <v>26.17</v>
      </c>
      <c r="AC40">
        <v>3</v>
      </c>
      <c r="AD40" t="s">
        <v>227</v>
      </c>
      <c r="AE40" t="s">
        <v>164</v>
      </c>
      <c r="AF40" t="s">
        <v>228</v>
      </c>
      <c r="AG40">
        <v>79</v>
      </c>
      <c r="AH40">
        <v>33.619999999999997</v>
      </c>
      <c r="AI40">
        <v>73.83</v>
      </c>
    </row>
    <row r="41" spans="1:35" x14ac:dyDescent="0.2">
      <c r="A41" t="s">
        <v>38</v>
      </c>
      <c r="B41" t="s">
        <v>39</v>
      </c>
      <c r="C41">
        <v>1</v>
      </c>
      <c r="D41" t="s">
        <v>40</v>
      </c>
      <c r="E41">
        <v>19</v>
      </c>
      <c r="F41" t="s">
        <v>50</v>
      </c>
      <c r="G41">
        <v>1</v>
      </c>
      <c r="H41">
        <v>844</v>
      </c>
      <c r="I41">
        <v>371</v>
      </c>
      <c r="J41">
        <v>43.96</v>
      </c>
      <c r="K41">
        <v>473</v>
      </c>
      <c r="L41">
        <v>56.04</v>
      </c>
      <c r="M41">
        <v>2</v>
      </c>
      <c r="N41">
        <v>0.24</v>
      </c>
      <c r="O41">
        <v>0.42</v>
      </c>
      <c r="P41">
        <v>3</v>
      </c>
      <c r="Q41">
        <v>0.36</v>
      </c>
      <c r="R41">
        <v>0.63</v>
      </c>
      <c r="S41">
        <v>468</v>
      </c>
      <c r="T41">
        <v>55.45</v>
      </c>
      <c r="U41">
        <v>98.94</v>
      </c>
      <c r="V41">
        <v>1</v>
      </c>
      <c r="W41" t="s">
        <v>225</v>
      </c>
      <c r="X41" t="s">
        <v>162</v>
      </c>
      <c r="Y41" t="s">
        <v>226</v>
      </c>
      <c r="Z41">
        <v>115</v>
      </c>
      <c r="AA41">
        <v>13.63</v>
      </c>
      <c r="AB41">
        <v>24.57</v>
      </c>
      <c r="AC41">
        <v>3</v>
      </c>
      <c r="AD41" t="s">
        <v>227</v>
      </c>
      <c r="AE41" t="s">
        <v>164</v>
      </c>
      <c r="AF41" t="s">
        <v>228</v>
      </c>
      <c r="AG41">
        <v>353</v>
      </c>
      <c r="AH41">
        <v>41.82</v>
      </c>
      <c r="AI41">
        <v>75.430000000000007</v>
      </c>
    </row>
    <row r="42" spans="1:35" x14ac:dyDescent="0.2">
      <c r="A42" t="s">
        <v>38</v>
      </c>
      <c r="B42" t="s">
        <v>39</v>
      </c>
      <c r="C42">
        <v>1</v>
      </c>
      <c r="D42" t="s">
        <v>40</v>
      </c>
      <c r="E42">
        <v>20</v>
      </c>
      <c r="F42" t="s">
        <v>51</v>
      </c>
      <c r="G42">
        <v>1</v>
      </c>
      <c r="H42">
        <v>1063</v>
      </c>
      <c r="I42">
        <v>480</v>
      </c>
      <c r="J42">
        <v>45.16</v>
      </c>
      <c r="K42">
        <v>583</v>
      </c>
      <c r="L42">
        <v>54.84</v>
      </c>
      <c r="M42">
        <v>7</v>
      </c>
      <c r="N42">
        <v>0.66</v>
      </c>
      <c r="O42">
        <v>1.2</v>
      </c>
      <c r="P42">
        <v>11</v>
      </c>
      <c r="Q42">
        <v>1.03</v>
      </c>
      <c r="R42">
        <v>1.89</v>
      </c>
      <c r="S42">
        <v>565</v>
      </c>
      <c r="T42">
        <v>53.15</v>
      </c>
      <c r="U42">
        <v>96.91</v>
      </c>
      <c r="V42">
        <v>1</v>
      </c>
      <c r="W42" t="s">
        <v>225</v>
      </c>
      <c r="X42" t="s">
        <v>162</v>
      </c>
      <c r="Y42" t="s">
        <v>226</v>
      </c>
      <c r="Z42">
        <v>213</v>
      </c>
      <c r="AA42">
        <v>20.04</v>
      </c>
      <c r="AB42">
        <v>37.700000000000003</v>
      </c>
      <c r="AC42">
        <v>3</v>
      </c>
      <c r="AD42" t="s">
        <v>227</v>
      </c>
      <c r="AE42" t="s">
        <v>164</v>
      </c>
      <c r="AF42" t="s">
        <v>228</v>
      </c>
      <c r="AG42">
        <v>352</v>
      </c>
      <c r="AH42">
        <v>33.11</v>
      </c>
      <c r="AI42">
        <v>62.3</v>
      </c>
    </row>
    <row r="43" spans="1:35" x14ac:dyDescent="0.2">
      <c r="A43" t="s">
        <v>38</v>
      </c>
      <c r="B43" t="s">
        <v>39</v>
      </c>
      <c r="C43">
        <v>1</v>
      </c>
      <c r="D43" t="s">
        <v>40</v>
      </c>
      <c r="E43">
        <v>20</v>
      </c>
      <c r="F43" t="s">
        <v>51</v>
      </c>
      <c r="G43">
        <v>2</v>
      </c>
      <c r="H43">
        <v>156</v>
      </c>
      <c r="I43">
        <v>76</v>
      </c>
      <c r="J43">
        <v>48.72</v>
      </c>
      <c r="K43">
        <v>80</v>
      </c>
      <c r="L43">
        <v>51.28</v>
      </c>
      <c r="M43">
        <v>0</v>
      </c>
      <c r="N43">
        <v>0</v>
      </c>
      <c r="O43">
        <v>0</v>
      </c>
      <c r="P43">
        <v>2</v>
      </c>
      <c r="Q43">
        <v>1.28</v>
      </c>
      <c r="R43">
        <v>2.5</v>
      </c>
      <c r="S43">
        <v>78</v>
      </c>
      <c r="T43">
        <v>50</v>
      </c>
      <c r="U43">
        <v>97.5</v>
      </c>
      <c r="V43">
        <v>1</v>
      </c>
      <c r="W43" t="s">
        <v>225</v>
      </c>
      <c r="X43" t="s">
        <v>162</v>
      </c>
      <c r="Y43" t="s">
        <v>226</v>
      </c>
      <c r="Z43">
        <v>12</v>
      </c>
      <c r="AA43">
        <v>7.69</v>
      </c>
      <c r="AB43">
        <v>15.38</v>
      </c>
      <c r="AC43">
        <v>3</v>
      </c>
      <c r="AD43" t="s">
        <v>227</v>
      </c>
      <c r="AE43" t="s">
        <v>164</v>
      </c>
      <c r="AF43" t="s">
        <v>228</v>
      </c>
      <c r="AG43">
        <v>66</v>
      </c>
      <c r="AH43">
        <v>42.31</v>
      </c>
      <c r="AI43">
        <v>84.62</v>
      </c>
    </row>
    <row r="44" spans="1:35" x14ac:dyDescent="0.2">
      <c r="A44" t="s">
        <v>38</v>
      </c>
      <c r="B44" t="s">
        <v>39</v>
      </c>
      <c r="C44">
        <v>1</v>
      </c>
      <c r="D44" t="s">
        <v>40</v>
      </c>
      <c r="E44">
        <v>20</v>
      </c>
      <c r="F44" t="s">
        <v>51</v>
      </c>
      <c r="G44">
        <v>3</v>
      </c>
      <c r="H44">
        <v>53</v>
      </c>
      <c r="I44">
        <v>24</v>
      </c>
      <c r="J44">
        <v>45.28</v>
      </c>
      <c r="K44">
        <v>29</v>
      </c>
      <c r="L44">
        <v>54.72</v>
      </c>
      <c r="M44">
        <v>2</v>
      </c>
      <c r="N44">
        <v>3.77</v>
      </c>
      <c r="O44">
        <v>6.9</v>
      </c>
      <c r="P44">
        <v>1</v>
      </c>
      <c r="Q44">
        <v>1.89</v>
      </c>
      <c r="R44">
        <v>3.45</v>
      </c>
      <c r="S44">
        <v>26</v>
      </c>
      <c r="T44">
        <v>49.06</v>
      </c>
      <c r="U44">
        <v>89.66</v>
      </c>
      <c r="V44">
        <v>1</v>
      </c>
      <c r="W44" t="s">
        <v>225</v>
      </c>
      <c r="X44" t="s">
        <v>162</v>
      </c>
      <c r="Y44" t="s">
        <v>226</v>
      </c>
      <c r="Z44">
        <v>9</v>
      </c>
      <c r="AA44">
        <v>16.98</v>
      </c>
      <c r="AB44">
        <v>34.619999999999997</v>
      </c>
      <c r="AC44">
        <v>3</v>
      </c>
      <c r="AD44" t="s">
        <v>227</v>
      </c>
      <c r="AE44" t="s">
        <v>164</v>
      </c>
      <c r="AF44" t="s">
        <v>228</v>
      </c>
      <c r="AG44">
        <v>17</v>
      </c>
      <c r="AH44">
        <v>32.08</v>
      </c>
      <c r="AI44">
        <v>65.38</v>
      </c>
    </row>
    <row r="45" spans="1:35" x14ac:dyDescent="0.2">
      <c r="A45" t="s">
        <v>38</v>
      </c>
      <c r="B45" t="s">
        <v>39</v>
      </c>
      <c r="C45">
        <v>1</v>
      </c>
      <c r="D45" t="s">
        <v>40</v>
      </c>
      <c r="E45">
        <v>21</v>
      </c>
      <c r="F45" t="s">
        <v>52</v>
      </c>
      <c r="G45">
        <v>1</v>
      </c>
      <c r="H45">
        <v>112</v>
      </c>
      <c r="I45">
        <v>32</v>
      </c>
      <c r="J45">
        <v>28.57</v>
      </c>
      <c r="K45">
        <v>80</v>
      </c>
      <c r="L45">
        <v>71.430000000000007</v>
      </c>
      <c r="M45">
        <v>1</v>
      </c>
      <c r="N45">
        <v>0.89</v>
      </c>
      <c r="O45">
        <v>1.25</v>
      </c>
      <c r="P45">
        <v>0</v>
      </c>
      <c r="Q45">
        <v>0</v>
      </c>
      <c r="R45">
        <v>0</v>
      </c>
      <c r="S45">
        <v>79</v>
      </c>
      <c r="T45">
        <v>70.540000000000006</v>
      </c>
      <c r="U45">
        <v>98.75</v>
      </c>
      <c r="V45">
        <v>1</v>
      </c>
      <c r="W45" t="s">
        <v>225</v>
      </c>
      <c r="X45" t="s">
        <v>162</v>
      </c>
      <c r="Y45" t="s">
        <v>226</v>
      </c>
      <c r="Z45">
        <v>4</v>
      </c>
      <c r="AA45">
        <v>3.57</v>
      </c>
      <c r="AB45">
        <v>5.0599999999999996</v>
      </c>
      <c r="AC45">
        <v>3</v>
      </c>
      <c r="AD45" t="s">
        <v>227</v>
      </c>
      <c r="AE45" t="s">
        <v>164</v>
      </c>
      <c r="AF45" t="s">
        <v>228</v>
      </c>
      <c r="AG45">
        <v>75</v>
      </c>
      <c r="AH45">
        <v>66.959999999999994</v>
      </c>
      <c r="AI45">
        <v>94.94</v>
      </c>
    </row>
    <row r="46" spans="1:35" x14ac:dyDescent="0.2">
      <c r="A46" t="s">
        <v>38</v>
      </c>
      <c r="B46" t="s">
        <v>39</v>
      </c>
      <c r="C46">
        <v>1</v>
      </c>
      <c r="D46" t="s">
        <v>40</v>
      </c>
      <c r="E46">
        <v>21</v>
      </c>
      <c r="F46" t="s">
        <v>52</v>
      </c>
      <c r="G46">
        <v>2</v>
      </c>
      <c r="H46">
        <v>69</v>
      </c>
      <c r="I46">
        <v>27</v>
      </c>
      <c r="J46">
        <v>39.130000000000003</v>
      </c>
      <c r="K46">
        <v>42</v>
      </c>
      <c r="L46">
        <v>60.87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42</v>
      </c>
      <c r="T46">
        <v>60.87</v>
      </c>
      <c r="U46">
        <v>100</v>
      </c>
      <c r="V46">
        <v>1</v>
      </c>
      <c r="W46" t="s">
        <v>225</v>
      </c>
      <c r="X46" t="s">
        <v>162</v>
      </c>
      <c r="Y46" t="s">
        <v>226</v>
      </c>
      <c r="Z46">
        <v>3</v>
      </c>
      <c r="AA46">
        <v>4.3499999999999996</v>
      </c>
      <c r="AB46">
        <v>7.14</v>
      </c>
      <c r="AC46">
        <v>3</v>
      </c>
      <c r="AD46" t="s">
        <v>227</v>
      </c>
      <c r="AE46" t="s">
        <v>164</v>
      </c>
      <c r="AF46" t="s">
        <v>228</v>
      </c>
      <c r="AG46">
        <v>39</v>
      </c>
      <c r="AH46">
        <v>56.52</v>
      </c>
      <c r="AI46">
        <v>92.86</v>
      </c>
    </row>
    <row r="47" spans="1:35" x14ac:dyDescent="0.2">
      <c r="A47" t="s">
        <v>38</v>
      </c>
      <c r="B47" t="s">
        <v>39</v>
      </c>
      <c r="C47">
        <v>2</v>
      </c>
      <c r="D47" t="s">
        <v>53</v>
      </c>
      <c r="E47">
        <v>22</v>
      </c>
      <c r="F47" t="s">
        <v>54</v>
      </c>
      <c r="G47">
        <v>1</v>
      </c>
      <c r="H47">
        <v>991</v>
      </c>
      <c r="I47">
        <v>437</v>
      </c>
      <c r="J47">
        <v>44.1</v>
      </c>
      <c r="K47">
        <v>554</v>
      </c>
      <c r="L47">
        <v>55.9</v>
      </c>
      <c r="M47">
        <v>4</v>
      </c>
      <c r="N47">
        <v>0.4</v>
      </c>
      <c r="O47">
        <v>0.72</v>
      </c>
      <c r="P47">
        <v>13</v>
      </c>
      <c r="Q47">
        <v>1.31</v>
      </c>
      <c r="R47">
        <v>2.35</v>
      </c>
      <c r="S47">
        <v>537</v>
      </c>
      <c r="T47">
        <v>54.19</v>
      </c>
      <c r="U47">
        <v>96.93</v>
      </c>
      <c r="V47">
        <v>1</v>
      </c>
      <c r="W47" t="s">
        <v>227</v>
      </c>
      <c r="X47" t="s">
        <v>198</v>
      </c>
      <c r="Y47" t="s">
        <v>231</v>
      </c>
      <c r="Z47">
        <v>205</v>
      </c>
      <c r="AA47">
        <v>20.69</v>
      </c>
      <c r="AB47">
        <v>38.18</v>
      </c>
      <c r="AC47">
        <v>3</v>
      </c>
      <c r="AD47" t="s">
        <v>227</v>
      </c>
      <c r="AE47" t="s">
        <v>199</v>
      </c>
      <c r="AF47" t="s">
        <v>232</v>
      </c>
      <c r="AG47">
        <v>332</v>
      </c>
      <c r="AH47">
        <v>33.5</v>
      </c>
      <c r="AI47">
        <v>61.82</v>
      </c>
    </row>
    <row r="48" spans="1:35" x14ac:dyDescent="0.2">
      <c r="A48" t="s">
        <v>38</v>
      </c>
      <c r="B48" t="s">
        <v>39</v>
      </c>
      <c r="C48">
        <v>2</v>
      </c>
      <c r="D48" t="s">
        <v>53</v>
      </c>
      <c r="E48">
        <v>22</v>
      </c>
      <c r="F48" t="s">
        <v>54</v>
      </c>
      <c r="G48">
        <v>2</v>
      </c>
      <c r="H48">
        <v>762</v>
      </c>
      <c r="I48">
        <v>399</v>
      </c>
      <c r="J48">
        <v>52.36</v>
      </c>
      <c r="K48">
        <v>363</v>
      </c>
      <c r="L48">
        <v>47.64</v>
      </c>
      <c r="M48">
        <v>4</v>
      </c>
      <c r="N48">
        <v>0.52</v>
      </c>
      <c r="O48">
        <v>1.1000000000000001</v>
      </c>
      <c r="P48">
        <v>9</v>
      </c>
      <c r="Q48">
        <v>1.18</v>
      </c>
      <c r="R48">
        <v>2.48</v>
      </c>
      <c r="S48">
        <v>350</v>
      </c>
      <c r="T48">
        <v>45.93</v>
      </c>
      <c r="U48">
        <v>96.42</v>
      </c>
      <c r="V48">
        <v>1</v>
      </c>
      <c r="W48" t="s">
        <v>227</v>
      </c>
      <c r="X48" t="s">
        <v>198</v>
      </c>
      <c r="Y48" t="s">
        <v>231</v>
      </c>
      <c r="Z48">
        <v>119</v>
      </c>
      <c r="AA48">
        <v>15.62</v>
      </c>
      <c r="AB48">
        <v>34</v>
      </c>
      <c r="AC48">
        <v>3</v>
      </c>
      <c r="AD48" t="s">
        <v>227</v>
      </c>
      <c r="AE48" t="s">
        <v>199</v>
      </c>
      <c r="AF48" t="s">
        <v>232</v>
      </c>
      <c r="AG48">
        <v>231</v>
      </c>
      <c r="AH48">
        <v>30.31</v>
      </c>
      <c r="AI48">
        <v>66</v>
      </c>
    </row>
    <row r="49" spans="1:35" x14ac:dyDescent="0.2">
      <c r="A49" t="s">
        <v>38</v>
      </c>
      <c r="B49" t="s">
        <v>39</v>
      </c>
      <c r="C49">
        <v>2</v>
      </c>
      <c r="D49" t="s">
        <v>53</v>
      </c>
      <c r="E49">
        <v>22</v>
      </c>
      <c r="F49" t="s">
        <v>54</v>
      </c>
      <c r="G49">
        <v>3</v>
      </c>
      <c r="H49">
        <v>848</v>
      </c>
      <c r="I49">
        <v>327</v>
      </c>
      <c r="J49">
        <v>38.56</v>
      </c>
      <c r="K49">
        <v>521</v>
      </c>
      <c r="L49">
        <v>61.44</v>
      </c>
      <c r="M49">
        <v>7</v>
      </c>
      <c r="N49">
        <v>0.83</v>
      </c>
      <c r="O49">
        <v>1.34</v>
      </c>
      <c r="P49">
        <v>2</v>
      </c>
      <c r="Q49">
        <v>0.24</v>
      </c>
      <c r="R49">
        <v>0.38</v>
      </c>
      <c r="S49">
        <v>512</v>
      </c>
      <c r="T49">
        <v>60.38</v>
      </c>
      <c r="U49">
        <v>98.27</v>
      </c>
      <c r="V49">
        <v>1</v>
      </c>
      <c r="W49" t="s">
        <v>227</v>
      </c>
      <c r="X49" t="s">
        <v>198</v>
      </c>
      <c r="Y49" t="s">
        <v>231</v>
      </c>
      <c r="Z49">
        <v>210</v>
      </c>
      <c r="AA49">
        <v>24.76</v>
      </c>
      <c r="AB49">
        <v>41.02</v>
      </c>
      <c r="AC49">
        <v>3</v>
      </c>
      <c r="AD49" t="s">
        <v>227</v>
      </c>
      <c r="AE49" t="s">
        <v>199</v>
      </c>
      <c r="AF49" t="s">
        <v>232</v>
      </c>
      <c r="AG49">
        <v>302</v>
      </c>
      <c r="AH49">
        <v>35.61</v>
      </c>
      <c r="AI49">
        <v>58.98</v>
      </c>
    </row>
    <row r="50" spans="1:35" x14ac:dyDescent="0.2">
      <c r="A50" t="s">
        <v>38</v>
      </c>
      <c r="B50" t="s">
        <v>39</v>
      </c>
      <c r="C50">
        <v>2</v>
      </c>
      <c r="D50" t="s">
        <v>53</v>
      </c>
      <c r="E50">
        <v>22</v>
      </c>
      <c r="F50" t="s">
        <v>54</v>
      </c>
      <c r="G50">
        <v>4</v>
      </c>
      <c r="H50">
        <v>963</v>
      </c>
      <c r="I50">
        <v>513</v>
      </c>
      <c r="J50">
        <v>53.27</v>
      </c>
      <c r="K50">
        <v>450</v>
      </c>
      <c r="L50">
        <v>46.73</v>
      </c>
      <c r="M50">
        <v>14</v>
      </c>
      <c r="N50">
        <v>1.45</v>
      </c>
      <c r="O50">
        <v>3.11</v>
      </c>
      <c r="P50">
        <v>4</v>
      </c>
      <c r="Q50">
        <v>0.42</v>
      </c>
      <c r="R50">
        <v>0.89</v>
      </c>
      <c r="S50">
        <v>432</v>
      </c>
      <c r="T50">
        <v>44.86</v>
      </c>
      <c r="U50">
        <v>96</v>
      </c>
      <c r="V50">
        <v>1</v>
      </c>
      <c r="W50" t="s">
        <v>227</v>
      </c>
      <c r="X50" t="s">
        <v>198</v>
      </c>
      <c r="Y50" t="s">
        <v>231</v>
      </c>
      <c r="Z50">
        <v>132</v>
      </c>
      <c r="AA50">
        <v>13.71</v>
      </c>
      <c r="AB50">
        <v>30.56</v>
      </c>
      <c r="AC50">
        <v>3</v>
      </c>
      <c r="AD50" t="s">
        <v>227</v>
      </c>
      <c r="AE50" t="s">
        <v>199</v>
      </c>
      <c r="AF50" t="s">
        <v>232</v>
      </c>
      <c r="AG50">
        <v>300</v>
      </c>
      <c r="AH50">
        <v>31.15</v>
      </c>
      <c r="AI50">
        <v>69.44</v>
      </c>
    </row>
    <row r="51" spans="1:35" x14ac:dyDescent="0.2">
      <c r="A51" t="s">
        <v>38</v>
      </c>
      <c r="B51" t="s">
        <v>39</v>
      </c>
      <c r="C51">
        <v>2</v>
      </c>
      <c r="D51" t="s">
        <v>53</v>
      </c>
      <c r="E51">
        <v>22</v>
      </c>
      <c r="F51" t="s">
        <v>54</v>
      </c>
      <c r="G51">
        <v>5</v>
      </c>
      <c r="H51">
        <v>957</v>
      </c>
      <c r="I51">
        <v>448</v>
      </c>
      <c r="J51">
        <v>46.81</v>
      </c>
      <c r="K51">
        <v>509</v>
      </c>
      <c r="L51">
        <v>53.19</v>
      </c>
      <c r="M51">
        <v>13</v>
      </c>
      <c r="N51">
        <v>1.36</v>
      </c>
      <c r="O51">
        <v>2.5499999999999998</v>
      </c>
      <c r="P51">
        <v>8</v>
      </c>
      <c r="Q51">
        <v>0.84</v>
      </c>
      <c r="R51">
        <v>1.57</v>
      </c>
      <c r="S51">
        <v>488</v>
      </c>
      <c r="T51">
        <v>50.99</v>
      </c>
      <c r="U51">
        <v>95.87</v>
      </c>
      <c r="V51">
        <v>1</v>
      </c>
      <c r="W51" t="s">
        <v>227</v>
      </c>
      <c r="X51" t="s">
        <v>198</v>
      </c>
      <c r="Y51" t="s">
        <v>231</v>
      </c>
      <c r="Z51">
        <v>174</v>
      </c>
      <c r="AA51">
        <v>18.18</v>
      </c>
      <c r="AB51">
        <v>35.659999999999997</v>
      </c>
      <c r="AC51">
        <v>3</v>
      </c>
      <c r="AD51" t="s">
        <v>227</v>
      </c>
      <c r="AE51" t="s">
        <v>199</v>
      </c>
      <c r="AF51" t="s">
        <v>232</v>
      </c>
      <c r="AG51">
        <v>314</v>
      </c>
      <c r="AH51">
        <v>32.81</v>
      </c>
      <c r="AI51">
        <v>64.34</v>
      </c>
    </row>
    <row r="52" spans="1:35" x14ac:dyDescent="0.2">
      <c r="A52" t="s">
        <v>38</v>
      </c>
      <c r="B52" t="s">
        <v>39</v>
      </c>
      <c r="C52">
        <v>2</v>
      </c>
      <c r="D52" t="s">
        <v>53</v>
      </c>
      <c r="E52">
        <v>22</v>
      </c>
      <c r="F52" t="s">
        <v>54</v>
      </c>
      <c r="G52">
        <v>6</v>
      </c>
      <c r="H52">
        <v>915</v>
      </c>
      <c r="I52">
        <v>430</v>
      </c>
      <c r="J52">
        <v>46.99</v>
      </c>
      <c r="K52">
        <v>485</v>
      </c>
      <c r="L52">
        <v>53.01</v>
      </c>
      <c r="M52">
        <v>11</v>
      </c>
      <c r="N52">
        <v>1.2</v>
      </c>
      <c r="O52">
        <v>2.27</v>
      </c>
      <c r="P52">
        <v>8</v>
      </c>
      <c r="Q52">
        <v>0.87</v>
      </c>
      <c r="R52">
        <v>1.65</v>
      </c>
      <c r="S52">
        <v>466</v>
      </c>
      <c r="T52">
        <v>50.93</v>
      </c>
      <c r="U52">
        <v>96.08</v>
      </c>
      <c r="V52">
        <v>1</v>
      </c>
      <c r="W52" t="s">
        <v>227</v>
      </c>
      <c r="X52" t="s">
        <v>198</v>
      </c>
      <c r="Y52" t="s">
        <v>231</v>
      </c>
      <c r="Z52">
        <v>138</v>
      </c>
      <c r="AA52">
        <v>15.08</v>
      </c>
      <c r="AB52">
        <v>29.61</v>
      </c>
      <c r="AC52">
        <v>3</v>
      </c>
      <c r="AD52" t="s">
        <v>227</v>
      </c>
      <c r="AE52" t="s">
        <v>199</v>
      </c>
      <c r="AF52" t="s">
        <v>232</v>
      </c>
      <c r="AG52">
        <v>328</v>
      </c>
      <c r="AH52">
        <v>35.85</v>
      </c>
      <c r="AI52">
        <v>70.39</v>
      </c>
    </row>
    <row r="53" spans="1:35" x14ac:dyDescent="0.2">
      <c r="A53" t="s">
        <v>38</v>
      </c>
      <c r="B53" t="s">
        <v>39</v>
      </c>
      <c r="C53">
        <v>2</v>
      </c>
      <c r="D53" t="s">
        <v>53</v>
      </c>
      <c r="E53">
        <v>22</v>
      </c>
      <c r="F53" t="s">
        <v>54</v>
      </c>
      <c r="G53">
        <v>7</v>
      </c>
      <c r="H53">
        <v>1239</v>
      </c>
      <c r="I53">
        <v>708</v>
      </c>
      <c r="J53">
        <v>57.14</v>
      </c>
      <c r="K53">
        <v>531</v>
      </c>
      <c r="L53">
        <v>42.86</v>
      </c>
      <c r="M53">
        <v>15</v>
      </c>
      <c r="N53">
        <v>1.21</v>
      </c>
      <c r="O53">
        <v>2.82</v>
      </c>
      <c r="P53">
        <v>8</v>
      </c>
      <c r="Q53">
        <v>0.65</v>
      </c>
      <c r="R53">
        <v>1.51</v>
      </c>
      <c r="S53">
        <v>508</v>
      </c>
      <c r="T53">
        <v>41</v>
      </c>
      <c r="U53">
        <v>95.67</v>
      </c>
      <c r="V53">
        <v>1</v>
      </c>
      <c r="W53" t="s">
        <v>227</v>
      </c>
      <c r="X53" t="s">
        <v>198</v>
      </c>
      <c r="Y53" t="s">
        <v>231</v>
      </c>
      <c r="Z53">
        <v>152</v>
      </c>
      <c r="AA53">
        <v>12.27</v>
      </c>
      <c r="AB53">
        <v>29.92</v>
      </c>
      <c r="AC53">
        <v>3</v>
      </c>
      <c r="AD53" t="s">
        <v>227</v>
      </c>
      <c r="AE53" t="s">
        <v>199</v>
      </c>
      <c r="AF53" t="s">
        <v>232</v>
      </c>
      <c r="AG53">
        <v>356</v>
      </c>
      <c r="AH53">
        <v>28.73</v>
      </c>
      <c r="AI53">
        <v>70.08</v>
      </c>
    </row>
    <row r="54" spans="1:35" x14ac:dyDescent="0.2">
      <c r="A54" t="s">
        <v>38</v>
      </c>
      <c r="B54" t="s">
        <v>39</v>
      </c>
      <c r="C54">
        <v>2</v>
      </c>
      <c r="D54" t="s">
        <v>53</v>
      </c>
      <c r="E54">
        <v>22</v>
      </c>
      <c r="F54" t="s">
        <v>54</v>
      </c>
      <c r="G54">
        <v>8</v>
      </c>
      <c r="H54">
        <v>1232</v>
      </c>
      <c r="I54">
        <v>638</v>
      </c>
      <c r="J54">
        <v>51.79</v>
      </c>
      <c r="K54">
        <v>594</v>
      </c>
      <c r="L54">
        <v>48.21</v>
      </c>
      <c r="M54">
        <v>9</v>
      </c>
      <c r="N54">
        <v>0.73</v>
      </c>
      <c r="O54">
        <v>1.52</v>
      </c>
      <c r="P54">
        <v>9</v>
      </c>
      <c r="Q54">
        <v>0.73</v>
      </c>
      <c r="R54">
        <v>1.52</v>
      </c>
      <c r="S54">
        <v>576</v>
      </c>
      <c r="T54">
        <v>46.75</v>
      </c>
      <c r="U54">
        <v>96.97</v>
      </c>
      <c r="V54">
        <v>1</v>
      </c>
      <c r="W54" t="s">
        <v>227</v>
      </c>
      <c r="X54" t="s">
        <v>198</v>
      </c>
      <c r="Y54" t="s">
        <v>231</v>
      </c>
      <c r="Z54">
        <v>203</v>
      </c>
      <c r="AA54">
        <v>16.48</v>
      </c>
      <c r="AB54">
        <v>35.24</v>
      </c>
      <c r="AC54">
        <v>3</v>
      </c>
      <c r="AD54" t="s">
        <v>227</v>
      </c>
      <c r="AE54" t="s">
        <v>199</v>
      </c>
      <c r="AF54" t="s">
        <v>232</v>
      </c>
      <c r="AG54">
        <v>373</v>
      </c>
      <c r="AH54">
        <v>30.28</v>
      </c>
      <c r="AI54">
        <v>64.760000000000005</v>
      </c>
    </row>
    <row r="55" spans="1:35" x14ac:dyDescent="0.2">
      <c r="A55" t="s">
        <v>38</v>
      </c>
      <c r="B55" t="s">
        <v>39</v>
      </c>
      <c r="C55">
        <v>1</v>
      </c>
      <c r="D55" t="s">
        <v>40</v>
      </c>
      <c r="E55">
        <v>23</v>
      </c>
      <c r="F55" t="s">
        <v>55</v>
      </c>
      <c r="G55">
        <v>1</v>
      </c>
      <c r="H55">
        <v>1217</v>
      </c>
      <c r="I55">
        <v>449</v>
      </c>
      <c r="J55">
        <v>36.89</v>
      </c>
      <c r="K55">
        <v>768</v>
      </c>
      <c r="L55">
        <v>63.11</v>
      </c>
      <c r="M55">
        <v>4</v>
      </c>
      <c r="N55">
        <v>0.33</v>
      </c>
      <c r="O55">
        <v>0.52</v>
      </c>
      <c r="P55">
        <v>8</v>
      </c>
      <c r="Q55">
        <v>0.66</v>
      </c>
      <c r="R55">
        <v>1.04</v>
      </c>
      <c r="S55">
        <v>756</v>
      </c>
      <c r="T55">
        <v>62.12</v>
      </c>
      <c r="U55">
        <v>98.44</v>
      </c>
      <c r="V55">
        <v>1</v>
      </c>
      <c r="W55" t="s">
        <v>225</v>
      </c>
      <c r="X55" t="s">
        <v>162</v>
      </c>
      <c r="Y55" t="s">
        <v>226</v>
      </c>
      <c r="Z55">
        <v>297</v>
      </c>
      <c r="AA55">
        <v>24.4</v>
      </c>
      <c r="AB55">
        <v>39.29</v>
      </c>
      <c r="AC55">
        <v>3</v>
      </c>
      <c r="AD55" t="s">
        <v>227</v>
      </c>
      <c r="AE55" t="s">
        <v>164</v>
      </c>
      <c r="AF55" t="s">
        <v>228</v>
      </c>
      <c r="AG55">
        <v>459</v>
      </c>
      <c r="AH55">
        <v>37.72</v>
      </c>
      <c r="AI55">
        <v>60.71</v>
      </c>
    </row>
    <row r="56" spans="1:35" x14ac:dyDescent="0.2">
      <c r="A56" t="s">
        <v>38</v>
      </c>
      <c r="B56" t="s">
        <v>39</v>
      </c>
      <c r="C56">
        <v>1</v>
      </c>
      <c r="D56" t="s">
        <v>40</v>
      </c>
      <c r="E56">
        <v>23</v>
      </c>
      <c r="F56" t="s">
        <v>55</v>
      </c>
      <c r="G56">
        <v>2</v>
      </c>
      <c r="H56">
        <v>123</v>
      </c>
      <c r="I56">
        <v>28</v>
      </c>
      <c r="J56">
        <v>22.76</v>
      </c>
      <c r="K56">
        <v>95</v>
      </c>
      <c r="L56">
        <v>77.239999999999995</v>
      </c>
      <c r="M56">
        <v>3</v>
      </c>
      <c r="N56">
        <v>2.44</v>
      </c>
      <c r="O56">
        <v>3.16</v>
      </c>
      <c r="P56">
        <v>5</v>
      </c>
      <c r="Q56">
        <v>4.07</v>
      </c>
      <c r="R56">
        <v>5.26</v>
      </c>
      <c r="S56">
        <v>87</v>
      </c>
      <c r="T56">
        <v>70.73</v>
      </c>
      <c r="U56">
        <v>91.58</v>
      </c>
      <c r="V56">
        <v>1</v>
      </c>
      <c r="W56" t="s">
        <v>225</v>
      </c>
      <c r="X56" t="s">
        <v>162</v>
      </c>
      <c r="Y56" t="s">
        <v>226</v>
      </c>
      <c r="Z56">
        <v>37</v>
      </c>
      <c r="AA56">
        <v>30.08</v>
      </c>
      <c r="AB56">
        <v>42.53</v>
      </c>
      <c r="AC56">
        <v>3</v>
      </c>
      <c r="AD56" t="s">
        <v>227</v>
      </c>
      <c r="AE56" t="s">
        <v>164</v>
      </c>
      <c r="AF56" t="s">
        <v>228</v>
      </c>
      <c r="AG56">
        <v>50</v>
      </c>
      <c r="AH56">
        <v>40.65</v>
      </c>
      <c r="AI56">
        <v>57.47</v>
      </c>
    </row>
    <row r="57" spans="1:35" x14ac:dyDescent="0.2">
      <c r="A57" t="s">
        <v>38</v>
      </c>
      <c r="B57" t="s">
        <v>39</v>
      </c>
      <c r="C57">
        <v>1</v>
      </c>
      <c r="D57" t="s">
        <v>40</v>
      </c>
      <c r="E57">
        <v>23</v>
      </c>
      <c r="F57" t="s">
        <v>55</v>
      </c>
      <c r="G57">
        <v>3</v>
      </c>
      <c r="H57">
        <v>181</v>
      </c>
      <c r="I57">
        <v>59</v>
      </c>
      <c r="J57">
        <v>32.6</v>
      </c>
      <c r="K57">
        <v>122</v>
      </c>
      <c r="L57">
        <v>67.400000000000006</v>
      </c>
      <c r="M57">
        <v>0</v>
      </c>
      <c r="N57">
        <v>0</v>
      </c>
      <c r="O57">
        <v>0</v>
      </c>
      <c r="P57">
        <v>1</v>
      </c>
      <c r="Q57">
        <v>0.55000000000000004</v>
      </c>
      <c r="R57">
        <v>0.82</v>
      </c>
      <c r="S57">
        <v>121</v>
      </c>
      <c r="T57">
        <v>66.849999999999994</v>
      </c>
      <c r="U57">
        <v>99.18</v>
      </c>
      <c r="V57">
        <v>1</v>
      </c>
      <c r="W57" t="s">
        <v>225</v>
      </c>
      <c r="X57" t="s">
        <v>162</v>
      </c>
      <c r="Y57" t="s">
        <v>226</v>
      </c>
      <c r="Z57">
        <v>57</v>
      </c>
      <c r="AA57">
        <v>31.49</v>
      </c>
      <c r="AB57">
        <v>47.11</v>
      </c>
      <c r="AC57">
        <v>3</v>
      </c>
      <c r="AD57" t="s">
        <v>227</v>
      </c>
      <c r="AE57" t="s">
        <v>164</v>
      </c>
      <c r="AF57" t="s">
        <v>228</v>
      </c>
      <c r="AG57">
        <v>64</v>
      </c>
      <c r="AH57">
        <v>35.36</v>
      </c>
      <c r="AI57">
        <v>52.89</v>
      </c>
    </row>
    <row r="58" spans="1:35" x14ac:dyDescent="0.2">
      <c r="A58" t="s">
        <v>38</v>
      </c>
      <c r="B58" t="s">
        <v>39</v>
      </c>
      <c r="C58">
        <v>1</v>
      </c>
      <c r="D58" t="s">
        <v>40</v>
      </c>
      <c r="E58">
        <v>23</v>
      </c>
      <c r="F58" t="s">
        <v>55</v>
      </c>
      <c r="G58">
        <v>4</v>
      </c>
      <c r="H58">
        <v>47</v>
      </c>
      <c r="I58">
        <v>14</v>
      </c>
      <c r="J58">
        <v>29.79</v>
      </c>
      <c r="K58">
        <v>33</v>
      </c>
      <c r="L58">
        <v>70.209999999999994</v>
      </c>
      <c r="M58">
        <v>0</v>
      </c>
      <c r="N58">
        <v>0</v>
      </c>
      <c r="O58">
        <v>0</v>
      </c>
      <c r="P58">
        <v>1</v>
      </c>
      <c r="Q58">
        <v>2.13</v>
      </c>
      <c r="R58">
        <v>3.03</v>
      </c>
      <c r="S58">
        <v>32</v>
      </c>
      <c r="T58">
        <v>68.09</v>
      </c>
      <c r="U58">
        <v>96.97</v>
      </c>
      <c r="V58">
        <v>1</v>
      </c>
      <c r="W58" t="s">
        <v>225</v>
      </c>
      <c r="X58" t="s">
        <v>162</v>
      </c>
      <c r="Y58" t="s">
        <v>226</v>
      </c>
      <c r="Z58">
        <v>7</v>
      </c>
      <c r="AA58">
        <v>14.89</v>
      </c>
      <c r="AB58">
        <v>21.88</v>
      </c>
      <c r="AC58">
        <v>3</v>
      </c>
      <c r="AD58" t="s">
        <v>227</v>
      </c>
      <c r="AE58" t="s">
        <v>164</v>
      </c>
      <c r="AF58" t="s">
        <v>228</v>
      </c>
      <c r="AG58">
        <v>25</v>
      </c>
      <c r="AH58">
        <v>53.19</v>
      </c>
      <c r="AI58">
        <v>78.13</v>
      </c>
    </row>
    <row r="59" spans="1:35" x14ac:dyDescent="0.2">
      <c r="A59" t="s">
        <v>38</v>
      </c>
      <c r="B59" t="s">
        <v>39</v>
      </c>
      <c r="C59">
        <v>1</v>
      </c>
      <c r="D59" t="s">
        <v>40</v>
      </c>
      <c r="E59">
        <v>23</v>
      </c>
      <c r="F59" t="s">
        <v>55</v>
      </c>
      <c r="G59">
        <v>5</v>
      </c>
      <c r="H59">
        <v>259</v>
      </c>
      <c r="I59">
        <v>77</v>
      </c>
      <c r="J59">
        <v>29.73</v>
      </c>
      <c r="K59">
        <v>182</v>
      </c>
      <c r="L59">
        <v>70.27</v>
      </c>
      <c r="M59">
        <v>5</v>
      </c>
      <c r="N59">
        <v>1.93</v>
      </c>
      <c r="O59">
        <v>2.75</v>
      </c>
      <c r="P59">
        <v>0</v>
      </c>
      <c r="Q59">
        <v>0</v>
      </c>
      <c r="R59">
        <v>0</v>
      </c>
      <c r="S59">
        <v>177</v>
      </c>
      <c r="T59">
        <v>68.34</v>
      </c>
      <c r="U59">
        <v>97.25</v>
      </c>
      <c r="V59">
        <v>1</v>
      </c>
      <c r="W59" t="s">
        <v>225</v>
      </c>
      <c r="X59" t="s">
        <v>162</v>
      </c>
      <c r="Y59" t="s">
        <v>226</v>
      </c>
      <c r="Z59">
        <v>64</v>
      </c>
      <c r="AA59">
        <v>24.71</v>
      </c>
      <c r="AB59">
        <v>36.159999999999997</v>
      </c>
      <c r="AC59">
        <v>3</v>
      </c>
      <c r="AD59" t="s">
        <v>227</v>
      </c>
      <c r="AE59" t="s">
        <v>164</v>
      </c>
      <c r="AF59" t="s">
        <v>228</v>
      </c>
      <c r="AG59">
        <v>113</v>
      </c>
      <c r="AH59">
        <v>43.63</v>
      </c>
      <c r="AI59">
        <v>63.84</v>
      </c>
    </row>
    <row r="60" spans="1:35" x14ac:dyDescent="0.2">
      <c r="A60" t="s">
        <v>38</v>
      </c>
      <c r="B60" t="s">
        <v>39</v>
      </c>
      <c r="C60">
        <v>1</v>
      </c>
      <c r="D60" t="s">
        <v>40</v>
      </c>
      <c r="E60">
        <v>23</v>
      </c>
      <c r="F60" t="s">
        <v>55</v>
      </c>
      <c r="G60">
        <v>6</v>
      </c>
      <c r="H60">
        <v>62</v>
      </c>
      <c r="I60">
        <v>21</v>
      </c>
      <c r="J60">
        <v>33.869999999999997</v>
      </c>
      <c r="K60">
        <v>41</v>
      </c>
      <c r="L60">
        <v>66.13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41</v>
      </c>
      <c r="T60">
        <v>66.13</v>
      </c>
      <c r="U60">
        <v>100</v>
      </c>
      <c r="V60">
        <v>1</v>
      </c>
      <c r="W60" t="s">
        <v>225</v>
      </c>
      <c r="X60" t="s">
        <v>162</v>
      </c>
      <c r="Y60" t="s">
        <v>226</v>
      </c>
      <c r="Z60">
        <v>12</v>
      </c>
      <c r="AA60">
        <v>19.350000000000001</v>
      </c>
      <c r="AB60">
        <v>29.27</v>
      </c>
      <c r="AC60">
        <v>3</v>
      </c>
      <c r="AD60" t="s">
        <v>227</v>
      </c>
      <c r="AE60" t="s">
        <v>164</v>
      </c>
      <c r="AF60" t="s">
        <v>228</v>
      </c>
      <c r="AG60">
        <v>29</v>
      </c>
      <c r="AH60">
        <v>46.77</v>
      </c>
      <c r="AI60">
        <v>70.73</v>
      </c>
    </row>
    <row r="61" spans="1:35" x14ac:dyDescent="0.2">
      <c r="A61" t="s">
        <v>38</v>
      </c>
      <c r="B61" t="s">
        <v>39</v>
      </c>
      <c r="C61">
        <v>3</v>
      </c>
      <c r="D61" t="s">
        <v>44</v>
      </c>
      <c r="E61">
        <v>24</v>
      </c>
      <c r="F61" t="s">
        <v>56</v>
      </c>
      <c r="G61">
        <v>1</v>
      </c>
      <c r="H61">
        <v>357</v>
      </c>
      <c r="I61">
        <v>149</v>
      </c>
      <c r="J61">
        <v>41.74</v>
      </c>
      <c r="K61">
        <v>208</v>
      </c>
      <c r="L61">
        <v>58.26</v>
      </c>
      <c r="M61">
        <v>2</v>
      </c>
      <c r="N61">
        <v>0.56000000000000005</v>
      </c>
      <c r="O61">
        <v>0.96</v>
      </c>
      <c r="P61">
        <v>1</v>
      </c>
      <c r="Q61">
        <v>0.28000000000000003</v>
      </c>
      <c r="R61">
        <v>0.48</v>
      </c>
      <c r="S61">
        <v>205</v>
      </c>
      <c r="T61">
        <v>57.42</v>
      </c>
      <c r="U61">
        <v>98.56</v>
      </c>
      <c r="V61">
        <v>1</v>
      </c>
      <c r="W61" t="s">
        <v>225</v>
      </c>
      <c r="X61" t="s">
        <v>178</v>
      </c>
      <c r="Y61" t="s">
        <v>229</v>
      </c>
      <c r="Z61">
        <v>137</v>
      </c>
      <c r="AA61">
        <v>38.380000000000003</v>
      </c>
      <c r="AB61">
        <v>66.83</v>
      </c>
      <c r="AC61">
        <v>5</v>
      </c>
      <c r="AD61" t="s">
        <v>225</v>
      </c>
      <c r="AE61" t="s">
        <v>182</v>
      </c>
      <c r="AF61" t="s">
        <v>230</v>
      </c>
      <c r="AG61">
        <v>68</v>
      </c>
      <c r="AH61">
        <v>19.05</v>
      </c>
      <c r="AI61">
        <v>33.17</v>
      </c>
    </row>
    <row r="62" spans="1:35" x14ac:dyDescent="0.2">
      <c r="A62" t="s">
        <v>38</v>
      </c>
      <c r="B62" t="s">
        <v>39</v>
      </c>
      <c r="C62">
        <v>3</v>
      </c>
      <c r="D62" t="s">
        <v>44</v>
      </c>
      <c r="E62">
        <v>24</v>
      </c>
      <c r="F62" t="s">
        <v>56</v>
      </c>
      <c r="G62">
        <v>2</v>
      </c>
      <c r="H62">
        <v>730</v>
      </c>
      <c r="I62">
        <v>260</v>
      </c>
      <c r="J62">
        <v>35.619999999999997</v>
      </c>
      <c r="K62">
        <v>470</v>
      </c>
      <c r="L62">
        <v>64.38</v>
      </c>
      <c r="M62">
        <v>1</v>
      </c>
      <c r="N62">
        <v>0.14000000000000001</v>
      </c>
      <c r="O62">
        <v>0.21</v>
      </c>
      <c r="P62">
        <v>3</v>
      </c>
      <c r="Q62">
        <v>0.41</v>
      </c>
      <c r="R62">
        <v>0.64</v>
      </c>
      <c r="S62">
        <v>466</v>
      </c>
      <c r="T62">
        <v>63.84</v>
      </c>
      <c r="U62">
        <v>99.15</v>
      </c>
      <c r="V62">
        <v>1</v>
      </c>
      <c r="W62" t="s">
        <v>225</v>
      </c>
      <c r="X62" t="s">
        <v>178</v>
      </c>
      <c r="Y62" t="s">
        <v>229</v>
      </c>
      <c r="Z62">
        <v>317</v>
      </c>
      <c r="AA62">
        <v>43.42</v>
      </c>
      <c r="AB62">
        <v>68.03</v>
      </c>
      <c r="AC62">
        <v>5</v>
      </c>
      <c r="AD62" t="s">
        <v>225</v>
      </c>
      <c r="AE62" t="s">
        <v>182</v>
      </c>
      <c r="AF62" t="s">
        <v>230</v>
      </c>
      <c r="AG62">
        <v>149</v>
      </c>
      <c r="AH62">
        <v>20.41</v>
      </c>
      <c r="AI62">
        <v>31.97</v>
      </c>
    </row>
    <row r="63" spans="1:35" x14ac:dyDescent="0.2">
      <c r="A63" t="s">
        <v>38</v>
      </c>
      <c r="B63" t="s">
        <v>39</v>
      </c>
      <c r="C63">
        <v>3</v>
      </c>
      <c r="D63" t="s">
        <v>44</v>
      </c>
      <c r="E63">
        <v>24</v>
      </c>
      <c r="F63" t="s">
        <v>56</v>
      </c>
      <c r="G63">
        <v>3</v>
      </c>
      <c r="H63">
        <v>1535</v>
      </c>
      <c r="I63">
        <v>635</v>
      </c>
      <c r="J63">
        <v>41.37</v>
      </c>
      <c r="K63">
        <v>900</v>
      </c>
      <c r="L63">
        <v>58.63</v>
      </c>
      <c r="M63">
        <v>11</v>
      </c>
      <c r="N63">
        <v>0.72</v>
      </c>
      <c r="O63">
        <v>1.22</v>
      </c>
      <c r="P63">
        <v>6</v>
      </c>
      <c r="Q63">
        <v>0.39</v>
      </c>
      <c r="R63">
        <v>0.67</v>
      </c>
      <c r="S63">
        <v>883</v>
      </c>
      <c r="T63">
        <v>57.52</v>
      </c>
      <c r="U63">
        <v>98.11</v>
      </c>
      <c r="V63">
        <v>1</v>
      </c>
      <c r="W63" t="s">
        <v>225</v>
      </c>
      <c r="X63" t="s">
        <v>178</v>
      </c>
      <c r="Y63" t="s">
        <v>229</v>
      </c>
      <c r="Z63">
        <v>593</v>
      </c>
      <c r="AA63">
        <v>38.630000000000003</v>
      </c>
      <c r="AB63">
        <v>67.16</v>
      </c>
      <c r="AC63">
        <v>5</v>
      </c>
      <c r="AD63" t="s">
        <v>225</v>
      </c>
      <c r="AE63" t="s">
        <v>182</v>
      </c>
      <c r="AF63" t="s">
        <v>230</v>
      </c>
      <c r="AG63">
        <v>290</v>
      </c>
      <c r="AH63">
        <v>18.89</v>
      </c>
      <c r="AI63">
        <v>32.840000000000003</v>
      </c>
    </row>
    <row r="64" spans="1:35" x14ac:dyDescent="0.2">
      <c r="A64" t="s">
        <v>38</v>
      </c>
      <c r="B64" t="s">
        <v>39</v>
      </c>
      <c r="C64">
        <v>3</v>
      </c>
      <c r="D64" t="s">
        <v>44</v>
      </c>
      <c r="E64">
        <v>24</v>
      </c>
      <c r="F64" t="s">
        <v>56</v>
      </c>
      <c r="G64">
        <v>4</v>
      </c>
      <c r="H64">
        <v>799</v>
      </c>
      <c r="I64">
        <v>303</v>
      </c>
      <c r="J64">
        <v>37.92</v>
      </c>
      <c r="K64">
        <v>496</v>
      </c>
      <c r="L64">
        <v>62.08</v>
      </c>
      <c r="M64">
        <v>4</v>
      </c>
      <c r="N64">
        <v>0.5</v>
      </c>
      <c r="O64">
        <v>0.81</v>
      </c>
      <c r="P64">
        <v>5</v>
      </c>
      <c r="Q64">
        <v>0.63</v>
      </c>
      <c r="R64">
        <v>1.01</v>
      </c>
      <c r="S64">
        <v>487</v>
      </c>
      <c r="T64">
        <v>60.95</v>
      </c>
      <c r="U64">
        <v>98.19</v>
      </c>
      <c r="V64">
        <v>1</v>
      </c>
      <c r="W64" t="s">
        <v>225</v>
      </c>
      <c r="X64" t="s">
        <v>178</v>
      </c>
      <c r="Y64" t="s">
        <v>229</v>
      </c>
      <c r="Z64">
        <v>252</v>
      </c>
      <c r="AA64">
        <v>31.54</v>
      </c>
      <c r="AB64">
        <v>51.75</v>
      </c>
      <c r="AC64">
        <v>5</v>
      </c>
      <c r="AD64" t="s">
        <v>225</v>
      </c>
      <c r="AE64" t="s">
        <v>182</v>
      </c>
      <c r="AF64" t="s">
        <v>230</v>
      </c>
      <c r="AG64">
        <v>235</v>
      </c>
      <c r="AH64">
        <v>29.41</v>
      </c>
      <c r="AI64">
        <v>48.25</v>
      </c>
    </row>
    <row r="65" spans="1:35" x14ac:dyDescent="0.2">
      <c r="A65" t="s">
        <v>38</v>
      </c>
      <c r="B65" t="s">
        <v>39</v>
      </c>
      <c r="C65">
        <v>3</v>
      </c>
      <c r="D65" t="s">
        <v>44</v>
      </c>
      <c r="E65">
        <v>24</v>
      </c>
      <c r="F65" t="s">
        <v>56</v>
      </c>
      <c r="G65">
        <v>5</v>
      </c>
      <c r="H65">
        <v>418</v>
      </c>
      <c r="I65">
        <v>165</v>
      </c>
      <c r="J65">
        <v>39.47</v>
      </c>
      <c r="K65">
        <v>253</v>
      </c>
      <c r="L65">
        <v>60.53</v>
      </c>
      <c r="M65">
        <v>1</v>
      </c>
      <c r="N65">
        <v>0.24</v>
      </c>
      <c r="O65">
        <v>0.4</v>
      </c>
      <c r="P65">
        <v>4</v>
      </c>
      <c r="Q65">
        <v>0.96</v>
      </c>
      <c r="R65">
        <v>1.58</v>
      </c>
      <c r="S65">
        <v>248</v>
      </c>
      <c r="T65">
        <v>59.33</v>
      </c>
      <c r="U65">
        <v>98.02</v>
      </c>
      <c r="V65">
        <v>1</v>
      </c>
      <c r="W65" t="s">
        <v>225</v>
      </c>
      <c r="X65" t="s">
        <v>178</v>
      </c>
      <c r="Y65" t="s">
        <v>229</v>
      </c>
      <c r="Z65">
        <v>152</v>
      </c>
      <c r="AA65">
        <v>36.36</v>
      </c>
      <c r="AB65">
        <v>61.29</v>
      </c>
      <c r="AC65">
        <v>5</v>
      </c>
      <c r="AD65" t="s">
        <v>225</v>
      </c>
      <c r="AE65" t="s">
        <v>182</v>
      </c>
      <c r="AF65" t="s">
        <v>230</v>
      </c>
      <c r="AG65">
        <v>96</v>
      </c>
      <c r="AH65">
        <v>22.97</v>
      </c>
      <c r="AI65">
        <v>38.71</v>
      </c>
    </row>
    <row r="66" spans="1:35" x14ac:dyDescent="0.2">
      <c r="A66" t="s">
        <v>38</v>
      </c>
      <c r="B66" t="s">
        <v>39</v>
      </c>
      <c r="C66">
        <v>3</v>
      </c>
      <c r="D66" t="s">
        <v>44</v>
      </c>
      <c r="E66">
        <v>24</v>
      </c>
      <c r="F66" t="s">
        <v>56</v>
      </c>
      <c r="G66">
        <v>6</v>
      </c>
      <c r="H66">
        <v>461</v>
      </c>
      <c r="I66">
        <v>150</v>
      </c>
      <c r="J66">
        <v>32.54</v>
      </c>
      <c r="K66">
        <v>311</v>
      </c>
      <c r="L66">
        <v>67.459999999999994</v>
      </c>
      <c r="M66">
        <v>1</v>
      </c>
      <c r="N66">
        <v>0.22</v>
      </c>
      <c r="O66">
        <v>0.32</v>
      </c>
      <c r="P66">
        <v>2</v>
      </c>
      <c r="Q66">
        <v>0.43</v>
      </c>
      <c r="R66">
        <v>0.64</v>
      </c>
      <c r="S66">
        <v>308</v>
      </c>
      <c r="T66">
        <v>66.81</v>
      </c>
      <c r="U66">
        <v>99.04</v>
      </c>
      <c r="V66">
        <v>1</v>
      </c>
      <c r="W66" t="s">
        <v>225</v>
      </c>
      <c r="X66" t="s">
        <v>178</v>
      </c>
      <c r="Y66" t="s">
        <v>229</v>
      </c>
      <c r="Z66">
        <v>133</v>
      </c>
      <c r="AA66">
        <v>28.85</v>
      </c>
      <c r="AB66">
        <v>43.18</v>
      </c>
      <c r="AC66">
        <v>5</v>
      </c>
      <c r="AD66" t="s">
        <v>225</v>
      </c>
      <c r="AE66" t="s">
        <v>182</v>
      </c>
      <c r="AF66" t="s">
        <v>230</v>
      </c>
      <c r="AG66">
        <v>175</v>
      </c>
      <c r="AH66">
        <v>37.96</v>
      </c>
      <c r="AI66">
        <v>56.82</v>
      </c>
    </row>
    <row r="67" spans="1:35" x14ac:dyDescent="0.2">
      <c r="A67" t="s">
        <v>38</v>
      </c>
      <c r="B67" t="s">
        <v>39</v>
      </c>
      <c r="C67">
        <v>3</v>
      </c>
      <c r="D67" t="s">
        <v>44</v>
      </c>
      <c r="E67">
        <v>24</v>
      </c>
      <c r="F67" t="s">
        <v>56</v>
      </c>
      <c r="G67">
        <v>7</v>
      </c>
      <c r="H67">
        <v>500</v>
      </c>
      <c r="I67">
        <v>150</v>
      </c>
      <c r="J67">
        <v>30</v>
      </c>
      <c r="K67">
        <v>350</v>
      </c>
      <c r="L67">
        <v>70</v>
      </c>
      <c r="M67">
        <v>2</v>
      </c>
      <c r="N67">
        <v>0.4</v>
      </c>
      <c r="O67">
        <v>0.56999999999999995</v>
      </c>
      <c r="P67">
        <v>9</v>
      </c>
      <c r="Q67">
        <v>1.8</v>
      </c>
      <c r="R67">
        <v>2.57</v>
      </c>
      <c r="S67">
        <v>339</v>
      </c>
      <c r="T67">
        <v>67.8</v>
      </c>
      <c r="U67">
        <v>96.86</v>
      </c>
      <c r="V67">
        <v>1</v>
      </c>
      <c r="W67" t="s">
        <v>225</v>
      </c>
      <c r="X67" t="s">
        <v>178</v>
      </c>
      <c r="Y67" t="s">
        <v>229</v>
      </c>
      <c r="Z67">
        <v>197</v>
      </c>
      <c r="AA67">
        <v>39.4</v>
      </c>
      <c r="AB67">
        <v>58.11</v>
      </c>
      <c r="AC67">
        <v>5</v>
      </c>
      <c r="AD67" t="s">
        <v>225</v>
      </c>
      <c r="AE67" t="s">
        <v>182</v>
      </c>
      <c r="AF67" t="s">
        <v>230</v>
      </c>
      <c r="AG67">
        <v>142</v>
      </c>
      <c r="AH67">
        <v>28.4</v>
      </c>
      <c r="AI67">
        <v>41.89</v>
      </c>
    </row>
    <row r="68" spans="1:35" x14ac:dyDescent="0.2">
      <c r="A68" t="s">
        <v>38</v>
      </c>
      <c r="B68" t="s">
        <v>39</v>
      </c>
      <c r="C68">
        <v>3</v>
      </c>
      <c r="D68" t="s">
        <v>44</v>
      </c>
      <c r="E68">
        <v>24</v>
      </c>
      <c r="F68" t="s">
        <v>56</v>
      </c>
      <c r="G68">
        <v>8</v>
      </c>
      <c r="H68">
        <v>349</v>
      </c>
      <c r="I68">
        <v>91</v>
      </c>
      <c r="J68">
        <v>26.07</v>
      </c>
      <c r="K68">
        <v>258</v>
      </c>
      <c r="L68">
        <v>73.930000000000007</v>
      </c>
      <c r="M68">
        <v>0</v>
      </c>
      <c r="N68">
        <v>0</v>
      </c>
      <c r="O68">
        <v>0</v>
      </c>
      <c r="P68">
        <v>1</v>
      </c>
      <c r="Q68">
        <v>0.28999999999999998</v>
      </c>
      <c r="R68">
        <v>0.39</v>
      </c>
      <c r="S68">
        <v>257</v>
      </c>
      <c r="T68">
        <v>73.64</v>
      </c>
      <c r="U68">
        <v>99.61</v>
      </c>
      <c r="V68">
        <v>1</v>
      </c>
      <c r="W68" t="s">
        <v>225</v>
      </c>
      <c r="X68" t="s">
        <v>178</v>
      </c>
      <c r="Y68" t="s">
        <v>229</v>
      </c>
      <c r="Z68">
        <v>189</v>
      </c>
      <c r="AA68">
        <v>54.15</v>
      </c>
      <c r="AB68">
        <v>73.540000000000006</v>
      </c>
      <c r="AC68">
        <v>5</v>
      </c>
      <c r="AD68" t="s">
        <v>225</v>
      </c>
      <c r="AE68" t="s">
        <v>182</v>
      </c>
      <c r="AF68" t="s">
        <v>230</v>
      </c>
      <c r="AG68">
        <v>68</v>
      </c>
      <c r="AH68">
        <v>19.48</v>
      </c>
      <c r="AI68">
        <v>26.46</v>
      </c>
    </row>
    <row r="69" spans="1:35" x14ac:dyDescent="0.2">
      <c r="A69" t="s">
        <v>38</v>
      </c>
      <c r="B69" t="s">
        <v>39</v>
      </c>
      <c r="C69">
        <v>2</v>
      </c>
      <c r="D69" t="s">
        <v>53</v>
      </c>
      <c r="E69">
        <v>25</v>
      </c>
      <c r="F69" t="s">
        <v>57</v>
      </c>
      <c r="G69">
        <v>1</v>
      </c>
      <c r="H69">
        <v>809</v>
      </c>
      <c r="I69">
        <v>512</v>
      </c>
      <c r="J69">
        <v>63.29</v>
      </c>
      <c r="K69">
        <v>297</v>
      </c>
      <c r="L69">
        <v>36.71</v>
      </c>
      <c r="M69">
        <v>5</v>
      </c>
      <c r="N69">
        <v>0.62</v>
      </c>
      <c r="O69">
        <v>1.68</v>
      </c>
      <c r="P69">
        <v>3</v>
      </c>
      <c r="Q69">
        <v>0.37</v>
      </c>
      <c r="R69">
        <v>1.01</v>
      </c>
      <c r="S69">
        <v>289</v>
      </c>
      <c r="T69">
        <v>35.72</v>
      </c>
      <c r="U69">
        <v>97.31</v>
      </c>
      <c r="V69">
        <v>1</v>
      </c>
      <c r="W69" t="s">
        <v>227</v>
      </c>
      <c r="X69" t="s">
        <v>198</v>
      </c>
      <c r="Y69" t="s">
        <v>231</v>
      </c>
      <c r="Z69">
        <v>74</v>
      </c>
      <c r="AA69">
        <v>9.15</v>
      </c>
      <c r="AB69">
        <v>25.61</v>
      </c>
      <c r="AC69">
        <v>3</v>
      </c>
      <c r="AD69" t="s">
        <v>227</v>
      </c>
      <c r="AE69" t="s">
        <v>199</v>
      </c>
      <c r="AF69" t="s">
        <v>232</v>
      </c>
      <c r="AG69">
        <v>215</v>
      </c>
      <c r="AH69">
        <v>26.58</v>
      </c>
      <c r="AI69">
        <v>74.39</v>
      </c>
    </row>
    <row r="70" spans="1:35" x14ac:dyDescent="0.2">
      <c r="A70" t="s">
        <v>38</v>
      </c>
      <c r="B70" t="s">
        <v>39</v>
      </c>
      <c r="C70">
        <v>2</v>
      </c>
      <c r="D70" t="s">
        <v>53</v>
      </c>
      <c r="E70">
        <v>25</v>
      </c>
      <c r="F70" t="s">
        <v>57</v>
      </c>
      <c r="G70">
        <v>2</v>
      </c>
      <c r="H70">
        <v>859</v>
      </c>
      <c r="I70">
        <v>501</v>
      </c>
      <c r="J70">
        <v>58.32</v>
      </c>
      <c r="K70">
        <v>358</v>
      </c>
      <c r="L70">
        <v>41.68</v>
      </c>
      <c r="M70">
        <v>5</v>
      </c>
      <c r="N70">
        <v>0.57999999999999996</v>
      </c>
      <c r="O70">
        <v>1.4</v>
      </c>
      <c r="P70">
        <v>2</v>
      </c>
      <c r="Q70">
        <v>0.23</v>
      </c>
      <c r="R70">
        <v>0.56000000000000005</v>
      </c>
      <c r="S70">
        <v>351</v>
      </c>
      <c r="T70">
        <v>40.86</v>
      </c>
      <c r="U70">
        <v>98.04</v>
      </c>
      <c r="V70">
        <v>1</v>
      </c>
      <c r="W70" t="s">
        <v>227</v>
      </c>
      <c r="X70" t="s">
        <v>198</v>
      </c>
      <c r="Y70" t="s">
        <v>231</v>
      </c>
      <c r="Z70">
        <v>73</v>
      </c>
      <c r="AA70">
        <v>8.5</v>
      </c>
      <c r="AB70">
        <v>20.8</v>
      </c>
      <c r="AC70">
        <v>3</v>
      </c>
      <c r="AD70" t="s">
        <v>227</v>
      </c>
      <c r="AE70" t="s">
        <v>199</v>
      </c>
      <c r="AF70" t="s">
        <v>232</v>
      </c>
      <c r="AG70">
        <v>278</v>
      </c>
      <c r="AH70">
        <v>32.36</v>
      </c>
      <c r="AI70">
        <v>79.2</v>
      </c>
    </row>
    <row r="71" spans="1:35" x14ac:dyDescent="0.2">
      <c r="A71" t="s">
        <v>38</v>
      </c>
      <c r="B71" t="s">
        <v>39</v>
      </c>
      <c r="C71">
        <v>2</v>
      </c>
      <c r="D71" t="s">
        <v>53</v>
      </c>
      <c r="E71">
        <v>25</v>
      </c>
      <c r="F71" t="s">
        <v>57</v>
      </c>
      <c r="G71">
        <v>3</v>
      </c>
      <c r="H71">
        <v>1102</v>
      </c>
      <c r="I71">
        <v>387</v>
      </c>
      <c r="J71">
        <v>35.119999999999997</v>
      </c>
      <c r="K71">
        <v>715</v>
      </c>
      <c r="L71">
        <v>64.88</v>
      </c>
      <c r="M71">
        <v>7</v>
      </c>
      <c r="N71">
        <v>0.64</v>
      </c>
      <c r="O71">
        <v>0.98</v>
      </c>
      <c r="P71">
        <v>343</v>
      </c>
      <c r="Q71">
        <v>31.13</v>
      </c>
      <c r="R71">
        <v>47.97</v>
      </c>
      <c r="S71">
        <v>365</v>
      </c>
      <c r="T71">
        <v>33.119999999999997</v>
      </c>
      <c r="U71">
        <v>51.05</v>
      </c>
      <c r="V71">
        <v>1</v>
      </c>
      <c r="W71" t="s">
        <v>227</v>
      </c>
      <c r="X71" t="s">
        <v>198</v>
      </c>
      <c r="Y71" t="s">
        <v>231</v>
      </c>
      <c r="Z71">
        <v>83</v>
      </c>
      <c r="AA71">
        <v>7.53</v>
      </c>
      <c r="AB71">
        <v>22.74</v>
      </c>
      <c r="AC71">
        <v>3</v>
      </c>
      <c r="AD71" t="s">
        <v>227</v>
      </c>
      <c r="AE71" t="s">
        <v>199</v>
      </c>
      <c r="AF71" t="s">
        <v>232</v>
      </c>
      <c r="AG71">
        <v>282</v>
      </c>
      <c r="AH71">
        <v>25.59</v>
      </c>
      <c r="AI71">
        <v>77.260000000000005</v>
      </c>
    </row>
    <row r="72" spans="1:35" x14ac:dyDescent="0.2">
      <c r="A72" t="s">
        <v>38</v>
      </c>
      <c r="B72" t="s">
        <v>39</v>
      </c>
      <c r="C72">
        <v>2</v>
      </c>
      <c r="D72" t="s">
        <v>53</v>
      </c>
      <c r="E72">
        <v>25</v>
      </c>
      <c r="F72" t="s">
        <v>57</v>
      </c>
      <c r="G72">
        <v>4</v>
      </c>
      <c r="H72">
        <v>1213</v>
      </c>
      <c r="I72">
        <v>730</v>
      </c>
      <c r="J72">
        <v>60.18</v>
      </c>
      <c r="K72">
        <v>483</v>
      </c>
      <c r="L72">
        <v>39.82</v>
      </c>
      <c r="M72">
        <v>8</v>
      </c>
      <c r="N72">
        <v>0.66</v>
      </c>
      <c r="O72">
        <v>1.66</v>
      </c>
      <c r="P72">
        <v>9</v>
      </c>
      <c r="Q72">
        <v>0.74</v>
      </c>
      <c r="R72">
        <v>1.86</v>
      </c>
      <c r="S72">
        <v>466</v>
      </c>
      <c r="T72">
        <v>38.42</v>
      </c>
      <c r="U72">
        <v>96.48</v>
      </c>
      <c r="V72">
        <v>1</v>
      </c>
      <c r="W72" t="s">
        <v>227</v>
      </c>
      <c r="X72" t="s">
        <v>198</v>
      </c>
      <c r="Y72" t="s">
        <v>231</v>
      </c>
      <c r="Z72">
        <v>97</v>
      </c>
      <c r="AA72">
        <v>8</v>
      </c>
      <c r="AB72">
        <v>20.82</v>
      </c>
      <c r="AC72">
        <v>3</v>
      </c>
      <c r="AD72" t="s">
        <v>227</v>
      </c>
      <c r="AE72" t="s">
        <v>199</v>
      </c>
      <c r="AF72" t="s">
        <v>232</v>
      </c>
      <c r="AG72">
        <v>369</v>
      </c>
      <c r="AH72">
        <v>30.42</v>
      </c>
      <c r="AI72">
        <v>79.180000000000007</v>
      </c>
    </row>
    <row r="73" spans="1:35" x14ac:dyDescent="0.2">
      <c r="A73" t="s">
        <v>38</v>
      </c>
      <c r="B73" t="s">
        <v>39</v>
      </c>
      <c r="C73">
        <v>2</v>
      </c>
      <c r="D73" t="s">
        <v>53</v>
      </c>
      <c r="E73">
        <v>25</v>
      </c>
      <c r="F73" t="s">
        <v>57</v>
      </c>
      <c r="G73">
        <v>5</v>
      </c>
      <c r="H73">
        <v>647</v>
      </c>
      <c r="I73">
        <v>387</v>
      </c>
      <c r="J73">
        <v>59.81</v>
      </c>
      <c r="K73">
        <v>260</v>
      </c>
      <c r="L73">
        <v>40.19</v>
      </c>
      <c r="M73">
        <v>2</v>
      </c>
      <c r="N73">
        <v>0.31</v>
      </c>
      <c r="O73">
        <v>0.77</v>
      </c>
      <c r="P73">
        <v>1</v>
      </c>
      <c r="Q73">
        <v>0.15</v>
      </c>
      <c r="R73">
        <v>0.38</v>
      </c>
      <c r="S73">
        <v>257</v>
      </c>
      <c r="T73">
        <v>39.72</v>
      </c>
      <c r="U73">
        <v>98.85</v>
      </c>
      <c r="V73">
        <v>1</v>
      </c>
      <c r="W73" t="s">
        <v>227</v>
      </c>
      <c r="X73" t="s">
        <v>198</v>
      </c>
      <c r="Y73" t="s">
        <v>231</v>
      </c>
      <c r="Z73">
        <v>70</v>
      </c>
      <c r="AA73">
        <v>10.82</v>
      </c>
      <c r="AB73">
        <v>27.24</v>
      </c>
      <c r="AC73">
        <v>3</v>
      </c>
      <c r="AD73" t="s">
        <v>227</v>
      </c>
      <c r="AE73" t="s">
        <v>199</v>
      </c>
      <c r="AF73" t="s">
        <v>232</v>
      </c>
      <c r="AG73">
        <v>187</v>
      </c>
      <c r="AH73">
        <v>28.9</v>
      </c>
      <c r="AI73">
        <v>72.760000000000005</v>
      </c>
    </row>
    <row r="74" spans="1:35" x14ac:dyDescent="0.2">
      <c r="A74" t="s">
        <v>38</v>
      </c>
      <c r="B74" t="s">
        <v>39</v>
      </c>
      <c r="C74">
        <v>2</v>
      </c>
      <c r="D74" t="s">
        <v>53</v>
      </c>
      <c r="E74">
        <v>25</v>
      </c>
      <c r="F74" t="s">
        <v>57</v>
      </c>
      <c r="G74">
        <v>6</v>
      </c>
      <c r="H74">
        <v>670</v>
      </c>
      <c r="I74">
        <v>438</v>
      </c>
      <c r="J74">
        <v>65.37</v>
      </c>
      <c r="K74">
        <v>232</v>
      </c>
      <c r="L74">
        <v>34.630000000000003</v>
      </c>
      <c r="M74">
        <v>4</v>
      </c>
      <c r="N74">
        <v>0.6</v>
      </c>
      <c r="O74">
        <v>1.72</v>
      </c>
      <c r="P74">
        <v>2</v>
      </c>
      <c r="Q74">
        <v>0.3</v>
      </c>
      <c r="R74">
        <v>0.86</v>
      </c>
      <c r="S74">
        <v>226</v>
      </c>
      <c r="T74">
        <v>33.729999999999997</v>
      </c>
      <c r="U74">
        <v>97.41</v>
      </c>
      <c r="V74">
        <v>1</v>
      </c>
      <c r="W74" t="s">
        <v>227</v>
      </c>
      <c r="X74" t="s">
        <v>198</v>
      </c>
      <c r="Y74" t="s">
        <v>231</v>
      </c>
      <c r="Z74">
        <v>63</v>
      </c>
      <c r="AA74">
        <v>9.4</v>
      </c>
      <c r="AB74">
        <v>27.88</v>
      </c>
      <c r="AC74">
        <v>3</v>
      </c>
      <c r="AD74" t="s">
        <v>227</v>
      </c>
      <c r="AE74" t="s">
        <v>199</v>
      </c>
      <c r="AF74" t="s">
        <v>232</v>
      </c>
      <c r="AG74">
        <v>163</v>
      </c>
      <c r="AH74">
        <v>24.33</v>
      </c>
      <c r="AI74">
        <v>72.12</v>
      </c>
    </row>
    <row r="75" spans="1:35" x14ac:dyDescent="0.2">
      <c r="A75" t="s">
        <v>38</v>
      </c>
      <c r="B75" t="s">
        <v>39</v>
      </c>
      <c r="C75">
        <v>2</v>
      </c>
      <c r="D75" t="s">
        <v>53</v>
      </c>
      <c r="E75">
        <v>25</v>
      </c>
      <c r="F75" t="s">
        <v>57</v>
      </c>
      <c r="G75">
        <v>7</v>
      </c>
      <c r="H75">
        <v>708</v>
      </c>
      <c r="I75">
        <v>431</v>
      </c>
      <c r="J75">
        <v>60.88</v>
      </c>
      <c r="K75">
        <v>277</v>
      </c>
      <c r="L75">
        <v>39.119999999999997</v>
      </c>
      <c r="M75">
        <v>6</v>
      </c>
      <c r="N75">
        <v>0.85</v>
      </c>
      <c r="O75">
        <v>2.17</v>
      </c>
      <c r="P75">
        <v>3</v>
      </c>
      <c r="Q75">
        <v>0.42</v>
      </c>
      <c r="R75">
        <v>1.08</v>
      </c>
      <c r="S75">
        <v>268</v>
      </c>
      <c r="T75">
        <v>37.85</v>
      </c>
      <c r="U75">
        <v>96.75</v>
      </c>
      <c r="V75">
        <v>1</v>
      </c>
      <c r="W75" t="s">
        <v>227</v>
      </c>
      <c r="X75" t="s">
        <v>198</v>
      </c>
      <c r="Y75" t="s">
        <v>231</v>
      </c>
      <c r="Z75">
        <v>47</v>
      </c>
      <c r="AA75">
        <v>6.64</v>
      </c>
      <c r="AB75">
        <v>17.54</v>
      </c>
      <c r="AC75">
        <v>3</v>
      </c>
      <c r="AD75" t="s">
        <v>227</v>
      </c>
      <c r="AE75" t="s">
        <v>199</v>
      </c>
      <c r="AF75" t="s">
        <v>232</v>
      </c>
      <c r="AG75">
        <v>221</v>
      </c>
      <c r="AH75">
        <v>31.21</v>
      </c>
      <c r="AI75">
        <v>82.46</v>
      </c>
    </row>
    <row r="76" spans="1:35" x14ac:dyDescent="0.2">
      <c r="A76" t="s">
        <v>38</v>
      </c>
      <c r="B76" t="s">
        <v>39</v>
      </c>
      <c r="C76">
        <v>2</v>
      </c>
      <c r="D76" t="s">
        <v>53</v>
      </c>
      <c r="E76">
        <v>25</v>
      </c>
      <c r="F76" t="s">
        <v>57</v>
      </c>
      <c r="G76">
        <v>8</v>
      </c>
      <c r="H76">
        <v>917</v>
      </c>
      <c r="I76">
        <v>502</v>
      </c>
      <c r="J76">
        <v>54.74</v>
      </c>
      <c r="K76">
        <v>415</v>
      </c>
      <c r="L76">
        <v>45.26</v>
      </c>
      <c r="M76">
        <v>5</v>
      </c>
      <c r="N76">
        <v>0.55000000000000004</v>
      </c>
      <c r="O76">
        <v>1.2</v>
      </c>
      <c r="P76">
        <v>10</v>
      </c>
      <c r="Q76">
        <v>1.0900000000000001</v>
      </c>
      <c r="R76">
        <v>2.41</v>
      </c>
      <c r="S76">
        <v>400</v>
      </c>
      <c r="T76">
        <v>43.62</v>
      </c>
      <c r="U76">
        <v>96.39</v>
      </c>
      <c r="V76">
        <v>1</v>
      </c>
      <c r="W76" t="s">
        <v>227</v>
      </c>
      <c r="X76" t="s">
        <v>198</v>
      </c>
      <c r="Y76" t="s">
        <v>231</v>
      </c>
      <c r="Z76">
        <v>134</v>
      </c>
      <c r="AA76">
        <v>14.61</v>
      </c>
      <c r="AB76">
        <v>33.5</v>
      </c>
      <c r="AC76">
        <v>3</v>
      </c>
      <c r="AD76" t="s">
        <v>227</v>
      </c>
      <c r="AE76" t="s">
        <v>199</v>
      </c>
      <c r="AF76" t="s">
        <v>232</v>
      </c>
      <c r="AG76">
        <v>266</v>
      </c>
      <c r="AH76">
        <v>29.01</v>
      </c>
      <c r="AI76">
        <v>66.5</v>
      </c>
    </row>
    <row r="77" spans="1:35" x14ac:dyDescent="0.2">
      <c r="A77" t="s">
        <v>38</v>
      </c>
      <c r="B77" t="s">
        <v>39</v>
      </c>
      <c r="C77">
        <v>2</v>
      </c>
      <c r="D77" t="s">
        <v>53</v>
      </c>
      <c r="E77">
        <v>25</v>
      </c>
      <c r="F77" t="s">
        <v>57</v>
      </c>
      <c r="G77">
        <v>9</v>
      </c>
      <c r="H77">
        <v>1059</v>
      </c>
      <c r="I77">
        <v>617</v>
      </c>
      <c r="J77">
        <v>58.26</v>
      </c>
      <c r="K77">
        <v>442</v>
      </c>
      <c r="L77">
        <v>41.74</v>
      </c>
      <c r="M77">
        <v>6</v>
      </c>
      <c r="N77">
        <v>0.56999999999999995</v>
      </c>
      <c r="O77">
        <v>1.36</v>
      </c>
      <c r="P77">
        <v>11</v>
      </c>
      <c r="Q77">
        <v>1.04</v>
      </c>
      <c r="R77">
        <v>2.4900000000000002</v>
      </c>
      <c r="S77">
        <v>425</v>
      </c>
      <c r="T77">
        <v>40.130000000000003</v>
      </c>
      <c r="U77">
        <v>96.15</v>
      </c>
      <c r="V77">
        <v>1</v>
      </c>
      <c r="W77" t="s">
        <v>227</v>
      </c>
      <c r="X77" t="s">
        <v>198</v>
      </c>
      <c r="Y77" t="s">
        <v>231</v>
      </c>
      <c r="Z77">
        <v>119</v>
      </c>
      <c r="AA77">
        <v>11.24</v>
      </c>
      <c r="AB77">
        <v>28</v>
      </c>
      <c r="AC77">
        <v>3</v>
      </c>
      <c r="AD77" t="s">
        <v>227</v>
      </c>
      <c r="AE77" t="s">
        <v>199</v>
      </c>
      <c r="AF77" t="s">
        <v>232</v>
      </c>
      <c r="AG77">
        <v>306</v>
      </c>
      <c r="AH77">
        <v>28.9</v>
      </c>
      <c r="AI77">
        <v>72</v>
      </c>
    </row>
    <row r="78" spans="1:35" x14ac:dyDescent="0.2">
      <c r="A78" t="s">
        <v>38</v>
      </c>
      <c r="B78" t="s">
        <v>39</v>
      </c>
      <c r="C78">
        <v>2</v>
      </c>
      <c r="D78" t="s">
        <v>53</v>
      </c>
      <c r="E78">
        <v>25</v>
      </c>
      <c r="F78" t="s">
        <v>57</v>
      </c>
      <c r="G78">
        <v>10</v>
      </c>
      <c r="H78">
        <v>1183</v>
      </c>
      <c r="I78">
        <v>747</v>
      </c>
      <c r="J78">
        <v>63.14</v>
      </c>
      <c r="K78">
        <v>436</v>
      </c>
      <c r="L78">
        <v>36.86</v>
      </c>
      <c r="M78">
        <v>13</v>
      </c>
      <c r="N78">
        <v>1.1000000000000001</v>
      </c>
      <c r="O78">
        <v>2.98</v>
      </c>
      <c r="P78">
        <v>9</v>
      </c>
      <c r="Q78">
        <v>0.76</v>
      </c>
      <c r="R78">
        <v>2.06</v>
      </c>
      <c r="S78">
        <v>414</v>
      </c>
      <c r="T78">
        <v>35</v>
      </c>
      <c r="U78">
        <v>94.95</v>
      </c>
      <c r="V78">
        <v>1</v>
      </c>
      <c r="W78" t="s">
        <v>227</v>
      </c>
      <c r="X78" t="s">
        <v>198</v>
      </c>
      <c r="Y78" t="s">
        <v>231</v>
      </c>
      <c r="Z78">
        <v>71</v>
      </c>
      <c r="AA78">
        <v>6</v>
      </c>
      <c r="AB78">
        <v>17.149999999999999</v>
      </c>
      <c r="AC78">
        <v>3</v>
      </c>
      <c r="AD78" t="s">
        <v>227</v>
      </c>
      <c r="AE78" t="s">
        <v>199</v>
      </c>
      <c r="AF78" t="s">
        <v>232</v>
      </c>
      <c r="AG78">
        <v>343</v>
      </c>
      <c r="AH78">
        <v>28.99</v>
      </c>
      <c r="AI78">
        <v>82.85</v>
      </c>
    </row>
    <row r="79" spans="1:35" x14ac:dyDescent="0.2">
      <c r="A79" t="s">
        <v>38</v>
      </c>
      <c r="B79" t="s">
        <v>39</v>
      </c>
      <c r="C79">
        <v>2</v>
      </c>
      <c r="D79" t="s">
        <v>53</v>
      </c>
      <c r="E79">
        <v>25</v>
      </c>
      <c r="F79" t="s">
        <v>57</v>
      </c>
      <c r="G79">
        <v>11</v>
      </c>
      <c r="H79">
        <v>997</v>
      </c>
      <c r="I79">
        <v>663</v>
      </c>
      <c r="J79">
        <v>66.5</v>
      </c>
      <c r="K79">
        <v>334</v>
      </c>
      <c r="L79">
        <v>33.5</v>
      </c>
      <c r="M79">
        <v>15</v>
      </c>
      <c r="N79">
        <v>1.5</v>
      </c>
      <c r="O79">
        <v>4.49</v>
      </c>
      <c r="P79">
        <v>3</v>
      </c>
      <c r="Q79">
        <v>0.3</v>
      </c>
      <c r="R79">
        <v>0.9</v>
      </c>
      <c r="S79">
        <v>316</v>
      </c>
      <c r="T79">
        <v>31.7</v>
      </c>
      <c r="U79">
        <v>94.61</v>
      </c>
      <c r="V79">
        <v>1</v>
      </c>
      <c r="W79" t="s">
        <v>227</v>
      </c>
      <c r="X79" t="s">
        <v>198</v>
      </c>
      <c r="Y79" t="s">
        <v>231</v>
      </c>
      <c r="Z79">
        <v>52</v>
      </c>
      <c r="AA79">
        <v>5.22</v>
      </c>
      <c r="AB79">
        <v>16.46</v>
      </c>
      <c r="AC79">
        <v>3</v>
      </c>
      <c r="AD79" t="s">
        <v>227</v>
      </c>
      <c r="AE79" t="s">
        <v>199</v>
      </c>
      <c r="AF79" t="s">
        <v>232</v>
      </c>
      <c r="AG79">
        <v>264</v>
      </c>
      <c r="AH79">
        <v>26.48</v>
      </c>
      <c r="AI79">
        <v>83.54</v>
      </c>
    </row>
    <row r="80" spans="1:35" x14ac:dyDescent="0.2">
      <c r="A80" t="s">
        <v>38</v>
      </c>
      <c r="B80" t="s">
        <v>39</v>
      </c>
      <c r="C80">
        <v>2</v>
      </c>
      <c r="D80" t="s">
        <v>53</v>
      </c>
      <c r="E80">
        <v>25</v>
      </c>
      <c r="F80" t="s">
        <v>57</v>
      </c>
      <c r="G80">
        <v>12</v>
      </c>
      <c r="H80">
        <v>728</v>
      </c>
      <c r="I80">
        <v>419</v>
      </c>
      <c r="J80">
        <v>57.55</v>
      </c>
      <c r="K80">
        <v>309</v>
      </c>
      <c r="L80">
        <v>42.45</v>
      </c>
      <c r="M80">
        <v>5</v>
      </c>
      <c r="N80">
        <v>0.69</v>
      </c>
      <c r="O80">
        <v>1.62</v>
      </c>
      <c r="P80">
        <v>4</v>
      </c>
      <c r="Q80">
        <v>0.55000000000000004</v>
      </c>
      <c r="R80">
        <v>1.29</v>
      </c>
      <c r="S80">
        <v>300</v>
      </c>
      <c r="T80">
        <v>41.21</v>
      </c>
      <c r="U80">
        <v>97.09</v>
      </c>
      <c r="V80">
        <v>1</v>
      </c>
      <c r="W80" t="s">
        <v>227</v>
      </c>
      <c r="X80" t="s">
        <v>198</v>
      </c>
      <c r="Y80" t="s">
        <v>231</v>
      </c>
      <c r="Z80">
        <v>55</v>
      </c>
      <c r="AA80">
        <v>7.55</v>
      </c>
      <c r="AB80">
        <v>18.329999999999998</v>
      </c>
      <c r="AC80">
        <v>3</v>
      </c>
      <c r="AD80" t="s">
        <v>227</v>
      </c>
      <c r="AE80" t="s">
        <v>199</v>
      </c>
      <c r="AF80" t="s">
        <v>232</v>
      </c>
      <c r="AG80">
        <v>245</v>
      </c>
      <c r="AH80">
        <v>33.65</v>
      </c>
      <c r="AI80">
        <v>81.67</v>
      </c>
    </row>
    <row r="81" spans="1:35" x14ac:dyDescent="0.2">
      <c r="A81" t="s">
        <v>38</v>
      </c>
      <c r="B81" t="s">
        <v>39</v>
      </c>
      <c r="C81">
        <v>2</v>
      </c>
      <c r="D81" t="s">
        <v>53</v>
      </c>
      <c r="E81">
        <v>25</v>
      </c>
      <c r="F81" t="s">
        <v>57</v>
      </c>
      <c r="G81">
        <v>13</v>
      </c>
      <c r="H81">
        <v>878</v>
      </c>
      <c r="I81">
        <v>503</v>
      </c>
      <c r="J81">
        <v>57.29</v>
      </c>
      <c r="K81">
        <v>375</v>
      </c>
      <c r="L81">
        <v>42.71</v>
      </c>
      <c r="M81">
        <v>6</v>
      </c>
      <c r="N81">
        <v>0.68</v>
      </c>
      <c r="O81">
        <v>1.6</v>
      </c>
      <c r="P81">
        <v>6</v>
      </c>
      <c r="Q81">
        <v>0.68</v>
      </c>
      <c r="R81">
        <v>1.6</v>
      </c>
      <c r="S81">
        <v>363</v>
      </c>
      <c r="T81">
        <v>41.34</v>
      </c>
      <c r="U81">
        <v>96.8</v>
      </c>
      <c r="V81">
        <v>1</v>
      </c>
      <c r="W81" t="s">
        <v>227</v>
      </c>
      <c r="X81" t="s">
        <v>198</v>
      </c>
      <c r="Y81" t="s">
        <v>231</v>
      </c>
      <c r="Z81">
        <v>157</v>
      </c>
      <c r="AA81">
        <v>17.88</v>
      </c>
      <c r="AB81">
        <v>43.25</v>
      </c>
      <c r="AC81">
        <v>3</v>
      </c>
      <c r="AD81" t="s">
        <v>227</v>
      </c>
      <c r="AE81" t="s">
        <v>199</v>
      </c>
      <c r="AF81" t="s">
        <v>232</v>
      </c>
      <c r="AG81">
        <v>206</v>
      </c>
      <c r="AH81">
        <v>23.46</v>
      </c>
      <c r="AI81">
        <v>56.75</v>
      </c>
    </row>
    <row r="82" spans="1:35" x14ac:dyDescent="0.2">
      <c r="A82" t="s">
        <v>38</v>
      </c>
      <c r="B82" t="s">
        <v>39</v>
      </c>
      <c r="C82">
        <v>1</v>
      </c>
      <c r="D82" t="s">
        <v>40</v>
      </c>
      <c r="E82">
        <v>26</v>
      </c>
      <c r="F82" t="s">
        <v>58</v>
      </c>
      <c r="G82">
        <v>1</v>
      </c>
      <c r="H82">
        <v>629</v>
      </c>
      <c r="I82">
        <v>98</v>
      </c>
      <c r="J82">
        <v>15.58</v>
      </c>
      <c r="K82">
        <v>531</v>
      </c>
      <c r="L82">
        <v>84.42</v>
      </c>
      <c r="M82">
        <v>5</v>
      </c>
      <c r="N82">
        <v>0.79</v>
      </c>
      <c r="O82">
        <v>0.94</v>
      </c>
      <c r="P82">
        <v>5</v>
      </c>
      <c r="Q82">
        <v>0.79</v>
      </c>
      <c r="R82">
        <v>0.94</v>
      </c>
      <c r="S82">
        <v>521</v>
      </c>
      <c r="T82">
        <v>82.83</v>
      </c>
      <c r="U82">
        <v>98.12</v>
      </c>
      <c r="V82">
        <v>1</v>
      </c>
      <c r="W82" t="s">
        <v>225</v>
      </c>
      <c r="X82" t="s">
        <v>162</v>
      </c>
      <c r="Y82" t="s">
        <v>226</v>
      </c>
      <c r="Z82">
        <v>140</v>
      </c>
      <c r="AA82">
        <v>22.26</v>
      </c>
      <c r="AB82">
        <v>26.87</v>
      </c>
      <c r="AC82">
        <v>3</v>
      </c>
      <c r="AD82" t="s">
        <v>227</v>
      </c>
      <c r="AE82" t="s">
        <v>164</v>
      </c>
      <c r="AF82" t="s">
        <v>228</v>
      </c>
      <c r="AG82">
        <v>381</v>
      </c>
      <c r="AH82">
        <v>60.57</v>
      </c>
      <c r="AI82">
        <v>73.13</v>
      </c>
    </row>
    <row r="83" spans="1:35" x14ac:dyDescent="0.2">
      <c r="A83" t="s">
        <v>38</v>
      </c>
      <c r="B83" t="s">
        <v>39</v>
      </c>
      <c r="C83">
        <v>1</v>
      </c>
      <c r="D83" t="s">
        <v>40</v>
      </c>
      <c r="E83">
        <v>26</v>
      </c>
      <c r="F83" t="s">
        <v>58</v>
      </c>
      <c r="G83">
        <v>2</v>
      </c>
      <c r="H83">
        <v>212</v>
      </c>
      <c r="I83">
        <v>108</v>
      </c>
      <c r="J83">
        <v>50.94</v>
      </c>
      <c r="K83">
        <v>104</v>
      </c>
      <c r="L83">
        <v>49.06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104</v>
      </c>
      <c r="T83">
        <v>49.06</v>
      </c>
      <c r="U83">
        <v>100</v>
      </c>
      <c r="V83">
        <v>1</v>
      </c>
      <c r="W83" t="s">
        <v>225</v>
      </c>
      <c r="X83" t="s">
        <v>162</v>
      </c>
      <c r="Y83" t="s">
        <v>226</v>
      </c>
      <c r="Z83">
        <v>9</v>
      </c>
      <c r="AA83">
        <v>4.25</v>
      </c>
      <c r="AB83">
        <v>8.65</v>
      </c>
      <c r="AC83">
        <v>3</v>
      </c>
      <c r="AD83" t="s">
        <v>227</v>
      </c>
      <c r="AE83" t="s">
        <v>164</v>
      </c>
      <c r="AF83" t="s">
        <v>228</v>
      </c>
      <c r="AG83">
        <v>95</v>
      </c>
      <c r="AH83">
        <v>44.81</v>
      </c>
      <c r="AI83">
        <v>91.35</v>
      </c>
    </row>
    <row r="84" spans="1:35" x14ac:dyDescent="0.2">
      <c r="A84" t="s">
        <v>38</v>
      </c>
      <c r="B84" t="s">
        <v>39</v>
      </c>
      <c r="C84">
        <v>1</v>
      </c>
      <c r="D84" t="s">
        <v>40</v>
      </c>
      <c r="E84">
        <v>26</v>
      </c>
      <c r="F84" t="s">
        <v>58</v>
      </c>
      <c r="G84">
        <v>3</v>
      </c>
      <c r="H84">
        <v>88</v>
      </c>
      <c r="I84">
        <v>24</v>
      </c>
      <c r="J84">
        <v>27.27</v>
      </c>
      <c r="K84">
        <v>64</v>
      </c>
      <c r="L84">
        <v>72.73</v>
      </c>
      <c r="M84">
        <v>0</v>
      </c>
      <c r="N84">
        <v>0</v>
      </c>
      <c r="O84">
        <v>0</v>
      </c>
      <c r="P84">
        <v>1</v>
      </c>
      <c r="Q84">
        <v>1.1399999999999999</v>
      </c>
      <c r="R84">
        <v>1.56</v>
      </c>
      <c r="S84">
        <v>63</v>
      </c>
      <c r="T84">
        <v>71.59</v>
      </c>
      <c r="U84">
        <v>98.44</v>
      </c>
      <c r="V84">
        <v>1</v>
      </c>
      <c r="W84" t="s">
        <v>225</v>
      </c>
      <c r="X84" t="s">
        <v>162</v>
      </c>
      <c r="Y84" t="s">
        <v>226</v>
      </c>
      <c r="Z84">
        <v>7</v>
      </c>
      <c r="AA84">
        <v>7.95</v>
      </c>
      <c r="AB84">
        <v>11.11</v>
      </c>
      <c r="AC84">
        <v>3</v>
      </c>
      <c r="AD84" t="s">
        <v>227</v>
      </c>
      <c r="AE84" t="s">
        <v>164</v>
      </c>
      <c r="AF84" t="s">
        <v>228</v>
      </c>
      <c r="AG84">
        <v>56</v>
      </c>
      <c r="AH84">
        <v>63.64</v>
      </c>
      <c r="AI84">
        <v>88.89</v>
      </c>
    </row>
    <row r="85" spans="1:35" x14ac:dyDescent="0.2">
      <c r="A85" t="s">
        <v>38</v>
      </c>
      <c r="B85" t="s">
        <v>39</v>
      </c>
      <c r="C85">
        <v>1</v>
      </c>
      <c r="D85" t="s">
        <v>40</v>
      </c>
      <c r="E85">
        <v>26</v>
      </c>
      <c r="F85" t="s">
        <v>58</v>
      </c>
      <c r="G85">
        <v>4</v>
      </c>
      <c r="H85">
        <v>112</v>
      </c>
      <c r="I85">
        <v>50</v>
      </c>
      <c r="J85">
        <v>44.64</v>
      </c>
      <c r="K85">
        <v>62</v>
      </c>
      <c r="L85">
        <v>55.36</v>
      </c>
      <c r="M85">
        <v>0</v>
      </c>
      <c r="N85">
        <v>0</v>
      </c>
      <c r="O85">
        <v>0</v>
      </c>
      <c r="P85">
        <v>1</v>
      </c>
      <c r="Q85">
        <v>0.89</v>
      </c>
      <c r="R85">
        <v>1.61</v>
      </c>
      <c r="S85">
        <v>61</v>
      </c>
      <c r="T85">
        <v>54.46</v>
      </c>
      <c r="U85">
        <v>98.39</v>
      </c>
      <c r="V85">
        <v>1</v>
      </c>
      <c r="W85" t="s">
        <v>225</v>
      </c>
      <c r="X85" t="s">
        <v>162</v>
      </c>
      <c r="Y85" t="s">
        <v>226</v>
      </c>
      <c r="Z85">
        <v>24</v>
      </c>
      <c r="AA85">
        <v>21.43</v>
      </c>
      <c r="AB85">
        <v>39.340000000000003</v>
      </c>
      <c r="AC85">
        <v>3</v>
      </c>
      <c r="AD85" t="s">
        <v>227</v>
      </c>
      <c r="AE85" t="s">
        <v>164</v>
      </c>
      <c r="AF85" t="s">
        <v>228</v>
      </c>
      <c r="AG85">
        <v>37</v>
      </c>
      <c r="AH85">
        <v>33.04</v>
      </c>
      <c r="AI85">
        <v>60.66</v>
      </c>
    </row>
    <row r="86" spans="1:35" x14ac:dyDescent="0.2">
      <c r="A86" t="s">
        <v>38</v>
      </c>
      <c r="B86" t="s">
        <v>39</v>
      </c>
      <c r="C86">
        <v>1</v>
      </c>
      <c r="D86" t="s">
        <v>40</v>
      </c>
      <c r="E86">
        <v>26</v>
      </c>
      <c r="F86" t="s">
        <v>58</v>
      </c>
      <c r="G86">
        <v>5</v>
      </c>
      <c r="H86">
        <v>188</v>
      </c>
      <c r="I86">
        <v>109</v>
      </c>
      <c r="J86">
        <v>57.98</v>
      </c>
      <c r="K86">
        <v>79</v>
      </c>
      <c r="L86">
        <v>42.02</v>
      </c>
      <c r="M86">
        <v>0</v>
      </c>
      <c r="N86">
        <v>0</v>
      </c>
      <c r="O86">
        <v>0</v>
      </c>
      <c r="P86">
        <v>5</v>
      </c>
      <c r="Q86">
        <v>2.66</v>
      </c>
      <c r="R86">
        <v>6.33</v>
      </c>
      <c r="S86">
        <v>74</v>
      </c>
      <c r="T86">
        <v>39.36</v>
      </c>
      <c r="U86">
        <v>93.67</v>
      </c>
      <c r="V86">
        <v>1</v>
      </c>
      <c r="W86" t="s">
        <v>225</v>
      </c>
      <c r="X86" t="s">
        <v>162</v>
      </c>
      <c r="Y86" t="s">
        <v>226</v>
      </c>
      <c r="Z86">
        <v>33</v>
      </c>
      <c r="AA86">
        <v>17.55</v>
      </c>
      <c r="AB86">
        <v>44.59</v>
      </c>
      <c r="AC86">
        <v>3</v>
      </c>
      <c r="AD86" t="s">
        <v>227</v>
      </c>
      <c r="AE86" t="s">
        <v>164</v>
      </c>
      <c r="AF86" t="s">
        <v>228</v>
      </c>
      <c r="AG86">
        <v>41</v>
      </c>
      <c r="AH86">
        <v>21.81</v>
      </c>
      <c r="AI86">
        <v>55.41</v>
      </c>
    </row>
    <row r="87" spans="1:35" x14ac:dyDescent="0.2">
      <c r="A87" t="s">
        <v>38</v>
      </c>
      <c r="B87" t="s">
        <v>39</v>
      </c>
      <c r="C87">
        <v>1</v>
      </c>
      <c r="D87" t="s">
        <v>40</v>
      </c>
      <c r="E87">
        <v>27</v>
      </c>
      <c r="F87" t="s">
        <v>59</v>
      </c>
      <c r="G87">
        <v>1</v>
      </c>
      <c r="H87">
        <v>562</v>
      </c>
      <c r="I87">
        <v>203</v>
      </c>
      <c r="J87">
        <v>36.119999999999997</v>
      </c>
      <c r="K87">
        <v>359</v>
      </c>
      <c r="L87">
        <v>63.88</v>
      </c>
      <c r="M87">
        <v>0</v>
      </c>
      <c r="N87">
        <v>0</v>
      </c>
      <c r="O87">
        <v>0</v>
      </c>
      <c r="P87">
        <v>2</v>
      </c>
      <c r="Q87">
        <v>0.36</v>
      </c>
      <c r="R87">
        <v>0.56000000000000005</v>
      </c>
      <c r="S87">
        <v>357</v>
      </c>
      <c r="T87">
        <v>63.52</v>
      </c>
      <c r="U87">
        <v>99.44</v>
      </c>
      <c r="V87">
        <v>1</v>
      </c>
      <c r="W87" t="s">
        <v>225</v>
      </c>
      <c r="X87" t="s">
        <v>162</v>
      </c>
      <c r="Y87" t="s">
        <v>226</v>
      </c>
      <c r="Z87">
        <v>67</v>
      </c>
      <c r="AA87">
        <v>11.92</v>
      </c>
      <c r="AB87">
        <v>18.77</v>
      </c>
      <c r="AC87">
        <v>3</v>
      </c>
      <c r="AD87" t="s">
        <v>227</v>
      </c>
      <c r="AE87" t="s">
        <v>164</v>
      </c>
      <c r="AF87" t="s">
        <v>228</v>
      </c>
      <c r="AG87">
        <v>290</v>
      </c>
      <c r="AH87">
        <v>51.6</v>
      </c>
      <c r="AI87">
        <v>81.23</v>
      </c>
    </row>
    <row r="88" spans="1:35" x14ac:dyDescent="0.2">
      <c r="A88" t="s">
        <v>38</v>
      </c>
      <c r="B88" t="s">
        <v>39</v>
      </c>
      <c r="C88">
        <v>1</v>
      </c>
      <c r="D88" t="s">
        <v>40</v>
      </c>
      <c r="E88">
        <v>27</v>
      </c>
      <c r="F88" t="s">
        <v>59</v>
      </c>
      <c r="G88">
        <v>2</v>
      </c>
      <c r="H88">
        <v>426</v>
      </c>
      <c r="I88">
        <v>212</v>
      </c>
      <c r="J88">
        <v>49.77</v>
      </c>
      <c r="K88">
        <v>214</v>
      </c>
      <c r="L88">
        <v>50.23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214</v>
      </c>
      <c r="T88">
        <v>50.23</v>
      </c>
      <c r="U88">
        <v>100</v>
      </c>
      <c r="V88">
        <v>1</v>
      </c>
      <c r="W88" t="s">
        <v>225</v>
      </c>
      <c r="X88" t="s">
        <v>162</v>
      </c>
      <c r="Y88" t="s">
        <v>226</v>
      </c>
      <c r="Z88">
        <v>41</v>
      </c>
      <c r="AA88">
        <v>9.6199999999999992</v>
      </c>
      <c r="AB88">
        <v>19.16</v>
      </c>
      <c r="AC88">
        <v>3</v>
      </c>
      <c r="AD88" t="s">
        <v>227</v>
      </c>
      <c r="AE88" t="s">
        <v>164</v>
      </c>
      <c r="AF88" t="s">
        <v>228</v>
      </c>
      <c r="AG88">
        <v>173</v>
      </c>
      <c r="AH88">
        <v>40.61</v>
      </c>
      <c r="AI88">
        <v>80.84</v>
      </c>
    </row>
    <row r="89" spans="1:35" x14ac:dyDescent="0.2">
      <c r="A89" t="s">
        <v>38</v>
      </c>
      <c r="B89" t="s">
        <v>39</v>
      </c>
      <c r="C89">
        <v>3</v>
      </c>
      <c r="D89" t="s">
        <v>44</v>
      </c>
      <c r="E89">
        <v>28</v>
      </c>
      <c r="F89" t="s">
        <v>60</v>
      </c>
      <c r="G89">
        <v>1</v>
      </c>
      <c r="H89">
        <v>989</v>
      </c>
      <c r="I89">
        <v>193</v>
      </c>
      <c r="J89">
        <v>19.510000000000002</v>
      </c>
      <c r="K89">
        <v>796</v>
      </c>
      <c r="L89">
        <v>80.489999999999995</v>
      </c>
      <c r="M89">
        <v>4</v>
      </c>
      <c r="N89">
        <v>0.4</v>
      </c>
      <c r="O89">
        <v>0.5</v>
      </c>
      <c r="P89">
        <v>4</v>
      </c>
      <c r="Q89">
        <v>0.4</v>
      </c>
      <c r="R89">
        <v>0.5</v>
      </c>
      <c r="S89">
        <v>788</v>
      </c>
      <c r="T89">
        <v>79.680000000000007</v>
      </c>
      <c r="U89">
        <v>98.99</v>
      </c>
      <c r="V89">
        <v>1</v>
      </c>
      <c r="W89" t="s">
        <v>225</v>
      </c>
      <c r="X89" t="s">
        <v>178</v>
      </c>
      <c r="Y89" t="s">
        <v>229</v>
      </c>
      <c r="Z89">
        <v>372</v>
      </c>
      <c r="AA89">
        <v>37.61</v>
      </c>
      <c r="AB89">
        <v>47.21</v>
      </c>
      <c r="AC89">
        <v>5</v>
      </c>
      <c r="AD89" t="s">
        <v>225</v>
      </c>
      <c r="AE89" t="s">
        <v>182</v>
      </c>
      <c r="AF89" t="s">
        <v>230</v>
      </c>
      <c r="AG89">
        <v>416</v>
      </c>
      <c r="AH89">
        <v>42.06</v>
      </c>
      <c r="AI89">
        <v>52.79</v>
      </c>
    </row>
    <row r="90" spans="1:35" x14ac:dyDescent="0.2">
      <c r="A90" t="s">
        <v>38</v>
      </c>
      <c r="B90" t="s">
        <v>39</v>
      </c>
      <c r="C90">
        <v>1</v>
      </c>
      <c r="D90" t="s">
        <v>40</v>
      </c>
      <c r="E90">
        <v>29</v>
      </c>
      <c r="F90" t="s">
        <v>61</v>
      </c>
      <c r="G90">
        <v>1</v>
      </c>
      <c r="H90">
        <v>1205</v>
      </c>
      <c r="I90">
        <v>660</v>
      </c>
      <c r="J90">
        <v>54.77</v>
      </c>
      <c r="K90">
        <v>545</v>
      </c>
      <c r="L90">
        <v>45.23</v>
      </c>
      <c r="M90">
        <v>9</v>
      </c>
      <c r="N90">
        <v>0.75</v>
      </c>
      <c r="O90">
        <v>1.65</v>
      </c>
      <c r="P90">
        <v>6</v>
      </c>
      <c r="Q90">
        <v>0.5</v>
      </c>
      <c r="R90">
        <v>1.1000000000000001</v>
      </c>
      <c r="S90">
        <v>530</v>
      </c>
      <c r="T90">
        <v>43.98</v>
      </c>
      <c r="U90">
        <v>97.25</v>
      </c>
      <c r="V90">
        <v>1</v>
      </c>
      <c r="W90" t="s">
        <v>225</v>
      </c>
      <c r="X90" t="s">
        <v>162</v>
      </c>
      <c r="Y90" t="s">
        <v>226</v>
      </c>
      <c r="Z90">
        <v>226</v>
      </c>
      <c r="AA90">
        <v>18.760000000000002</v>
      </c>
      <c r="AB90">
        <v>42.64</v>
      </c>
      <c r="AC90">
        <v>3</v>
      </c>
      <c r="AD90" t="s">
        <v>227</v>
      </c>
      <c r="AE90" t="s">
        <v>164</v>
      </c>
      <c r="AF90" t="s">
        <v>228</v>
      </c>
      <c r="AG90">
        <v>304</v>
      </c>
      <c r="AH90">
        <v>25.23</v>
      </c>
      <c r="AI90">
        <v>57.36</v>
      </c>
    </row>
    <row r="91" spans="1:35" x14ac:dyDescent="0.2">
      <c r="A91" t="s">
        <v>38</v>
      </c>
      <c r="B91" t="s">
        <v>39</v>
      </c>
      <c r="C91">
        <v>1</v>
      </c>
      <c r="D91" t="s">
        <v>40</v>
      </c>
      <c r="E91">
        <v>29</v>
      </c>
      <c r="F91" t="s">
        <v>61</v>
      </c>
      <c r="G91">
        <v>2</v>
      </c>
      <c r="H91">
        <v>1561</v>
      </c>
      <c r="I91">
        <v>722</v>
      </c>
      <c r="J91">
        <v>46.25</v>
      </c>
      <c r="K91">
        <v>839</v>
      </c>
      <c r="L91">
        <v>53.75</v>
      </c>
      <c r="M91">
        <v>18</v>
      </c>
      <c r="N91">
        <v>1.1499999999999999</v>
      </c>
      <c r="O91">
        <v>2.15</v>
      </c>
      <c r="P91">
        <v>23</v>
      </c>
      <c r="Q91">
        <v>1.47</v>
      </c>
      <c r="R91">
        <v>2.74</v>
      </c>
      <c r="S91">
        <v>798</v>
      </c>
      <c r="T91">
        <v>51.12</v>
      </c>
      <c r="U91">
        <v>95.11</v>
      </c>
      <c r="V91">
        <v>1</v>
      </c>
      <c r="W91" t="s">
        <v>225</v>
      </c>
      <c r="X91" t="s">
        <v>162</v>
      </c>
      <c r="Y91" t="s">
        <v>226</v>
      </c>
      <c r="Z91">
        <v>262</v>
      </c>
      <c r="AA91">
        <v>16.78</v>
      </c>
      <c r="AB91">
        <v>32.83</v>
      </c>
      <c r="AC91">
        <v>3</v>
      </c>
      <c r="AD91" t="s">
        <v>227</v>
      </c>
      <c r="AE91" t="s">
        <v>164</v>
      </c>
      <c r="AF91" t="s">
        <v>228</v>
      </c>
      <c r="AG91">
        <v>536</v>
      </c>
      <c r="AH91">
        <v>34.340000000000003</v>
      </c>
      <c r="AI91">
        <v>67.17</v>
      </c>
    </row>
    <row r="92" spans="1:35" x14ac:dyDescent="0.2">
      <c r="A92" t="s">
        <v>38</v>
      </c>
      <c r="B92" t="s">
        <v>39</v>
      </c>
      <c r="C92">
        <v>1</v>
      </c>
      <c r="D92" t="s">
        <v>40</v>
      </c>
      <c r="E92">
        <v>29</v>
      </c>
      <c r="F92" t="s">
        <v>61</v>
      </c>
      <c r="G92">
        <v>3</v>
      </c>
      <c r="H92">
        <v>2158</v>
      </c>
      <c r="I92">
        <v>1060</v>
      </c>
      <c r="J92">
        <v>49.12</v>
      </c>
      <c r="K92">
        <v>1098</v>
      </c>
      <c r="L92">
        <v>50.88</v>
      </c>
      <c r="M92">
        <v>26</v>
      </c>
      <c r="N92">
        <v>1.2</v>
      </c>
      <c r="O92">
        <v>2.37</v>
      </c>
      <c r="P92">
        <v>29</v>
      </c>
      <c r="Q92">
        <v>1.34</v>
      </c>
      <c r="R92">
        <v>2.64</v>
      </c>
      <c r="S92">
        <v>1043</v>
      </c>
      <c r="T92">
        <v>48.33</v>
      </c>
      <c r="U92">
        <v>94.99</v>
      </c>
      <c r="V92">
        <v>1</v>
      </c>
      <c r="W92" t="s">
        <v>225</v>
      </c>
      <c r="X92" t="s">
        <v>162</v>
      </c>
      <c r="Y92" t="s">
        <v>226</v>
      </c>
      <c r="Z92">
        <v>445</v>
      </c>
      <c r="AA92">
        <v>20.62</v>
      </c>
      <c r="AB92">
        <v>42.67</v>
      </c>
      <c r="AC92">
        <v>3</v>
      </c>
      <c r="AD92" t="s">
        <v>227</v>
      </c>
      <c r="AE92" t="s">
        <v>164</v>
      </c>
      <c r="AF92" t="s">
        <v>228</v>
      </c>
      <c r="AG92">
        <v>598</v>
      </c>
      <c r="AH92">
        <v>27.71</v>
      </c>
      <c r="AI92">
        <v>57.33</v>
      </c>
    </row>
    <row r="93" spans="1:35" x14ac:dyDescent="0.2">
      <c r="A93" t="s">
        <v>38</v>
      </c>
      <c r="B93" t="s">
        <v>39</v>
      </c>
      <c r="C93">
        <v>1</v>
      </c>
      <c r="D93" t="s">
        <v>40</v>
      </c>
      <c r="E93">
        <v>29</v>
      </c>
      <c r="F93" t="s">
        <v>61</v>
      </c>
      <c r="G93">
        <v>4</v>
      </c>
      <c r="H93">
        <v>1567</v>
      </c>
      <c r="I93">
        <v>776</v>
      </c>
      <c r="J93">
        <v>49.52</v>
      </c>
      <c r="K93">
        <v>791</v>
      </c>
      <c r="L93">
        <v>50.48</v>
      </c>
      <c r="M93">
        <v>20</v>
      </c>
      <c r="N93">
        <v>1.28</v>
      </c>
      <c r="O93">
        <v>2.5299999999999998</v>
      </c>
      <c r="P93">
        <v>32</v>
      </c>
      <c r="Q93">
        <v>2.04</v>
      </c>
      <c r="R93">
        <v>4.05</v>
      </c>
      <c r="S93">
        <v>739</v>
      </c>
      <c r="T93">
        <v>47.16</v>
      </c>
      <c r="U93">
        <v>93.43</v>
      </c>
      <c r="V93">
        <v>1</v>
      </c>
      <c r="W93" t="s">
        <v>225</v>
      </c>
      <c r="X93" t="s">
        <v>162</v>
      </c>
      <c r="Y93" t="s">
        <v>226</v>
      </c>
      <c r="Z93">
        <v>261</v>
      </c>
      <c r="AA93">
        <v>16.66</v>
      </c>
      <c r="AB93">
        <v>35.32</v>
      </c>
      <c r="AC93">
        <v>3</v>
      </c>
      <c r="AD93" t="s">
        <v>227</v>
      </c>
      <c r="AE93" t="s">
        <v>164</v>
      </c>
      <c r="AF93" t="s">
        <v>228</v>
      </c>
      <c r="AG93">
        <v>478</v>
      </c>
      <c r="AH93">
        <v>30.5</v>
      </c>
      <c r="AI93">
        <v>64.680000000000007</v>
      </c>
    </row>
    <row r="94" spans="1:35" x14ac:dyDescent="0.2">
      <c r="A94" t="s">
        <v>38</v>
      </c>
      <c r="B94" t="s">
        <v>39</v>
      </c>
      <c r="C94">
        <v>1</v>
      </c>
      <c r="D94" t="s">
        <v>40</v>
      </c>
      <c r="E94">
        <v>29</v>
      </c>
      <c r="F94" t="s">
        <v>61</v>
      </c>
      <c r="G94">
        <v>5</v>
      </c>
      <c r="H94">
        <v>1722</v>
      </c>
      <c r="I94">
        <v>818</v>
      </c>
      <c r="J94">
        <v>47.5</v>
      </c>
      <c r="K94">
        <v>904</v>
      </c>
      <c r="L94">
        <v>52.5</v>
      </c>
      <c r="M94">
        <v>13</v>
      </c>
      <c r="N94">
        <v>0.75</v>
      </c>
      <c r="O94">
        <v>1.44</v>
      </c>
      <c r="P94">
        <v>11</v>
      </c>
      <c r="Q94">
        <v>0.64</v>
      </c>
      <c r="R94">
        <v>1.22</v>
      </c>
      <c r="S94">
        <v>880</v>
      </c>
      <c r="T94">
        <v>51.1</v>
      </c>
      <c r="U94">
        <v>97.35</v>
      </c>
      <c r="V94">
        <v>1</v>
      </c>
      <c r="W94" t="s">
        <v>225</v>
      </c>
      <c r="X94" t="s">
        <v>162</v>
      </c>
      <c r="Y94" t="s">
        <v>226</v>
      </c>
      <c r="Z94">
        <v>334</v>
      </c>
      <c r="AA94">
        <v>19.399999999999999</v>
      </c>
      <c r="AB94">
        <v>37.950000000000003</v>
      </c>
      <c r="AC94">
        <v>3</v>
      </c>
      <c r="AD94" t="s">
        <v>227</v>
      </c>
      <c r="AE94" t="s">
        <v>164</v>
      </c>
      <c r="AF94" t="s">
        <v>228</v>
      </c>
      <c r="AG94">
        <v>546</v>
      </c>
      <c r="AH94">
        <v>31.71</v>
      </c>
      <c r="AI94">
        <v>62.05</v>
      </c>
    </row>
    <row r="95" spans="1:35" x14ac:dyDescent="0.2">
      <c r="A95" t="s">
        <v>38</v>
      </c>
      <c r="B95" t="s">
        <v>39</v>
      </c>
      <c r="C95">
        <v>1</v>
      </c>
      <c r="D95" t="s">
        <v>40</v>
      </c>
      <c r="E95">
        <v>29</v>
      </c>
      <c r="F95" t="s">
        <v>61</v>
      </c>
      <c r="G95">
        <v>6</v>
      </c>
      <c r="H95">
        <v>927</v>
      </c>
      <c r="I95">
        <v>467</v>
      </c>
      <c r="J95">
        <v>50.38</v>
      </c>
      <c r="K95">
        <v>460</v>
      </c>
      <c r="L95">
        <v>49.62</v>
      </c>
      <c r="M95">
        <v>8</v>
      </c>
      <c r="N95">
        <v>0.86</v>
      </c>
      <c r="O95">
        <v>1.74</v>
      </c>
      <c r="P95">
        <v>12</v>
      </c>
      <c r="Q95">
        <v>1.29</v>
      </c>
      <c r="R95">
        <v>2.61</v>
      </c>
      <c r="S95">
        <v>440</v>
      </c>
      <c r="T95">
        <v>47.46</v>
      </c>
      <c r="U95">
        <v>95.65</v>
      </c>
      <c r="V95">
        <v>1</v>
      </c>
      <c r="W95" t="s">
        <v>225</v>
      </c>
      <c r="X95" t="s">
        <v>162</v>
      </c>
      <c r="Y95" t="s">
        <v>226</v>
      </c>
      <c r="Z95">
        <v>298</v>
      </c>
      <c r="AA95">
        <v>32.15</v>
      </c>
      <c r="AB95">
        <v>67.73</v>
      </c>
      <c r="AC95">
        <v>3</v>
      </c>
      <c r="AD95" t="s">
        <v>227</v>
      </c>
      <c r="AE95" t="s">
        <v>164</v>
      </c>
      <c r="AF95" t="s">
        <v>228</v>
      </c>
      <c r="AG95">
        <v>142</v>
      </c>
      <c r="AH95">
        <v>15.32</v>
      </c>
      <c r="AI95">
        <v>32.270000000000003</v>
      </c>
    </row>
    <row r="96" spans="1:35" x14ac:dyDescent="0.2">
      <c r="A96" t="s">
        <v>38</v>
      </c>
      <c r="B96" t="s">
        <v>39</v>
      </c>
      <c r="C96">
        <v>1</v>
      </c>
      <c r="D96" t="s">
        <v>40</v>
      </c>
      <c r="E96">
        <v>29</v>
      </c>
      <c r="F96" t="s">
        <v>61</v>
      </c>
      <c r="G96">
        <v>7</v>
      </c>
      <c r="H96">
        <v>995</v>
      </c>
      <c r="I96">
        <v>468</v>
      </c>
      <c r="J96">
        <v>47.04</v>
      </c>
      <c r="K96">
        <v>527</v>
      </c>
      <c r="L96">
        <v>52.96</v>
      </c>
      <c r="M96">
        <v>11</v>
      </c>
      <c r="N96">
        <v>1.1100000000000001</v>
      </c>
      <c r="O96">
        <v>2.09</v>
      </c>
      <c r="P96">
        <v>12</v>
      </c>
      <c r="Q96">
        <v>1.21</v>
      </c>
      <c r="R96">
        <v>2.2799999999999998</v>
      </c>
      <c r="S96">
        <v>504</v>
      </c>
      <c r="T96">
        <v>50.65</v>
      </c>
      <c r="U96">
        <v>95.64</v>
      </c>
      <c r="V96">
        <v>1</v>
      </c>
      <c r="W96" t="s">
        <v>225</v>
      </c>
      <c r="X96" t="s">
        <v>162</v>
      </c>
      <c r="Y96" t="s">
        <v>226</v>
      </c>
      <c r="Z96">
        <v>342</v>
      </c>
      <c r="AA96">
        <v>34.369999999999997</v>
      </c>
      <c r="AB96">
        <v>67.86</v>
      </c>
      <c r="AC96">
        <v>3</v>
      </c>
      <c r="AD96" t="s">
        <v>227</v>
      </c>
      <c r="AE96" t="s">
        <v>164</v>
      </c>
      <c r="AF96" t="s">
        <v>228</v>
      </c>
      <c r="AG96">
        <v>162</v>
      </c>
      <c r="AH96">
        <v>16.28</v>
      </c>
      <c r="AI96">
        <v>32.14</v>
      </c>
    </row>
    <row r="97" spans="1:35" x14ac:dyDescent="0.2">
      <c r="A97" t="s">
        <v>38</v>
      </c>
      <c r="B97" t="s">
        <v>39</v>
      </c>
      <c r="C97">
        <v>1</v>
      </c>
      <c r="D97" t="s">
        <v>40</v>
      </c>
      <c r="E97">
        <v>29</v>
      </c>
      <c r="F97" t="s">
        <v>61</v>
      </c>
      <c r="G97">
        <v>8</v>
      </c>
      <c r="H97">
        <v>1453</v>
      </c>
      <c r="I97">
        <v>898</v>
      </c>
      <c r="J97">
        <v>61.8</v>
      </c>
      <c r="K97">
        <v>555</v>
      </c>
      <c r="L97">
        <v>38.200000000000003</v>
      </c>
      <c r="M97">
        <v>13</v>
      </c>
      <c r="N97">
        <v>0.89</v>
      </c>
      <c r="O97">
        <v>2.34</v>
      </c>
      <c r="P97">
        <v>13</v>
      </c>
      <c r="Q97">
        <v>0.89</v>
      </c>
      <c r="R97">
        <v>2.34</v>
      </c>
      <c r="S97">
        <v>529</v>
      </c>
      <c r="T97">
        <v>36.409999999999997</v>
      </c>
      <c r="U97">
        <v>95.32</v>
      </c>
      <c r="V97">
        <v>1</v>
      </c>
      <c r="W97" t="s">
        <v>225</v>
      </c>
      <c r="X97" t="s">
        <v>162</v>
      </c>
      <c r="Y97" t="s">
        <v>226</v>
      </c>
      <c r="Z97">
        <v>203</v>
      </c>
      <c r="AA97">
        <v>13.97</v>
      </c>
      <c r="AB97">
        <v>38.369999999999997</v>
      </c>
      <c r="AC97">
        <v>3</v>
      </c>
      <c r="AD97" t="s">
        <v>227</v>
      </c>
      <c r="AE97" t="s">
        <v>164</v>
      </c>
      <c r="AF97" t="s">
        <v>228</v>
      </c>
      <c r="AG97">
        <v>326</v>
      </c>
      <c r="AH97">
        <v>22.44</v>
      </c>
      <c r="AI97">
        <v>61.63</v>
      </c>
    </row>
    <row r="98" spans="1:35" x14ac:dyDescent="0.2">
      <c r="A98" t="s">
        <v>38</v>
      </c>
      <c r="B98" t="s">
        <v>39</v>
      </c>
      <c r="C98">
        <v>1</v>
      </c>
      <c r="D98" t="s">
        <v>40</v>
      </c>
      <c r="E98">
        <v>29</v>
      </c>
      <c r="F98" t="s">
        <v>61</v>
      </c>
      <c r="G98">
        <v>9</v>
      </c>
      <c r="H98">
        <v>1308</v>
      </c>
      <c r="I98">
        <v>771</v>
      </c>
      <c r="J98">
        <v>58.94</v>
      </c>
      <c r="K98">
        <v>537</v>
      </c>
      <c r="L98">
        <v>41.06</v>
      </c>
      <c r="M98">
        <v>11</v>
      </c>
      <c r="N98">
        <v>0.84</v>
      </c>
      <c r="O98">
        <v>2.0499999999999998</v>
      </c>
      <c r="P98">
        <v>14</v>
      </c>
      <c r="Q98">
        <v>1.07</v>
      </c>
      <c r="R98">
        <v>2.61</v>
      </c>
      <c r="S98">
        <v>512</v>
      </c>
      <c r="T98">
        <v>39.14</v>
      </c>
      <c r="U98">
        <v>95.34</v>
      </c>
      <c r="V98">
        <v>1</v>
      </c>
      <c r="W98" t="s">
        <v>225</v>
      </c>
      <c r="X98" t="s">
        <v>162</v>
      </c>
      <c r="Y98" t="s">
        <v>226</v>
      </c>
      <c r="Z98">
        <v>197</v>
      </c>
      <c r="AA98">
        <v>15.06</v>
      </c>
      <c r="AB98">
        <v>38.479999999999997</v>
      </c>
      <c r="AC98">
        <v>3</v>
      </c>
      <c r="AD98" t="s">
        <v>227</v>
      </c>
      <c r="AE98" t="s">
        <v>164</v>
      </c>
      <c r="AF98" t="s">
        <v>228</v>
      </c>
      <c r="AG98">
        <v>315</v>
      </c>
      <c r="AH98">
        <v>24.08</v>
      </c>
      <c r="AI98">
        <v>61.52</v>
      </c>
    </row>
    <row r="99" spans="1:35" x14ac:dyDescent="0.2">
      <c r="A99" t="s">
        <v>38</v>
      </c>
      <c r="B99" t="s">
        <v>39</v>
      </c>
      <c r="C99">
        <v>1</v>
      </c>
      <c r="D99" t="s">
        <v>40</v>
      </c>
      <c r="E99">
        <v>29</v>
      </c>
      <c r="F99" t="s">
        <v>61</v>
      </c>
      <c r="G99">
        <v>10</v>
      </c>
      <c r="H99">
        <v>234</v>
      </c>
      <c r="I99">
        <v>83</v>
      </c>
      <c r="J99">
        <v>35.47</v>
      </c>
      <c r="K99">
        <v>151</v>
      </c>
      <c r="L99">
        <v>64.53</v>
      </c>
      <c r="M99">
        <v>0</v>
      </c>
      <c r="N99">
        <v>0</v>
      </c>
      <c r="O99">
        <v>0</v>
      </c>
      <c r="P99">
        <v>3</v>
      </c>
      <c r="Q99">
        <v>1.28</v>
      </c>
      <c r="R99">
        <v>1.99</v>
      </c>
      <c r="S99">
        <v>148</v>
      </c>
      <c r="T99">
        <v>63.25</v>
      </c>
      <c r="U99">
        <v>98.01</v>
      </c>
      <c r="V99">
        <v>1</v>
      </c>
      <c r="W99" t="s">
        <v>225</v>
      </c>
      <c r="X99" t="s">
        <v>162</v>
      </c>
      <c r="Y99" t="s">
        <v>226</v>
      </c>
      <c r="Z99">
        <v>75</v>
      </c>
      <c r="AA99">
        <v>32.049999999999997</v>
      </c>
      <c r="AB99">
        <v>50.68</v>
      </c>
      <c r="AC99">
        <v>3</v>
      </c>
      <c r="AD99" t="s">
        <v>227</v>
      </c>
      <c r="AE99" t="s">
        <v>164</v>
      </c>
      <c r="AF99" t="s">
        <v>228</v>
      </c>
      <c r="AG99">
        <v>73</v>
      </c>
      <c r="AH99">
        <v>31.2</v>
      </c>
      <c r="AI99">
        <v>49.32</v>
      </c>
    </row>
    <row r="100" spans="1:35" x14ac:dyDescent="0.2">
      <c r="A100" t="s">
        <v>38</v>
      </c>
      <c r="B100" t="s">
        <v>39</v>
      </c>
      <c r="C100">
        <v>1</v>
      </c>
      <c r="D100" t="s">
        <v>40</v>
      </c>
      <c r="E100">
        <v>30</v>
      </c>
      <c r="F100" t="s">
        <v>62</v>
      </c>
      <c r="G100">
        <v>1</v>
      </c>
      <c r="H100">
        <v>215</v>
      </c>
      <c r="I100">
        <v>118</v>
      </c>
      <c r="J100">
        <v>54.88</v>
      </c>
      <c r="K100">
        <v>97</v>
      </c>
      <c r="L100">
        <v>45.12</v>
      </c>
      <c r="M100">
        <v>1</v>
      </c>
      <c r="N100">
        <v>0.47</v>
      </c>
      <c r="O100">
        <v>1.03</v>
      </c>
      <c r="P100">
        <v>5</v>
      </c>
      <c r="Q100">
        <v>2.33</v>
      </c>
      <c r="R100">
        <v>5.15</v>
      </c>
      <c r="S100">
        <v>91</v>
      </c>
      <c r="T100">
        <v>42.33</v>
      </c>
      <c r="U100">
        <v>93.81</v>
      </c>
      <c r="V100">
        <v>1</v>
      </c>
      <c r="W100" t="s">
        <v>225</v>
      </c>
      <c r="X100" t="s">
        <v>162</v>
      </c>
      <c r="Y100" t="s">
        <v>226</v>
      </c>
      <c r="Z100">
        <v>63</v>
      </c>
      <c r="AA100">
        <v>29.3</v>
      </c>
      <c r="AB100">
        <v>69.23</v>
      </c>
      <c r="AC100">
        <v>3</v>
      </c>
      <c r="AD100" t="s">
        <v>227</v>
      </c>
      <c r="AE100" t="s">
        <v>164</v>
      </c>
      <c r="AF100" t="s">
        <v>228</v>
      </c>
      <c r="AG100">
        <v>28</v>
      </c>
      <c r="AH100">
        <v>13.02</v>
      </c>
      <c r="AI100">
        <v>30.77</v>
      </c>
    </row>
    <row r="101" spans="1:35" x14ac:dyDescent="0.2">
      <c r="A101" t="s">
        <v>38</v>
      </c>
      <c r="B101" t="s">
        <v>39</v>
      </c>
      <c r="C101">
        <v>1</v>
      </c>
      <c r="D101" t="s">
        <v>40</v>
      </c>
      <c r="E101">
        <v>30</v>
      </c>
      <c r="F101" t="s">
        <v>62</v>
      </c>
      <c r="G101">
        <v>2</v>
      </c>
      <c r="H101">
        <v>57</v>
      </c>
      <c r="I101">
        <v>23</v>
      </c>
      <c r="J101">
        <v>40.35</v>
      </c>
      <c r="K101">
        <v>34</v>
      </c>
      <c r="L101">
        <v>59.65</v>
      </c>
      <c r="M101">
        <v>0</v>
      </c>
      <c r="N101">
        <v>0</v>
      </c>
      <c r="O101">
        <v>0</v>
      </c>
      <c r="P101">
        <v>1</v>
      </c>
      <c r="Q101">
        <v>1.75</v>
      </c>
      <c r="R101">
        <v>2.94</v>
      </c>
      <c r="S101">
        <v>33</v>
      </c>
      <c r="T101">
        <v>57.89</v>
      </c>
      <c r="U101">
        <v>97.06</v>
      </c>
      <c r="V101">
        <v>1</v>
      </c>
      <c r="W101" t="s">
        <v>225</v>
      </c>
      <c r="X101" t="s">
        <v>162</v>
      </c>
      <c r="Y101" t="s">
        <v>226</v>
      </c>
      <c r="Z101">
        <v>25</v>
      </c>
      <c r="AA101">
        <v>43.86</v>
      </c>
      <c r="AB101">
        <v>75.760000000000005</v>
      </c>
      <c r="AC101">
        <v>3</v>
      </c>
      <c r="AD101" t="s">
        <v>227</v>
      </c>
      <c r="AE101" t="s">
        <v>164</v>
      </c>
      <c r="AF101" t="s">
        <v>228</v>
      </c>
      <c r="AG101">
        <v>8</v>
      </c>
      <c r="AH101">
        <v>14.04</v>
      </c>
      <c r="AI101">
        <v>24.24</v>
      </c>
    </row>
    <row r="102" spans="1:35" x14ac:dyDescent="0.2">
      <c r="A102" t="s">
        <v>38</v>
      </c>
      <c r="B102" t="s">
        <v>39</v>
      </c>
      <c r="C102">
        <v>1</v>
      </c>
      <c r="D102" t="s">
        <v>40</v>
      </c>
      <c r="E102">
        <v>31</v>
      </c>
      <c r="F102" t="s">
        <v>63</v>
      </c>
      <c r="G102">
        <v>1</v>
      </c>
      <c r="H102">
        <v>857</v>
      </c>
      <c r="I102">
        <v>367</v>
      </c>
      <c r="J102">
        <v>42.82</v>
      </c>
      <c r="K102">
        <v>490</v>
      </c>
      <c r="L102">
        <v>57.18</v>
      </c>
      <c r="M102">
        <v>9</v>
      </c>
      <c r="N102">
        <v>1.05</v>
      </c>
      <c r="O102">
        <v>1.84</v>
      </c>
      <c r="P102">
        <v>7</v>
      </c>
      <c r="Q102">
        <v>0.82</v>
      </c>
      <c r="R102">
        <v>1.43</v>
      </c>
      <c r="S102">
        <v>474</v>
      </c>
      <c r="T102">
        <v>55.31</v>
      </c>
      <c r="U102">
        <v>96.73</v>
      </c>
      <c r="V102">
        <v>1</v>
      </c>
      <c r="W102" t="s">
        <v>225</v>
      </c>
      <c r="X102" t="s">
        <v>162</v>
      </c>
      <c r="Y102" t="s">
        <v>226</v>
      </c>
      <c r="Z102">
        <v>123</v>
      </c>
      <c r="AA102">
        <v>14.35</v>
      </c>
      <c r="AB102">
        <v>25.95</v>
      </c>
      <c r="AC102">
        <v>3</v>
      </c>
      <c r="AD102" t="s">
        <v>227</v>
      </c>
      <c r="AE102" t="s">
        <v>164</v>
      </c>
      <c r="AF102" t="s">
        <v>228</v>
      </c>
      <c r="AG102">
        <v>351</v>
      </c>
      <c r="AH102">
        <v>40.96</v>
      </c>
      <c r="AI102">
        <v>74.05</v>
      </c>
    </row>
    <row r="103" spans="1:35" x14ac:dyDescent="0.2">
      <c r="A103" t="s">
        <v>38</v>
      </c>
      <c r="B103" t="s">
        <v>39</v>
      </c>
      <c r="C103">
        <v>1</v>
      </c>
      <c r="D103" t="s">
        <v>40</v>
      </c>
      <c r="E103">
        <v>31</v>
      </c>
      <c r="F103" t="s">
        <v>63</v>
      </c>
      <c r="G103">
        <v>2</v>
      </c>
      <c r="H103">
        <v>756</v>
      </c>
      <c r="I103">
        <v>285</v>
      </c>
      <c r="J103">
        <v>37.700000000000003</v>
      </c>
      <c r="K103">
        <v>471</v>
      </c>
      <c r="L103">
        <v>62.3</v>
      </c>
      <c r="M103">
        <v>9</v>
      </c>
      <c r="N103">
        <v>1.19</v>
      </c>
      <c r="O103">
        <v>1.91</v>
      </c>
      <c r="P103">
        <v>13</v>
      </c>
      <c r="Q103">
        <v>1.72</v>
      </c>
      <c r="R103">
        <v>2.76</v>
      </c>
      <c r="S103">
        <v>449</v>
      </c>
      <c r="T103">
        <v>59.39</v>
      </c>
      <c r="U103">
        <v>95.33</v>
      </c>
      <c r="V103">
        <v>1</v>
      </c>
      <c r="W103" t="s">
        <v>225</v>
      </c>
      <c r="X103" t="s">
        <v>162</v>
      </c>
      <c r="Y103" t="s">
        <v>226</v>
      </c>
      <c r="Z103">
        <v>87</v>
      </c>
      <c r="AA103">
        <v>11.51</v>
      </c>
      <c r="AB103">
        <v>19.38</v>
      </c>
      <c r="AC103">
        <v>3</v>
      </c>
      <c r="AD103" t="s">
        <v>227</v>
      </c>
      <c r="AE103" t="s">
        <v>164</v>
      </c>
      <c r="AF103" t="s">
        <v>228</v>
      </c>
      <c r="AG103">
        <v>362</v>
      </c>
      <c r="AH103">
        <v>47.88</v>
      </c>
      <c r="AI103">
        <v>80.62</v>
      </c>
    </row>
    <row r="104" spans="1:35" x14ac:dyDescent="0.2">
      <c r="A104" t="s">
        <v>38</v>
      </c>
      <c r="B104" t="s">
        <v>39</v>
      </c>
      <c r="C104">
        <v>1</v>
      </c>
      <c r="D104" t="s">
        <v>40</v>
      </c>
      <c r="E104">
        <v>31</v>
      </c>
      <c r="F104" t="s">
        <v>63</v>
      </c>
      <c r="G104">
        <v>3</v>
      </c>
      <c r="H104">
        <v>340</v>
      </c>
      <c r="I104">
        <v>130</v>
      </c>
      <c r="J104">
        <v>38.24</v>
      </c>
      <c r="K104">
        <v>210</v>
      </c>
      <c r="L104">
        <v>61.76</v>
      </c>
      <c r="M104">
        <v>0</v>
      </c>
      <c r="N104">
        <v>0</v>
      </c>
      <c r="O104">
        <v>0</v>
      </c>
      <c r="P104">
        <v>5</v>
      </c>
      <c r="Q104">
        <v>1.47</v>
      </c>
      <c r="R104">
        <v>2.38</v>
      </c>
      <c r="S104">
        <v>205</v>
      </c>
      <c r="T104">
        <v>60.29</v>
      </c>
      <c r="U104">
        <v>97.62</v>
      </c>
      <c r="V104">
        <v>1</v>
      </c>
      <c r="W104" t="s">
        <v>225</v>
      </c>
      <c r="X104" t="s">
        <v>162</v>
      </c>
      <c r="Y104" t="s">
        <v>226</v>
      </c>
      <c r="Z104">
        <v>40</v>
      </c>
      <c r="AA104">
        <v>11.76</v>
      </c>
      <c r="AB104">
        <v>19.510000000000002</v>
      </c>
      <c r="AC104">
        <v>3</v>
      </c>
      <c r="AD104" t="s">
        <v>227</v>
      </c>
      <c r="AE104" t="s">
        <v>164</v>
      </c>
      <c r="AF104" t="s">
        <v>228</v>
      </c>
      <c r="AG104">
        <v>165</v>
      </c>
      <c r="AH104">
        <v>48.53</v>
      </c>
      <c r="AI104">
        <v>80.489999999999995</v>
      </c>
    </row>
    <row r="105" spans="1:35" x14ac:dyDescent="0.2">
      <c r="A105" t="s">
        <v>38</v>
      </c>
      <c r="B105" t="s">
        <v>39</v>
      </c>
      <c r="C105">
        <v>1</v>
      </c>
      <c r="D105" t="s">
        <v>40</v>
      </c>
      <c r="E105">
        <v>31</v>
      </c>
      <c r="F105" t="s">
        <v>63</v>
      </c>
      <c r="G105">
        <v>4</v>
      </c>
      <c r="H105">
        <v>171</v>
      </c>
      <c r="I105">
        <v>71</v>
      </c>
      <c r="J105">
        <v>41.52</v>
      </c>
      <c r="K105">
        <v>100</v>
      </c>
      <c r="L105">
        <v>58.48</v>
      </c>
      <c r="M105">
        <v>0</v>
      </c>
      <c r="N105">
        <v>0</v>
      </c>
      <c r="O105">
        <v>0</v>
      </c>
      <c r="P105">
        <v>2</v>
      </c>
      <c r="Q105">
        <v>1.17</v>
      </c>
      <c r="R105">
        <v>2</v>
      </c>
      <c r="S105">
        <v>98</v>
      </c>
      <c r="T105">
        <v>57.31</v>
      </c>
      <c r="U105">
        <v>98</v>
      </c>
      <c r="V105">
        <v>1</v>
      </c>
      <c r="W105" t="s">
        <v>225</v>
      </c>
      <c r="X105" t="s">
        <v>162</v>
      </c>
      <c r="Y105" t="s">
        <v>226</v>
      </c>
      <c r="Z105">
        <v>19</v>
      </c>
      <c r="AA105">
        <v>11.11</v>
      </c>
      <c r="AB105">
        <v>19.39</v>
      </c>
      <c r="AC105">
        <v>3</v>
      </c>
      <c r="AD105" t="s">
        <v>227</v>
      </c>
      <c r="AE105" t="s">
        <v>164</v>
      </c>
      <c r="AF105" t="s">
        <v>228</v>
      </c>
      <c r="AG105">
        <v>79</v>
      </c>
      <c r="AH105">
        <v>46.2</v>
      </c>
      <c r="AI105">
        <v>80.61</v>
      </c>
    </row>
    <row r="106" spans="1:35" x14ac:dyDescent="0.2">
      <c r="A106" t="s">
        <v>38</v>
      </c>
      <c r="B106" t="s">
        <v>39</v>
      </c>
      <c r="C106">
        <v>1</v>
      </c>
      <c r="D106" t="s">
        <v>40</v>
      </c>
      <c r="E106">
        <v>31</v>
      </c>
      <c r="F106" t="s">
        <v>63</v>
      </c>
      <c r="G106">
        <v>5</v>
      </c>
      <c r="H106">
        <v>131</v>
      </c>
      <c r="I106">
        <v>44</v>
      </c>
      <c r="J106">
        <v>33.590000000000003</v>
      </c>
      <c r="K106">
        <v>87</v>
      </c>
      <c r="L106">
        <v>66.41</v>
      </c>
      <c r="M106">
        <v>8</v>
      </c>
      <c r="N106">
        <v>6.11</v>
      </c>
      <c r="O106">
        <v>9.1999999999999993</v>
      </c>
      <c r="P106">
        <v>0</v>
      </c>
      <c r="Q106">
        <v>0</v>
      </c>
      <c r="R106">
        <v>0</v>
      </c>
      <c r="S106">
        <v>79</v>
      </c>
      <c r="T106">
        <v>60.31</v>
      </c>
      <c r="U106">
        <v>90.8</v>
      </c>
      <c r="V106">
        <v>1</v>
      </c>
      <c r="W106" t="s">
        <v>225</v>
      </c>
      <c r="X106" t="s">
        <v>162</v>
      </c>
      <c r="Y106" t="s">
        <v>226</v>
      </c>
      <c r="Z106">
        <v>14</v>
      </c>
      <c r="AA106">
        <v>10.69</v>
      </c>
      <c r="AB106">
        <v>17.72</v>
      </c>
      <c r="AC106">
        <v>3</v>
      </c>
      <c r="AD106" t="s">
        <v>227</v>
      </c>
      <c r="AE106" t="s">
        <v>164</v>
      </c>
      <c r="AF106" t="s">
        <v>228</v>
      </c>
      <c r="AG106">
        <v>65</v>
      </c>
      <c r="AH106">
        <v>49.62</v>
      </c>
      <c r="AI106">
        <v>82.28</v>
      </c>
    </row>
    <row r="107" spans="1:35" x14ac:dyDescent="0.2">
      <c r="A107" t="s">
        <v>38</v>
      </c>
      <c r="B107" t="s">
        <v>39</v>
      </c>
      <c r="C107">
        <v>1</v>
      </c>
      <c r="D107" t="s">
        <v>40</v>
      </c>
      <c r="E107">
        <v>32</v>
      </c>
      <c r="F107" t="s">
        <v>64</v>
      </c>
      <c r="G107">
        <v>1</v>
      </c>
      <c r="H107">
        <v>157</v>
      </c>
      <c r="I107">
        <v>59</v>
      </c>
      <c r="J107">
        <v>37.58</v>
      </c>
      <c r="K107">
        <v>98</v>
      </c>
      <c r="L107">
        <v>62.42</v>
      </c>
      <c r="M107">
        <v>2</v>
      </c>
      <c r="N107">
        <v>1.27</v>
      </c>
      <c r="O107">
        <v>2.04</v>
      </c>
      <c r="P107">
        <v>1</v>
      </c>
      <c r="Q107">
        <v>0.64</v>
      </c>
      <c r="R107">
        <v>1.02</v>
      </c>
      <c r="S107">
        <v>95</v>
      </c>
      <c r="T107">
        <v>60.51</v>
      </c>
      <c r="U107">
        <v>96.94</v>
      </c>
      <c r="V107">
        <v>1</v>
      </c>
      <c r="W107" t="s">
        <v>225</v>
      </c>
      <c r="X107" t="s">
        <v>162</v>
      </c>
      <c r="Y107" t="s">
        <v>226</v>
      </c>
      <c r="Z107">
        <v>42</v>
      </c>
      <c r="AA107">
        <v>26.75</v>
      </c>
      <c r="AB107">
        <v>44.21</v>
      </c>
      <c r="AC107">
        <v>3</v>
      </c>
      <c r="AD107" t="s">
        <v>227</v>
      </c>
      <c r="AE107" t="s">
        <v>164</v>
      </c>
      <c r="AF107" t="s">
        <v>228</v>
      </c>
      <c r="AG107">
        <v>53</v>
      </c>
      <c r="AH107">
        <v>33.76</v>
      </c>
      <c r="AI107">
        <v>55.79</v>
      </c>
    </row>
    <row r="108" spans="1:35" x14ac:dyDescent="0.2">
      <c r="A108" t="s">
        <v>38</v>
      </c>
      <c r="B108" t="s">
        <v>39</v>
      </c>
      <c r="C108">
        <v>1</v>
      </c>
      <c r="D108" t="s">
        <v>40</v>
      </c>
      <c r="E108">
        <v>32</v>
      </c>
      <c r="F108" t="s">
        <v>64</v>
      </c>
      <c r="G108">
        <v>2</v>
      </c>
      <c r="H108">
        <v>92</v>
      </c>
      <c r="I108">
        <v>46</v>
      </c>
      <c r="J108">
        <v>50</v>
      </c>
      <c r="K108">
        <v>46</v>
      </c>
      <c r="L108">
        <v>50</v>
      </c>
      <c r="M108">
        <v>3</v>
      </c>
      <c r="N108">
        <v>3.26</v>
      </c>
      <c r="O108">
        <v>6.52</v>
      </c>
      <c r="P108">
        <v>0</v>
      </c>
      <c r="Q108">
        <v>0</v>
      </c>
      <c r="R108">
        <v>0</v>
      </c>
      <c r="S108">
        <v>43</v>
      </c>
      <c r="T108">
        <v>46.74</v>
      </c>
      <c r="U108">
        <v>93.48</v>
      </c>
      <c r="V108">
        <v>1</v>
      </c>
      <c r="W108" t="s">
        <v>225</v>
      </c>
      <c r="X108" t="s">
        <v>162</v>
      </c>
      <c r="Y108" t="s">
        <v>226</v>
      </c>
      <c r="Z108">
        <v>14</v>
      </c>
      <c r="AA108">
        <v>15.22</v>
      </c>
      <c r="AB108">
        <v>32.56</v>
      </c>
      <c r="AC108">
        <v>3</v>
      </c>
      <c r="AD108" t="s">
        <v>227</v>
      </c>
      <c r="AE108" t="s">
        <v>164</v>
      </c>
      <c r="AF108" t="s">
        <v>228</v>
      </c>
      <c r="AG108">
        <v>29</v>
      </c>
      <c r="AH108">
        <v>31.52</v>
      </c>
      <c r="AI108">
        <v>67.44</v>
      </c>
    </row>
    <row r="109" spans="1:35" x14ac:dyDescent="0.2">
      <c r="A109" t="s">
        <v>38</v>
      </c>
      <c r="B109" t="s">
        <v>39</v>
      </c>
      <c r="C109">
        <v>1</v>
      </c>
      <c r="D109" t="s">
        <v>40</v>
      </c>
      <c r="E109">
        <v>32</v>
      </c>
      <c r="F109" t="s">
        <v>64</v>
      </c>
      <c r="G109">
        <v>3</v>
      </c>
      <c r="H109">
        <v>44</v>
      </c>
      <c r="I109">
        <v>14</v>
      </c>
      <c r="J109">
        <v>31.82</v>
      </c>
      <c r="K109">
        <v>30</v>
      </c>
      <c r="L109">
        <v>68.180000000000007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30</v>
      </c>
      <c r="T109">
        <v>68.180000000000007</v>
      </c>
      <c r="U109">
        <v>100</v>
      </c>
      <c r="V109">
        <v>1</v>
      </c>
      <c r="W109" t="s">
        <v>225</v>
      </c>
      <c r="X109" t="s">
        <v>162</v>
      </c>
      <c r="Y109" t="s">
        <v>226</v>
      </c>
      <c r="Z109">
        <v>5</v>
      </c>
      <c r="AA109">
        <v>11.36</v>
      </c>
      <c r="AB109">
        <v>16.670000000000002</v>
      </c>
      <c r="AC109">
        <v>3</v>
      </c>
      <c r="AD109" t="s">
        <v>227</v>
      </c>
      <c r="AE109" t="s">
        <v>164</v>
      </c>
      <c r="AF109" t="s">
        <v>228</v>
      </c>
      <c r="AG109">
        <v>25</v>
      </c>
      <c r="AH109">
        <v>56.82</v>
      </c>
      <c r="AI109">
        <v>83.33</v>
      </c>
    </row>
    <row r="110" spans="1:35" x14ac:dyDescent="0.2">
      <c r="A110" t="s">
        <v>38</v>
      </c>
      <c r="B110" t="s">
        <v>39</v>
      </c>
      <c r="C110">
        <v>2</v>
      </c>
      <c r="D110" t="s">
        <v>53</v>
      </c>
      <c r="E110">
        <v>33</v>
      </c>
      <c r="F110" s="4" t="s">
        <v>65</v>
      </c>
      <c r="G110">
        <v>1</v>
      </c>
      <c r="H110">
        <v>973</v>
      </c>
      <c r="I110">
        <v>602</v>
      </c>
      <c r="J110">
        <v>61.87</v>
      </c>
      <c r="K110">
        <v>371</v>
      </c>
      <c r="L110">
        <v>38.130000000000003</v>
      </c>
      <c r="M110">
        <v>19</v>
      </c>
      <c r="N110">
        <v>1.95</v>
      </c>
      <c r="O110">
        <v>5.12</v>
      </c>
      <c r="P110">
        <v>11</v>
      </c>
      <c r="Q110">
        <v>1.1299999999999999</v>
      </c>
      <c r="R110">
        <v>2.96</v>
      </c>
      <c r="S110">
        <v>341</v>
      </c>
      <c r="T110">
        <v>35.049999999999997</v>
      </c>
      <c r="U110">
        <v>91.91</v>
      </c>
      <c r="V110">
        <v>1</v>
      </c>
      <c r="W110" t="s">
        <v>227</v>
      </c>
      <c r="X110" t="s">
        <v>198</v>
      </c>
      <c r="Y110" t="s">
        <v>231</v>
      </c>
      <c r="Z110">
        <v>72</v>
      </c>
      <c r="AA110">
        <v>7.4</v>
      </c>
      <c r="AB110">
        <v>21.11</v>
      </c>
      <c r="AC110">
        <v>3</v>
      </c>
      <c r="AD110" t="s">
        <v>227</v>
      </c>
      <c r="AE110" t="s">
        <v>199</v>
      </c>
      <c r="AF110" t="s">
        <v>232</v>
      </c>
      <c r="AG110">
        <v>269</v>
      </c>
      <c r="AH110">
        <v>27.65</v>
      </c>
      <c r="AI110">
        <v>78.89</v>
      </c>
    </row>
    <row r="111" spans="1:35" x14ac:dyDescent="0.2">
      <c r="A111" t="s">
        <v>38</v>
      </c>
      <c r="B111" t="s">
        <v>39</v>
      </c>
      <c r="C111">
        <v>2</v>
      </c>
      <c r="D111" t="s">
        <v>53</v>
      </c>
      <c r="E111">
        <v>33</v>
      </c>
      <c r="F111" t="s">
        <v>65</v>
      </c>
      <c r="G111">
        <v>2</v>
      </c>
      <c r="H111">
        <v>1293</v>
      </c>
      <c r="I111">
        <v>741</v>
      </c>
      <c r="J111">
        <v>57.31</v>
      </c>
      <c r="K111">
        <v>552</v>
      </c>
      <c r="L111">
        <v>42.69</v>
      </c>
      <c r="M111">
        <v>13</v>
      </c>
      <c r="N111">
        <v>1.01</v>
      </c>
      <c r="O111">
        <v>2.36</v>
      </c>
      <c r="P111">
        <v>14</v>
      </c>
      <c r="Q111">
        <v>1.08</v>
      </c>
      <c r="R111">
        <v>2.54</v>
      </c>
      <c r="S111">
        <v>525</v>
      </c>
      <c r="T111">
        <v>40.6</v>
      </c>
      <c r="U111">
        <v>95.11</v>
      </c>
      <c r="V111">
        <v>1</v>
      </c>
      <c r="W111" t="s">
        <v>227</v>
      </c>
      <c r="X111" t="s">
        <v>198</v>
      </c>
      <c r="Y111" t="s">
        <v>231</v>
      </c>
      <c r="Z111">
        <v>148</v>
      </c>
      <c r="AA111">
        <v>11.45</v>
      </c>
      <c r="AB111">
        <v>28.19</v>
      </c>
      <c r="AC111">
        <v>3</v>
      </c>
      <c r="AD111" t="s">
        <v>227</v>
      </c>
      <c r="AE111" t="s">
        <v>199</v>
      </c>
      <c r="AF111" t="s">
        <v>232</v>
      </c>
      <c r="AG111">
        <v>377</v>
      </c>
      <c r="AH111">
        <v>29.16</v>
      </c>
      <c r="AI111">
        <v>71.81</v>
      </c>
    </row>
    <row r="112" spans="1:35" x14ac:dyDescent="0.2">
      <c r="A112" t="s">
        <v>38</v>
      </c>
      <c r="B112" t="s">
        <v>39</v>
      </c>
      <c r="C112">
        <v>2</v>
      </c>
      <c r="D112" t="s">
        <v>53</v>
      </c>
      <c r="E112">
        <v>33</v>
      </c>
      <c r="F112" t="s">
        <v>65</v>
      </c>
      <c r="G112">
        <v>3</v>
      </c>
      <c r="H112">
        <v>1136</v>
      </c>
      <c r="I112">
        <v>579</v>
      </c>
      <c r="J112">
        <v>50.97</v>
      </c>
      <c r="K112">
        <v>557</v>
      </c>
      <c r="L112">
        <v>49.03</v>
      </c>
      <c r="M112">
        <v>17</v>
      </c>
      <c r="N112">
        <v>1.5</v>
      </c>
      <c r="O112">
        <v>3.05</v>
      </c>
      <c r="P112">
        <v>18</v>
      </c>
      <c r="Q112">
        <v>1.58</v>
      </c>
      <c r="R112">
        <v>3.23</v>
      </c>
      <c r="S112">
        <v>522</v>
      </c>
      <c r="T112">
        <v>45.95</v>
      </c>
      <c r="U112">
        <v>93.72</v>
      </c>
      <c r="V112">
        <v>1</v>
      </c>
      <c r="W112" t="s">
        <v>227</v>
      </c>
      <c r="X112" t="s">
        <v>198</v>
      </c>
      <c r="Y112" t="s">
        <v>231</v>
      </c>
      <c r="Z112">
        <v>175</v>
      </c>
      <c r="AA112">
        <v>15.4</v>
      </c>
      <c r="AB112">
        <v>33.520000000000003</v>
      </c>
      <c r="AC112">
        <v>3</v>
      </c>
      <c r="AD112" t="s">
        <v>227</v>
      </c>
      <c r="AE112" t="s">
        <v>199</v>
      </c>
      <c r="AF112" t="s">
        <v>232</v>
      </c>
      <c r="AG112">
        <v>347</v>
      </c>
      <c r="AH112">
        <v>30.55</v>
      </c>
      <c r="AI112">
        <v>66.48</v>
      </c>
    </row>
    <row r="113" spans="1:35" x14ac:dyDescent="0.2">
      <c r="A113" t="s">
        <v>38</v>
      </c>
      <c r="B113" t="s">
        <v>39</v>
      </c>
      <c r="C113">
        <v>2</v>
      </c>
      <c r="D113" t="s">
        <v>53</v>
      </c>
      <c r="E113">
        <v>33</v>
      </c>
      <c r="F113" t="s">
        <v>65</v>
      </c>
      <c r="G113">
        <v>4</v>
      </c>
      <c r="H113">
        <v>1323</v>
      </c>
      <c r="I113">
        <v>677</v>
      </c>
      <c r="J113">
        <v>51.17</v>
      </c>
      <c r="K113">
        <v>646</v>
      </c>
      <c r="L113">
        <v>48.83</v>
      </c>
      <c r="M113">
        <v>21</v>
      </c>
      <c r="N113">
        <v>1.59</v>
      </c>
      <c r="O113">
        <v>3.25</v>
      </c>
      <c r="P113">
        <v>26</v>
      </c>
      <c r="Q113">
        <v>1.97</v>
      </c>
      <c r="R113">
        <v>4.0199999999999996</v>
      </c>
      <c r="S113">
        <v>599</v>
      </c>
      <c r="T113">
        <v>45.28</v>
      </c>
      <c r="U113">
        <v>92.72</v>
      </c>
      <c r="V113">
        <v>1</v>
      </c>
      <c r="W113" t="s">
        <v>227</v>
      </c>
      <c r="X113" t="s">
        <v>198</v>
      </c>
      <c r="Y113" t="s">
        <v>231</v>
      </c>
      <c r="Z113">
        <v>123</v>
      </c>
      <c r="AA113">
        <v>9.3000000000000007</v>
      </c>
      <c r="AB113">
        <v>20.53</v>
      </c>
      <c r="AC113">
        <v>3</v>
      </c>
      <c r="AD113" t="s">
        <v>227</v>
      </c>
      <c r="AE113" t="s">
        <v>199</v>
      </c>
      <c r="AF113" t="s">
        <v>232</v>
      </c>
      <c r="AG113">
        <v>476</v>
      </c>
      <c r="AH113">
        <v>35.979999999999997</v>
      </c>
      <c r="AI113">
        <v>79.47</v>
      </c>
    </row>
    <row r="114" spans="1:35" x14ac:dyDescent="0.2">
      <c r="A114" t="s">
        <v>38</v>
      </c>
      <c r="B114" t="s">
        <v>39</v>
      </c>
      <c r="C114">
        <v>2</v>
      </c>
      <c r="D114" t="s">
        <v>53</v>
      </c>
      <c r="E114">
        <v>33</v>
      </c>
      <c r="F114" t="s">
        <v>65</v>
      </c>
      <c r="G114">
        <v>5</v>
      </c>
      <c r="H114">
        <v>1151</v>
      </c>
      <c r="I114">
        <v>674</v>
      </c>
      <c r="J114">
        <v>58.56</v>
      </c>
      <c r="K114">
        <v>477</v>
      </c>
      <c r="L114">
        <v>41.44</v>
      </c>
      <c r="M114">
        <v>18</v>
      </c>
      <c r="N114">
        <v>1.56</v>
      </c>
      <c r="O114">
        <v>3.77</v>
      </c>
      <c r="P114">
        <v>13</v>
      </c>
      <c r="Q114">
        <v>1.1299999999999999</v>
      </c>
      <c r="R114">
        <v>2.73</v>
      </c>
      <c r="S114">
        <v>446</v>
      </c>
      <c r="T114">
        <v>38.75</v>
      </c>
      <c r="U114">
        <v>93.5</v>
      </c>
      <c r="V114">
        <v>1</v>
      </c>
      <c r="W114" t="s">
        <v>227</v>
      </c>
      <c r="X114" t="s">
        <v>198</v>
      </c>
      <c r="Y114" t="s">
        <v>231</v>
      </c>
      <c r="Z114">
        <v>112</v>
      </c>
      <c r="AA114">
        <v>9.73</v>
      </c>
      <c r="AB114">
        <v>25.11</v>
      </c>
      <c r="AC114">
        <v>3</v>
      </c>
      <c r="AD114" t="s">
        <v>227</v>
      </c>
      <c r="AE114" t="s">
        <v>199</v>
      </c>
      <c r="AF114" t="s">
        <v>232</v>
      </c>
      <c r="AG114">
        <v>334</v>
      </c>
      <c r="AH114">
        <v>29.02</v>
      </c>
      <c r="AI114">
        <v>74.89</v>
      </c>
    </row>
    <row r="115" spans="1:35" x14ac:dyDescent="0.2">
      <c r="A115" t="s">
        <v>38</v>
      </c>
      <c r="B115" t="s">
        <v>39</v>
      </c>
      <c r="C115">
        <v>2</v>
      </c>
      <c r="D115" t="s">
        <v>53</v>
      </c>
      <c r="E115">
        <v>33</v>
      </c>
      <c r="F115" t="s">
        <v>65</v>
      </c>
      <c r="G115">
        <v>6</v>
      </c>
      <c r="H115">
        <v>1193</v>
      </c>
      <c r="I115">
        <v>702</v>
      </c>
      <c r="J115">
        <v>58.84</v>
      </c>
      <c r="K115">
        <v>491</v>
      </c>
      <c r="L115">
        <v>41.16</v>
      </c>
      <c r="M115">
        <v>11</v>
      </c>
      <c r="N115">
        <v>0.92</v>
      </c>
      <c r="O115">
        <v>2.2400000000000002</v>
      </c>
      <c r="P115">
        <v>10</v>
      </c>
      <c r="Q115">
        <v>0.84</v>
      </c>
      <c r="R115">
        <v>2.04</v>
      </c>
      <c r="S115">
        <v>470</v>
      </c>
      <c r="T115">
        <v>39.4</v>
      </c>
      <c r="U115">
        <v>95.72</v>
      </c>
      <c r="V115">
        <v>1</v>
      </c>
      <c r="W115" t="s">
        <v>227</v>
      </c>
      <c r="X115" t="s">
        <v>198</v>
      </c>
      <c r="Y115" t="s">
        <v>231</v>
      </c>
      <c r="Z115">
        <v>151</v>
      </c>
      <c r="AA115">
        <v>12.66</v>
      </c>
      <c r="AB115">
        <v>32.130000000000003</v>
      </c>
      <c r="AC115">
        <v>3</v>
      </c>
      <c r="AD115" t="s">
        <v>227</v>
      </c>
      <c r="AE115" t="s">
        <v>199</v>
      </c>
      <c r="AF115" t="s">
        <v>232</v>
      </c>
      <c r="AG115">
        <v>319</v>
      </c>
      <c r="AH115">
        <v>26.74</v>
      </c>
      <c r="AI115">
        <v>67.87</v>
      </c>
    </row>
    <row r="116" spans="1:35" x14ac:dyDescent="0.2">
      <c r="A116" t="s">
        <v>38</v>
      </c>
      <c r="B116" t="s">
        <v>39</v>
      </c>
      <c r="C116">
        <v>2</v>
      </c>
      <c r="D116" t="s">
        <v>53</v>
      </c>
      <c r="E116">
        <v>33</v>
      </c>
      <c r="F116" t="s">
        <v>65</v>
      </c>
      <c r="G116">
        <v>7</v>
      </c>
      <c r="H116">
        <v>1078</v>
      </c>
      <c r="I116">
        <v>611</v>
      </c>
      <c r="J116">
        <v>56.68</v>
      </c>
      <c r="K116">
        <v>467</v>
      </c>
      <c r="L116">
        <v>43.32</v>
      </c>
      <c r="M116">
        <v>7</v>
      </c>
      <c r="N116">
        <v>0.65</v>
      </c>
      <c r="O116">
        <v>1.5</v>
      </c>
      <c r="P116">
        <v>16</v>
      </c>
      <c r="Q116">
        <v>1.48</v>
      </c>
      <c r="R116">
        <v>3.43</v>
      </c>
      <c r="S116">
        <v>444</v>
      </c>
      <c r="T116">
        <v>41.19</v>
      </c>
      <c r="U116">
        <v>95.07</v>
      </c>
      <c r="V116">
        <v>1</v>
      </c>
      <c r="W116" t="s">
        <v>227</v>
      </c>
      <c r="X116" t="s">
        <v>198</v>
      </c>
      <c r="Y116" t="s">
        <v>231</v>
      </c>
      <c r="Z116">
        <v>115</v>
      </c>
      <c r="AA116">
        <v>10.67</v>
      </c>
      <c r="AB116">
        <v>25.9</v>
      </c>
      <c r="AC116">
        <v>3</v>
      </c>
      <c r="AD116" t="s">
        <v>227</v>
      </c>
      <c r="AE116" t="s">
        <v>199</v>
      </c>
      <c r="AF116" t="s">
        <v>232</v>
      </c>
      <c r="AG116">
        <v>329</v>
      </c>
      <c r="AH116">
        <v>30.52</v>
      </c>
      <c r="AI116">
        <v>74.099999999999994</v>
      </c>
    </row>
    <row r="117" spans="1:35" x14ac:dyDescent="0.2">
      <c r="A117" t="s">
        <v>38</v>
      </c>
      <c r="B117" t="s">
        <v>39</v>
      </c>
      <c r="C117">
        <v>2</v>
      </c>
      <c r="D117" t="s">
        <v>53</v>
      </c>
      <c r="E117">
        <v>33</v>
      </c>
      <c r="F117" t="s">
        <v>65</v>
      </c>
      <c r="G117">
        <v>8</v>
      </c>
      <c r="H117">
        <v>961</v>
      </c>
      <c r="I117">
        <v>547</v>
      </c>
      <c r="J117">
        <v>56.92</v>
      </c>
      <c r="K117">
        <v>414</v>
      </c>
      <c r="L117">
        <v>43.08</v>
      </c>
      <c r="M117">
        <v>10</v>
      </c>
      <c r="N117">
        <v>1.04</v>
      </c>
      <c r="O117">
        <v>2.42</v>
      </c>
      <c r="P117">
        <v>9</v>
      </c>
      <c r="Q117">
        <v>0.94</v>
      </c>
      <c r="R117">
        <v>2.17</v>
      </c>
      <c r="S117">
        <v>395</v>
      </c>
      <c r="T117">
        <v>41.1</v>
      </c>
      <c r="U117">
        <v>95.41</v>
      </c>
      <c r="V117">
        <v>1</v>
      </c>
      <c r="W117" t="s">
        <v>227</v>
      </c>
      <c r="X117" t="s">
        <v>198</v>
      </c>
      <c r="Y117" t="s">
        <v>231</v>
      </c>
      <c r="Z117">
        <v>100</v>
      </c>
      <c r="AA117">
        <v>10.41</v>
      </c>
      <c r="AB117">
        <v>25.32</v>
      </c>
      <c r="AC117">
        <v>3</v>
      </c>
      <c r="AD117" t="s">
        <v>227</v>
      </c>
      <c r="AE117" t="s">
        <v>199</v>
      </c>
      <c r="AF117" t="s">
        <v>232</v>
      </c>
      <c r="AG117">
        <v>295</v>
      </c>
      <c r="AH117">
        <v>30.7</v>
      </c>
      <c r="AI117">
        <v>74.680000000000007</v>
      </c>
    </row>
    <row r="118" spans="1:35" x14ac:dyDescent="0.2">
      <c r="A118" t="s">
        <v>38</v>
      </c>
      <c r="B118" t="s">
        <v>39</v>
      </c>
      <c r="C118">
        <v>2</v>
      </c>
      <c r="D118" t="s">
        <v>53</v>
      </c>
      <c r="E118">
        <v>34</v>
      </c>
      <c r="F118" t="s">
        <v>66</v>
      </c>
      <c r="G118">
        <v>1</v>
      </c>
      <c r="H118">
        <v>1123</v>
      </c>
      <c r="I118">
        <v>604</v>
      </c>
      <c r="J118">
        <v>53.78</v>
      </c>
      <c r="K118">
        <v>519</v>
      </c>
      <c r="L118">
        <v>46.22</v>
      </c>
      <c r="M118">
        <v>10</v>
      </c>
      <c r="N118">
        <v>0.89</v>
      </c>
      <c r="O118">
        <v>1.93</v>
      </c>
      <c r="P118">
        <v>12</v>
      </c>
      <c r="Q118">
        <v>1.07</v>
      </c>
      <c r="R118">
        <v>2.31</v>
      </c>
      <c r="S118">
        <v>497</v>
      </c>
      <c r="T118">
        <v>44.26</v>
      </c>
      <c r="U118">
        <v>95.76</v>
      </c>
      <c r="V118">
        <v>1</v>
      </c>
      <c r="W118" t="s">
        <v>227</v>
      </c>
      <c r="X118" t="s">
        <v>198</v>
      </c>
      <c r="Y118" t="s">
        <v>231</v>
      </c>
      <c r="Z118">
        <v>212</v>
      </c>
      <c r="AA118">
        <v>18.88</v>
      </c>
      <c r="AB118">
        <v>42.66</v>
      </c>
      <c r="AC118">
        <v>3</v>
      </c>
      <c r="AD118" t="s">
        <v>227</v>
      </c>
      <c r="AE118" t="s">
        <v>199</v>
      </c>
      <c r="AF118" t="s">
        <v>232</v>
      </c>
      <c r="AG118">
        <v>285</v>
      </c>
      <c r="AH118">
        <v>25.38</v>
      </c>
      <c r="AI118">
        <v>57.34</v>
      </c>
    </row>
    <row r="119" spans="1:35" x14ac:dyDescent="0.2">
      <c r="A119" t="s">
        <v>38</v>
      </c>
      <c r="B119" t="s">
        <v>39</v>
      </c>
      <c r="C119">
        <v>2</v>
      </c>
      <c r="D119" t="s">
        <v>53</v>
      </c>
      <c r="E119">
        <v>34</v>
      </c>
      <c r="F119" t="s">
        <v>66</v>
      </c>
      <c r="G119">
        <v>2</v>
      </c>
      <c r="H119">
        <v>1093</v>
      </c>
      <c r="I119">
        <v>727</v>
      </c>
      <c r="J119">
        <v>66.510000000000005</v>
      </c>
      <c r="K119">
        <v>366</v>
      </c>
      <c r="L119">
        <v>33.49</v>
      </c>
      <c r="M119">
        <v>4</v>
      </c>
      <c r="N119">
        <v>0.37</v>
      </c>
      <c r="O119">
        <v>1.0900000000000001</v>
      </c>
      <c r="P119">
        <v>7</v>
      </c>
      <c r="Q119">
        <v>0.64</v>
      </c>
      <c r="R119">
        <v>1.91</v>
      </c>
      <c r="S119">
        <v>355</v>
      </c>
      <c r="T119">
        <v>32.479999999999997</v>
      </c>
      <c r="U119">
        <v>96.99</v>
      </c>
      <c r="V119">
        <v>1</v>
      </c>
      <c r="W119" t="s">
        <v>227</v>
      </c>
      <c r="X119" t="s">
        <v>198</v>
      </c>
      <c r="Y119" t="s">
        <v>231</v>
      </c>
      <c r="Z119">
        <v>137</v>
      </c>
      <c r="AA119">
        <v>12.53</v>
      </c>
      <c r="AB119">
        <v>38.590000000000003</v>
      </c>
      <c r="AC119">
        <v>3</v>
      </c>
      <c r="AD119" t="s">
        <v>227</v>
      </c>
      <c r="AE119" t="s">
        <v>199</v>
      </c>
      <c r="AF119" t="s">
        <v>232</v>
      </c>
      <c r="AG119">
        <v>218</v>
      </c>
      <c r="AH119">
        <v>19.95</v>
      </c>
      <c r="AI119">
        <v>61.41</v>
      </c>
    </row>
    <row r="120" spans="1:35" x14ac:dyDescent="0.2">
      <c r="A120" t="s">
        <v>38</v>
      </c>
      <c r="B120" t="s">
        <v>39</v>
      </c>
      <c r="C120">
        <v>2</v>
      </c>
      <c r="D120" t="s">
        <v>53</v>
      </c>
      <c r="E120">
        <v>34</v>
      </c>
      <c r="F120" t="s">
        <v>66</v>
      </c>
      <c r="G120">
        <v>3</v>
      </c>
      <c r="H120">
        <v>1179</v>
      </c>
      <c r="I120">
        <v>706</v>
      </c>
      <c r="J120">
        <v>59.88</v>
      </c>
      <c r="K120">
        <v>473</v>
      </c>
      <c r="L120">
        <v>40.119999999999997</v>
      </c>
      <c r="M120">
        <v>14</v>
      </c>
      <c r="N120">
        <v>1.19</v>
      </c>
      <c r="O120">
        <v>2.96</v>
      </c>
      <c r="P120">
        <v>12</v>
      </c>
      <c r="Q120">
        <v>1.02</v>
      </c>
      <c r="R120">
        <v>2.54</v>
      </c>
      <c r="S120">
        <v>447</v>
      </c>
      <c r="T120">
        <v>37.909999999999997</v>
      </c>
      <c r="U120">
        <v>94.5</v>
      </c>
      <c r="V120">
        <v>1</v>
      </c>
      <c r="W120" t="s">
        <v>227</v>
      </c>
      <c r="X120" t="s">
        <v>198</v>
      </c>
      <c r="Y120" t="s">
        <v>231</v>
      </c>
      <c r="Z120">
        <v>130</v>
      </c>
      <c r="AA120">
        <v>11.03</v>
      </c>
      <c r="AB120">
        <v>29.08</v>
      </c>
      <c r="AC120">
        <v>3</v>
      </c>
      <c r="AD120" t="s">
        <v>227</v>
      </c>
      <c r="AE120" t="s">
        <v>199</v>
      </c>
      <c r="AF120" t="s">
        <v>232</v>
      </c>
      <c r="AG120">
        <v>317</v>
      </c>
      <c r="AH120">
        <v>26.89</v>
      </c>
      <c r="AI120">
        <v>70.92</v>
      </c>
    </row>
    <row r="121" spans="1:35" x14ac:dyDescent="0.2">
      <c r="A121" t="s">
        <v>38</v>
      </c>
      <c r="B121" t="s">
        <v>39</v>
      </c>
      <c r="C121">
        <v>2</v>
      </c>
      <c r="D121" t="s">
        <v>53</v>
      </c>
      <c r="E121">
        <v>34</v>
      </c>
      <c r="F121" t="s">
        <v>66</v>
      </c>
      <c r="G121">
        <v>4</v>
      </c>
      <c r="H121">
        <v>1538</v>
      </c>
      <c r="I121">
        <v>945</v>
      </c>
      <c r="J121">
        <v>61.44</v>
      </c>
      <c r="K121">
        <v>593</v>
      </c>
      <c r="L121">
        <v>38.56</v>
      </c>
      <c r="M121">
        <v>11</v>
      </c>
      <c r="N121">
        <v>0.72</v>
      </c>
      <c r="O121">
        <v>1.85</v>
      </c>
      <c r="P121">
        <v>24</v>
      </c>
      <c r="Q121">
        <v>1.56</v>
      </c>
      <c r="R121">
        <v>4.05</v>
      </c>
      <c r="S121">
        <v>558</v>
      </c>
      <c r="T121">
        <v>36.28</v>
      </c>
      <c r="U121">
        <v>94.1</v>
      </c>
      <c r="V121">
        <v>1</v>
      </c>
      <c r="W121" t="s">
        <v>227</v>
      </c>
      <c r="X121" t="s">
        <v>198</v>
      </c>
      <c r="Y121" t="s">
        <v>231</v>
      </c>
      <c r="Z121">
        <v>190</v>
      </c>
      <c r="AA121">
        <v>12.35</v>
      </c>
      <c r="AB121">
        <v>34.049999999999997</v>
      </c>
      <c r="AC121">
        <v>3</v>
      </c>
      <c r="AD121" t="s">
        <v>227</v>
      </c>
      <c r="AE121" t="s">
        <v>199</v>
      </c>
      <c r="AF121" t="s">
        <v>232</v>
      </c>
      <c r="AG121">
        <v>368</v>
      </c>
      <c r="AH121">
        <v>23.93</v>
      </c>
      <c r="AI121">
        <v>65.95</v>
      </c>
    </row>
    <row r="122" spans="1:35" x14ac:dyDescent="0.2">
      <c r="A122" t="s">
        <v>38</v>
      </c>
      <c r="B122" t="s">
        <v>39</v>
      </c>
      <c r="C122">
        <v>2</v>
      </c>
      <c r="D122" t="s">
        <v>53</v>
      </c>
      <c r="E122">
        <v>34</v>
      </c>
      <c r="F122" t="s">
        <v>66</v>
      </c>
      <c r="G122">
        <v>5</v>
      </c>
      <c r="H122">
        <v>951</v>
      </c>
      <c r="I122">
        <v>569</v>
      </c>
      <c r="J122">
        <v>59.83</v>
      </c>
      <c r="K122">
        <v>382</v>
      </c>
      <c r="L122">
        <v>40.17</v>
      </c>
      <c r="M122">
        <v>12</v>
      </c>
      <c r="N122">
        <v>1.26</v>
      </c>
      <c r="O122">
        <v>3.14</v>
      </c>
      <c r="P122">
        <v>10</v>
      </c>
      <c r="Q122">
        <v>1.05</v>
      </c>
      <c r="R122">
        <v>2.62</v>
      </c>
      <c r="S122">
        <v>360</v>
      </c>
      <c r="T122">
        <v>37.85</v>
      </c>
      <c r="U122">
        <v>94.24</v>
      </c>
      <c r="V122">
        <v>1</v>
      </c>
      <c r="W122" t="s">
        <v>227</v>
      </c>
      <c r="X122" t="s">
        <v>198</v>
      </c>
      <c r="Y122" t="s">
        <v>231</v>
      </c>
      <c r="Z122">
        <v>112</v>
      </c>
      <c r="AA122">
        <v>11.78</v>
      </c>
      <c r="AB122">
        <v>31.11</v>
      </c>
      <c r="AC122">
        <v>3</v>
      </c>
      <c r="AD122" t="s">
        <v>227</v>
      </c>
      <c r="AE122" t="s">
        <v>199</v>
      </c>
      <c r="AF122" t="s">
        <v>232</v>
      </c>
      <c r="AG122">
        <v>248</v>
      </c>
      <c r="AH122">
        <v>26.08</v>
      </c>
      <c r="AI122">
        <v>68.89</v>
      </c>
    </row>
    <row r="123" spans="1:35" x14ac:dyDescent="0.2">
      <c r="A123" t="s">
        <v>38</v>
      </c>
      <c r="B123" t="s">
        <v>39</v>
      </c>
      <c r="C123">
        <v>2</v>
      </c>
      <c r="D123" t="s">
        <v>53</v>
      </c>
      <c r="E123">
        <v>34</v>
      </c>
      <c r="F123" t="s">
        <v>66</v>
      </c>
      <c r="G123">
        <v>6</v>
      </c>
      <c r="H123">
        <v>1037</v>
      </c>
      <c r="I123">
        <v>686</v>
      </c>
      <c r="J123">
        <v>66.150000000000006</v>
      </c>
      <c r="K123">
        <v>351</v>
      </c>
      <c r="L123">
        <v>33.85</v>
      </c>
      <c r="M123">
        <v>7</v>
      </c>
      <c r="N123">
        <v>0.68</v>
      </c>
      <c r="O123">
        <v>1.99</v>
      </c>
      <c r="P123">
        <v>14</v>
      </c>
      <c r="Q123">
        <v>1.35</v>
      </c>
      <c r="R123">
        <v>3.99</v>
      </c>
      <c r="S123">
        <v>330</v>
      </c>
      <c r="T123">
        <v>31.82</v>
      </c>
      <c r="U123">
        <v>94.02</v>
      </c>
      <c r="V123">
        <v>1</v>
      </c>
      <c r="W123" t="s">
        <v>227</v>
      </c>
      <c r="X123" t="s">
        <v>198</v>
      </c>
      <c r="Y123" t="s">
        <v>231</v>
      </c>
      <c r="Z123">
        <v>84</v>
      </c>
      <c r="AA123">
        <v>8.1</v>
      </c>
      <c r="AB123">
        <v>25.45</v>
      </c>
      <c r="AC123">
        <v>3</v>
      </c>
      <c r="AD123" t="s">
        <v>227</v>
      </c>
      <c r="AE123" t="s">
        <v>199</v>
      </c>
      <c r="AF123" t="s">
        <v>232</v>
      </c>
      <c r="AG123">
        <v>246</v>
      </c>
      <c r="AH123">
        <v>23.72</v>
      </c>
      <c r="AI123">
        <v>74.55</v>
      </c>
    </row>
    <row r="124" spans="1:35" x14ac:dyDescent="0.2">
      <c r="A124" t="s">
        <v>38</v>
      </c>
      <c r="B124" t="s">
        <v>39</v>
      </c>
      <c r="C124">
        <v>2</v>
      </c>
      <c r="D124" t="s">
        <v>53</v>
      </c>
      <c r="E124">
        <v>34</v>
      </c>
      <c r="F124" t="s">
        <v>66</v>
      </c>
      <c r="G124">
        <v>7</v>
      </c>
      <c r="H124">
        <v>1613</v>
      </c>
      <c r="I124">
        <v>1055</v>
      </c>
      <c r="J124">
        <v>65.41</v>
      </c>
      <c r="K124">
        <v>558</v>
      </c>
      <c r="L124">
        <v>34.590000000000003</v>
      </c>
      <c r="M124">
        <v>1</v>
      </c>
      <c r="N124">
        <v>0.06</v>
      </c>
      <c r="O124">
        <v>0.18</v>
      </c>
      <c r="P124">
        <v>28</v>
      </c>
      <c r="Q124">
        <v>1.74</v>
      </c>
      <c r="R124">
        <v>5.0199999999999996</v>
      </c>
      <c r="S124">
        <v>529</v>
      </c>
      <c r="T124">
        <v>32.799999999999997</v>
      </c>
      <c r="U124">
        <v>94.8</v>
      </c>
      <c r="V124">
        <v>1</v>
      </c>
      <c r="W124" t="s">
        <v>227</v>
      </c>
      <c r="X124" t="s">
        <v>198</v>
      </c>
      <c r="Y124" t="s">
        <v>231</v>
      </c>
      <c r="Z124">
        <v>126</v>
      </c>
      <c r="AA124">
        <v>7.81</v>
      </c>
      <c r="AB124">
        <v>23.82</v>
      </c>
      <c r="AC124">
        <v>3</v>
      </c>
      <c r="AD124" t="s">
        <v>227</v>
      </c>
      <c r="AE124" t="s">
        <v>199</v>
      </c>
      <c r="AF124" t="s">
        <v>232</v>
      </c>
      <c r="AG124">
        <v>403</v>
      </c>
      <c r="AH124">
        <v>24.98</v>
      </c>
      <c r="AI124">
        <v>76.180000000000007</v>
      </c>
    </row>
    <row r="125" spans="1:35" x14ac:dyDescent="0.2">
      <c r="A125" t="s">
        <v>38</v>
      </c>
      <c r="B125" t="s">
        <v>39</v>
      </c>
      <c r="C125">
        <v>1</v>
      </c>
      <c r="D125" t="s">
        <v>40</v>
      </c>
      <c r="E125">
        <v>35</v>
      </c>
      <c r="F125" t="s">
        <v>67</v>
      </c>
      <c r="G125">
        <v>1</v>
      </c>
      <c r="H125">
        <v>1296</v>
      </c>
      <c r="I125">
        <v>844</v>
      </c>
      <c r="J125">
        <v>65.12</v>
      </c>
      <c r="K125">
        <v>452</v>
      </c>
      <c r="L125">
        <v>34.880000000000003</v>
      </c>
      <c r="M125">
        <v>14</v>
      </c>
      <c r="N125">
        <v>1.08</v>
      </c>
      <c r="O125">
        <v>3.1</v>
      </c>
      <c r="P125">
        <v>10</v>
      </c>
      <c r="Q125">
        <v>0.77</v>
      </c>
      <c r="R125">
        <v>2.21</v>
      </c>
      <c r="S125">
        <v>428</v>
      </c>
      <c r="T125">
        <v>33.020000000000003</v>
      </c>
      <c r="U125">
        <v>94.69</v>
      </c>
      <c r="V125">
        <v>1</v>
      </c>
      <c r="W125" t="s">
        <v>225</v>
      </c>
      <c r="X125" t="s">
        <v>162</v>
      </c>
      <c r="Y125" t="s">
        <v>226</v>
      </c>
      <c r="Z125">
        <v>105</v>
      </c>
      <c r="AA125">
        <v>8.1</v>
      </c>
      <c r="AB125">
        <v>24.53</v>
      </c>
      <c r="AC125">
        <v>3</v>
      </c>
      <c r="AD125" t="s">
        <v>227</v>
      </c>
      <c r="AE125" t="s">
        <v>164</v>
      </c>
      <c r="AF125" t="s">
        <v>228</v>
      </c>
      <c r="AG125">
        <v>323</v>
      </c>
      <c r="AH125">
        <v>24.92</v>
      </c>
      <c r="AI125">
        <v>75.47</v>
      </c>
    </row>
    <row r="126" spans="1:35" x14ac:dyDescent="0.2">
      <c r="A126" t="s">
        <v>38</v>
      </c>
      <c r="B126" t="s">
        <v>39</v>
      </c>
      <c r="C126">
        <v>1</v>
      </c>
      <c r="D126" t="s">
        <v>40</v>
      </c>
      <c r="E126">
        <v>35</v>
      </c>
      <c r="F126" t="s">
        <v>67</v>
      </c>
      <c r="G126">
        <v>2</v>
      </c>
      <c r="H126">
        <v>1285</v>
      </c>
      <c r="I126">
        <v>794</v>
      </c>
      <c r="J126">
        <v>61.79</v>
      </c>
      <c r="K126">
        <v>491</v>
      </c>
      <c r="L126">
        <v>38.21</v>
      </c>
      <c r="M126">
        <v>13</v>
      </c>
      <c r="N126">
        <v>1.01</v>
      </c>
      <c r="O126">
        <v>2.65</v>
      </c>
      <c r="P126">
        <v>9</v>
      </c>
      <c r="Q126">
        <v>0.7</v>
      </c>
      <c r="R126">
        <v>1.83</v>
      </c>
      <c r="S126">
        <v>469</v>
      </c>
      <c r="T126">
        <v>36.5</v>
      </c>
      <c r="U126">
        <v>95.52</v>
      </c>
      <c r="V126">
        <v>1</v>
      </c>
      <c r="W126" t="s">
        <v>225</v>
      </c>
      <c r="X126" t="s">
        <v>162</v>
      </c>
      <c r="Y126" t="s">
        <v>226</v>
      </c>
      <c r="Z126">
        <v>152</v>
      </c>
      <c r="AA126">
        <v>11.83</v>
      </c>
      <c r="AB126">
        <v>32.409999999999997</v>
      </c>
      <c r="AC126">
        <v>3</v>
      </c>
      <c r="AD126" t="s">
        <v>227</v>
      </c>
      <c r="AE126" t="s">
        <v>164</v>
      </c>
      <c r="AF126" t="s">
        <v>228</v>
      </c>
      <c r="AG126">
        <v>317</v>
      </c>
      <c r="AH126">
        <v>24.67</v>
      </c>
      <c r="AI126">
        <v>67.59</v>
      </c>
    </row>
    <row r="127" spans="1:35" x14ac:dyDescent="0.2">
      <c r="A127" t="s">
        <v>38</v>
      </c>
      <c r="B127" t="s">
        <v>39</v>
      </c>
      <c r="C127">
        <v>1</v>
      </c>
      <c r="D127" t="s">
        <v>40</v>
      </c>
      <c r="E127">
        <v>35</v>
      </c>
      <c r="F127" t="s">
        <v>67</v>
      </c>
      <c r="G127">
        <v>3</v>
      </c>
      <c r="H127">
        <v>1040</v>
      </c>
      <c r="I127">
        <v>610</v>
      </c>
      <c r="J127">
        <v>58.65</v>
      </c>
      <c r="K127">
        <v>430</v>
      </c>
      <c r="L127">
        <v>41.35</v>
      </c>
      <c r="M127">
        <v>14</v>
      </c>
      <c r="N127">
        <v>1.35</v>
      </c>
      <c r="O127">
        <v>3.26</v>
      </c>
      <c r="P127">
        <v>14</v>
      </c>
      <c r="Q127">
        <v>1.35</v>
      </c>
      <c r="R127">
        <v>3.26</v>
      </c>
      <c r="S127">
        <v>402</v>
      </c>
      <c r="T127">
        <v>38.65</v>
      </c>
      <c r="U127">
        <v>93.49</v>
      </c>
      <c r="V127">
        <v>1</v>
      </c>
      <c r="W127" t="s">
        <v>225</v>
      </c>
      <c r="X127" t="s">
        <v>162</v>
      </c>
      <c r="Y127" t="s">
        <v>226</v>
      </c>
      <c r="Z127">
        <v>126</v>
      </c>
      <c r="AA127">
        <v>12.12</v>
      </c>
      <c r="AB127">
        <v>31.34</v>
      </c>
      <c r="AC127">
        <v>3</v>
      </c>
      <c r="AD127" t="s">
        <v>227</v>
      </c>
      <c r="AE127" t="s">
        <v>164</v>
      </c>
      <c r="AF127" t="s">
        <v>228</v>
      </c>
      <c r="AG127">
        <v>276</v>
      </c>
      <c r="AH127">
        <v>26.54</v>
      </c>
      <c r="AI127">
        <v>68.66</v>
      </c>
    </row>
    <row r="128" spans="1:35" x14ac:dyDescent="0.2">
      <c r="A128" t="s">
        <v>38</v>
      </c>
      <c r="B128" t="s">
        <v>39</v>
      </c>
      <c r="C128">
        <v>1</v>
      </c>
      <c r="D128" t="s">
        <v>40</v>
      </c>
      <c r="E128">
        <v>35</v>
      </c>
      <c r="F128" t="s">
        <v>67</v>
      </c>
      <c r="G128">
        <v>4</v>
      </c>
      <c r="H128">
        <v>1525</v>
      </c>
      <c r="I128">
        <v>985</v>
      </c>
      <c r="J128">
        <v>64.59</v>
      </c>
      <c r="K128">
        <v>540</v>
      </c>
      <c r="L128">
        <v>35.409999999999997</v>
      </c>
      <c r="M128">
        <v>17</v>
      </c>
      <c r="N128">
        <v>1.1100000000000001</v>
      </c>
      <c r="O128">
        <v>3.15</v>
      </c>
      <c r="P128">
        <v>22</v>
      </c>
      <c r="Q128">
        <v>1.44</v>
      </c>
      <c r="R128">
        <v>4.07</v>
      </c>
      <c r="S128">
        <v>501</v>
      </c>
      <c r="T128">
        <v>32.85</v>
      </c>
      <c r="U128">
        <v>92.78</v>
      </c>
      <c r="V128">
        <v>1</v>
      </c>
      <c r="W128" t="s">
        <v>225</v>
      </c>
      <c r="X128" t="s">
        <v>162</v>
      </c>
      <c r="Y128" t="s">
        <v>226</v>
      </c>
      <c r="Z128">
        <v>188</v>
      </c>
      <c r="AA128">
        <v>12.33</v>
      </c>
      <c r="AB128">
        <v>37.520000000000003</v>
      </c>
      <c r="AC128">
        <v>3</v>
      </c>
      <c r="AD128" t="s">
        <v>227</v>
      </c>
      <c r="AE128" t="s">
        <v>164</v>
      </c>
      <c r="AF128" t="s">
        <v>228</v>
      </c>
      <c r="AG128">
        <v>313</v>
      </c>
      <c r="AH128">
        <v>20.52</v>
      </c>
      <c r="AI128">
        <v>62.48</v>
      </c>
    </row>
    <row r="129" spans="1:35" x14ac:dyDescent="0.2">
      <c r="A129" t="s">
        <v>38</v>
      </c>
      <c r="B129" t="s">
        <v>39</v>
      </c>
      <c r="C129">
        <v>1</v>
      </c>
      <c r="D129" t="s">
        <v>40</v>
      </c>
      <c r="E129">
        <v>35</v>
      </c>
      <c r="F129" t="s">
        <v>67</v>
      </c>
      <c r="G129">
        <v>5</v>
      </c>
      <c r="H129">
        <v>1120</v>
      </c>
      <c r="I129">
        <v>690</v>
      </c>
      <c r="J129">
        <v>61.61</v>
      </c>
      <c r="K129">
        <v>430</v>
      </c>
      <c r="L129">
        <v>38.39</v>
      </c>
      <c r="M129">
        <v>13</v>
      </c>
      <c r="N129">
        <v>1.1599999999999999</v>
      </c>
      <c r="O129">
        <v>3.02</v>
      </c>
      <c r="P129">
        <v>10</v>
      </c>
      <c r="Q129">
        <v>0.89</v>
      </c>
      <c r="R129">
        <v>2.33</v>
      </c>
      <c r="S129">
        <v>407</v>
      </c>
      <c r="T129">
        <v>36.340000000000003</v>
      </c>
      <c r="U129">
        <v>94.65</v>
      </c>
      <c r="V129">
        <v>1</v>
      </c>
      <c r="W129" t="s">
        <v>225</v>
      </c>
      <c r="X129" t="s">
        <v>162</v>
      </c>
      <c r="Y129" t="s">
        <v>226</v>
      </c>
      <c r="Z129">
        <v>126</v>
      </c>
      <c r="AA129">
        <v>11.25</v>
      </c>
      <c r="AB129">
        <v>30.96</v>
      </c>
      <c r="AC129">
        <v>3</v>
      </c>
      <c r="AD129" t="s">
        <v>227</v>
      </c>
      <c r="AE129" t="s">
        <v>164</v>
      </c>
      <c r="AF129" t="s">
        <v>228</v>
      </c>
      <c r="AG129">
        <v>281</v>
      </c>
      <c r="AH129">
        <v>25.09</v>
      </c>
      <c r="AI129">
        <v>69.040000000000006</v>
      </c>
    </row>
    <row r="130" spans="1:35" x14ac:dyDescent="0.2">
      <c r="A130" t="s">
        <v>38</v>
      </c>
      <c r="B130" t="s">
        <v>39</v>
      </c>
      <c r="C130">
        <v>1</v>
      </c>
      <c r="D130" t="s">
        <v>40</v>
      </c>
      <c r="E130">
        <v>35</v>
      </c>
      <c r="F130" t="s">
        <v>67</v>
      </c>
      <c r="G130">
        <v>6</v>
      </c>
      <c r="H130">
        <v>1298</v>
      </c>
      <c r="I130">
        <v>785</v>
      </c>
      <c r="J130">
        <v>60.48</v>
      </c>
      <c r="K130">
        <v>513</v>
      </c>
      <c r="L130">
        <v>39.520000000000003</v>
      </c>
      <c r="M130">
        <v>12</v>
      </c>
      <c r="N130">
        <v>0.92</v>
      </c>
      <c r="O130">
        <v>2.34</v>
      </c>
      <c r="P130">
        <v>7</v>
      </c>
      <c r="Q130">
        <v>0.54</v>
      </c>
      <c r="R130">
        <v>1.36</v>
      </c>
      <c r="S130">
        <v>494</v>
      </c>
      <c r="T130">
        <v>38.06</v>
      </c>
      <c r="U130">
        <v>96.3</v>
      </c>
      <c r="V130">
        <v>1</v>
      </c>
      <c r="W130" t="s">
        <v>225</v>
      </c>
      <c r="X130" t="s">
        <v>162</v>
      </c>
      <c r="Y130" t="s">
        <v>226</v>
      </c>
      <c r="Z130">
        <v>114</v>
      </c>
      <c r="AA130">
        <v>8.7799999999999994</v>
      </c>
      <c r="AB130">
        <v>23.08</v>
      </c>
      <c r="AC130">
        <v>3</v>
      </c>
      <c r="AD130" t="s">
        <v>227</v>
      </c>
      <c r="AE130" t="s">
        <v>164</v>
      </c>
      <c r="AF130" t="s">
        <v>228</v>
      </c>
      <c r="AG130">
        <v>380</v>
      </c>
      <c r="AH130">
        <v>29.28</v>
      </c>
      <c r="AI130">
        <v>76.92</v>
      </c>
    </row>
    <row r="131" spans="1:35" x14ac:dyDescent="0.2">
      <c r="A131" t="s">
        <v>38</v>
      </c>
      <c r="B131" t="s">
        <v>39</v>
      </c>
      <c r="C131">
        <v>1</v>
      </c>
      <c r="D131" t="s">
        <v>40</v>
      </c>
      <c r="E131">
        <v>35</v>
      </c>
      <c r="F131" t="s">
        <v>67</v>
      </c>
      <c r="G131">
        <v>7</v>
      </c>
      <c r="H131">
        <v>1271</v>
      </c>
      <c r="I131">
        <v>658</v>
      </c>
      <c r="J131">
        <v>51.77</v>
      </c>
      <c r="K131">
        <v>613</v>
      </c>
      <c r="L131">
        <v>48.23</v>
      </c>
      <c r="M131">
        <v>17</v>
      </c>
      <c r="N131">
        <v>1.34</v>
      </c>
      <c r="O131">
        <v>2.77</v>
      </c>
      <c r="P131">
        <v>28</v>
      </c>
      <c r="Q131">
        <v>2.2000000000000002</v>
      </c>
      <c r="R131">
        <v>4.57</v>
      </c>
      <c r="S131">
        <v>568</v>
      </c>
      <c r="T131">
        <v>44.69</v>
      </c>
      <c r="U131">
        <v>92.66</v>
      </c>
      <c r="V131">
        <v>1</v>
      </c>
      <c r="W131" t="s">
        <v>225</v>
      </c>
      <c r="X131" t="s">
        <v>162</v>
      </c>
      <c r="Y131" t="s">
        <v>226</v>
      </c>
      <c r="Z131">
        <v>206</v>
      </c>
      <c r="AA131">
        <v>16.21</v>
      </c>
      <c r="AB131">
        <v>36.270000000000003</v>
      </c>
      <c r="AC131">
        <v>3</v>
      </c>
      <c r="AD131" t="s">
        <v>227</v>
      </c>
      <c r="AE131" t="s">
        <v>164</v>
      </c>
      <c r="AF131" t="s">
        <v>228</v>
      </c>
      <c r="AG131">
        <v>362</v>
      </c>
      <c r="AH131">
        <v>28.48</v>
      </c>
      <c r="AI131">
        <v>63.73</v>
      </c>
    </row>
    <row r="132" spans="1:35" x14ac:dyDescent="0.2">
      <c r="A132" t="s">
        <v>38</v>
      </c>
      <c r="B132" t="s">
        <v>39</v>
      </c>
      <c r="C132">
        <v>1</v>
      </c>
      <c r="D132" t="s">
        <v>40</v>
      </c>
      <c r="E132">
        <v>35</v>
      </c>
      <c r="F132" t="s">
        <v>67</v>
      </c>
      <c r="G132">
        <v>8</v>
      </c>
      <c r="H132">
        <v>1079</v>
      </c>
      <c r="I132">
        <v>656</v>
      </c>
      <c r="J132">
        <v>60.8</v>
      </c>
      <c r="K132">
        <v>423</v>
      </c>
      <c r="L132">
        <v>39.200000000000003</v>
      </c>
      <c r="M132">
        <v>19</v>
      </c>
      <c r="N132">
        <v>1.76</v>
      </c>
      <c r="O132">
        <v>4.49</v>
      </c>
      <c r="P132">
        <v>15</v>
      </c>
      <c r="Q132">
        <v>1.39</v>
      </c>
      <c r="R132">
        <v>3.55</v>
      </c>
      <c r="S132">
        <v>389</v>
      </c>
      <c r="T132">
        <v>36.049999999999997</v>
      </c>
      <c r="U132">
        <v>91.96</v>
      </c>
      <c r="V132">
        <v>1</v>
      </c>
      <c r="W132" t="s">
        <v>225</v>
      </c>
      <c r="X132" t="s">
        <v>162</v>
      </c>
      <c r="Y132" t="s">
        <v>226</v>
      </c>
      <c r="Z132">
        <v>132</v>
      </c>
      <c r="AA132">
        <v>12.23</v>
      </c>
      <c r="AB132">
        <v>33.93</v>
      </c>
      <c r="AC132">
        <v>3</v>
      </c>
      <c r="AD132" t="s">
        <v>227</v>
      </c>
      <c r="AE132" t="s">
        <v>164</v>
      </c>
      <c r="AF132" t="s">
        <v>228</v>
      </c>
      <c r="AG132">
        <v>257</v>
      </c>
      <c r="AH132">
        <v>23.82</v>
      </c>
      <c r="AI132">
        <v>66.069999999999993</v>
      </c>
    </row>
    <row r="133" spans="1:35" x14ac:dyDescent="0.2">
      <c r="A133" t="s">
        <v>38</v>
      </c>
      <c r="B133" t="s">
        <v>39</v>
      </c>
      <c r="C133">
        <v>1</v>
      </c>
      <c r="D133" t="s">
        <v>40</v>
      </c>
      <c r="E133">
        <v>35</v>
      </c>
      <c r="F133" t="s">
        <v>67</v>
      </c>
      <c r="G133">
        <v>9</v>
      </c>
      <c r="H133">
        <v>1090</v>
      </c>
      <c r="I133">
        <v>573</v>
      </c>
      <c r="J133">
        <v>52.57</v>
      </c>
      <c r="K133">
        <v>517</v>
      </c>
      <c r="L133">
        <v>47.43</v>
      </c>
      <c r="M133">
        <v>12</v>
      </c>
      <c r="N133">
        <v>1.1000000000000001</v>
      </c>
      <c r="O133">
        <v>2.3199999999999998</v>
      </c>
      <c r="P133">
        <v>17</v>
      </c>
      <c r="Q133">
        <v>1.56</v>
      </c>
      <c r="R133">
        <v>3.29</v>
      </c>
      <c r="S133">
        <v>488</v>
      </c>
      <c r="T133">
        <v>44.77</v>
      </c>
      <c r="U133">
        <v>94.39</v>
      </c>
      <c r="V133">
        <v>1</v>
      </c>
      <c r="W133" t="s">
        <v>225</v>
      </c>
      <c r="X133" t="s">
        <v>162</v>
      </c>
      <c r="Y133" t="s">
        <v>226</v>
      </c>
      <c r="Z133">
        <v>208</v>
      </c>
      <c r="AA133">
        <v>19.079999999999998</v>
      </c>
      <c r="AB133">
        <v>42.62</v>
      </c>
      <c r="AC133">
        <v>3</v>
      </c>
      <c r="AD133" t="s">
        <v>227</v>
      </c>
      <c r="AE133" t="s">
        <v>164</v>
      </c>
      <c r="AF133" t="s">
        <v>228</v>
      </c>
      <c r="AG133">
        <v>280</v>
      </c>
      <c r="AH133">
        <v>25.69</v>
      </c>
      <c r="AI133">
        <v>57.38</v>
      </c>
    </row>
    <row r="134" spans="1:35" x14ac:dyDescent="0.2">
      <c r="A134" t="s">
        <v>38</v>
      </c>
      <c r="B134" t="s">
        <v>39</v>
      </c>
      <c r="C134">
        <v>1</v>
      </c>
      <c r="D134" t="s">
        <v>40</v>
      </c>
      <c r="E134">
        <v>35</v>
      </c>
      <c r="F134" t="s">
        <v>67</v>
      </c>
      <c r="G134">
        <v>10</v>
      </c>
      <c r="H134">
        <v>1465</v>
      </c>
      <c r="I134">
        <v>916</v>
      </c>
      <c r="J134">
        <v>62.53</v>
      </c>
      <c r="K134">
        <v>549</v>
      </c>
      <c r="L134">
        <v>37.47</v>
      </c>
      <c r="M134">
        <v>16</v>
      </c>
      <c r="N134">
        <v>1.0900000000000001</v>
      </c>
      <c r="O134">
        <v>2.91</v>
      </c>
      <c r="P134">
        <v>15</v>
      </c>
      <c r="Q134">
        <v>1.02</v>
      </c>
      <c r="R134">
        <v>2.73</v>
      </c>
      <c r="S134">
        <v>518</v>
      </c>
      <c r="T134">
        <v>35.36</v>
      </c>
      <c r="U134">
        <v>94.35</v>
      </c>
      <c r="V134">
        <v>1</v>
      </c>
      <c r="W134" t="s">
        <v>225</v>
      </c>
      <c r="X134" t="s">
        <v>162</v>
      </c>
      <c r="Y134" t="s">
        <v>226</v>
      </c>
      <c r="Z134">
        <v>183</v>
      </c>
      <c r="AA134">
        <v>12.49</v>
      </c>
      <c r="AB134">
        <v>35.33</v>
      </c>
      <c r="AC134">
        <v>3</v>
      </c>
      <c r="AD134" t="s">
        <v>227</v>
      </c>
      <c r="AE134" t="s">
        <v>164</v>
      </c>
      <c r="AF134" t="s">
        <v>228</v>
      </c>
      <c r="AG134">
        <v>335</v>
      </c>
      <c r="AH134">
        <v>22.87</v>
      </c>
      <c r="AI134">
        <v>64.67</v>
      </c>
    </row>
    <row r="135" spans="1:35" x14ac:dyDescent="0.2">
      <c r="A135" t="s">
        <v>38</v>
      </c>
      <c r="B135" t="s">
        <v>39</v>
      </c>
      <c r="C135">
        <v>1</v>
      </c>
      <c r="D135" t="s">
        <v>40</v>
      </c>
      <c r="E135">
        <v>35</v>
      </c>
      <c r="F135" t="s">
        <v>67</v>
      </c>
      <c r="G135">
        <v>11</v>
      </c>
      <c r="H135">
        <v>1405</v>
      </c>
      <c r="I135">
        <v>787</v>
      </c>
      <c r="J135">
        <v>56.01</v>
      </c>
      <c r="K135">
        <v>618</v>
      </c>
      <c r="L135">
        <v>43.99</v>
      </c>
      <c r="M135">
        <v>15</v>
      </c>
      <c r="N135">
        <v>1.07</v>
      </c>
      <c r="O135">
        <v>2.4300000000000002</v>
      </c>
      <c r="P135">
        <v>23</v>
      </c>
      <c r="Q135">
        <v>1.64</v>
      </c>
      <c r="R135">
        <v>3.72</v>
      </c>
      <c r="S135">
        <v>580</v>
      </c>
      <c r="T135">
        <v>41.28</v>
      </c>
      <c r="U135">
        <v>93.85</v>
      </c>
      <c r="V135">
        <v>1</v>
      </c>
      <c r="W135" t="s">
        <v>225</v>
      </c>
      <c r="X135" t="s">
        <v>162</v>
      </c>
      <c r="Y135" t="s">
        <v>226</v>
      </c>
      <c r="Z135">
        <v>177</v>
      </c>
      <c r="AA135">
        <v>12.6</v>
      </c>
      <c r="AB135">
        <v>30.52</v>
      </c>
      <c r="AC135">
        <v>3</v>
      </c>
      <c r="AD135" t="s">
        <v>227</v>
      </c>
      <c r="AE135" t="s">
        <v>164</v>
      </c>
      <c r="AF135" t="s">
        <v>228</v>
      </c>
      <c r="AG135">
        <v>403</v>
      </c>
      <c r="AH135">
        <v>28.68</v>
      </c>
      <c r="AI135">
        <v>69.48</v>
      </c>
    </row>
    <row r="136" spans="1:35" x14ac:dyDescent="0.2">
      <c r="A136" t="s">
        <v>38</v>
      </c>
      <c r="B136" t="s">
        <v>39</v>
      </c>
      <c r="C136">
        <v>1</v>
      </c>
      <c r="D136" t="s">
        <v>40</v>
      </c>
      <c r="E136">
        <v>35</v>
      </c>
      <c r="F136" t="s">
        <v>67</v>
      </c>
      <c r="G136">
        <v>12</v>
      </c>
      <c r="H136">
        <v>1491</v>
      </c>
      <c r="I136">
        <v>1018</v>
      </c>
      <c r="J136">
        <v>68.28</v>
      </c>
      <c r="K136">
        <v>473</v>
      </c>
      <c r="L136">
        <v>31.72</v>
      </c>
      <c r="M136">
        <v>10</v>
      </c>
      <c r="N136">
        <v>0.67</v>
      </c>
      <c r="O136">
        <v>2.11</v>
      </c>
      <c r="P136">
        <v>9</v>
      </c>
      <c r="Q136">
        <v>0.6</v>
      </c>
      <c r="R136">
        <v>1.9</v>
      </c>
      <c r="S136">
        <v>454</v>
      </c>
      <c r="T136">
        <v>30.45</v>
      </c>
      <c r="U136">
        <v>95.98</v>
      </c>
      <c r="V136">
        <v>1</v>
      </c>
      <c r="W136" t="s">
        <v>225</v>
      </c>
      <c r="X136" t="s">
        <v>162</v>
      </c>
      <c r="Y136" t="s">
        <v>226</v>
      </c>
      <c r="Z136">
        <v>110</v>
      </c>
      <c r="AA136">
        <v>7.38</v>
      </c>
      <c r="AB136">
        <v>24.23</v>
      </c>
      <c r="AC136">
        <v>3</v>
      </c>
      <c r="AD136" t="s">
        <v>227</v>
      </c>
      <c r="AE136" t="s">
        <v>164</v>
      </c>
      <c r="AF136" t="s">
        <v>228</v>
      </c>
      <c r="AG136">
        <v>344</v>
      </c>
      <c r="AH136">
        <v>23.07</v>
      </c>
      <c r="AI136">
        <v>75.77</v>
      </c>
    </row>
    <row r="137" spans="1:35" x14ac:dyDescent="0.2">
      <c r="A137" t="s">
        <v>38</v>
      </c>
      <c r="B137" t="s">
        <v>39</v>
      </c>
      <c r="C137">
        <v>1</v>
      </c>
      <c r="D137" t="s">
        <v>40</v>
      </c>
      <c r="E137">
        <v>35</v>
      </c>
      <c r="F137" t="s">
        <v>67</v>
      </c>
      <c r="G137">
        <v>13</v>
      </c>
      <c r="H137">
        <v>1062</v>
      </c>
      <c r="I137">
        <v>739</v>
      </c>
      <c r="J137">
        <v>69.59</v>
      </c>
      <c r="K137">
        <v>323</v>
      </c>
      <c r="L137">
        <v>30.41</v>
      </c>
      <c r="M137">
        <v>10</v>
      </c>
      <c r="N137">
        <v>0.94</v>
      </c>
      <c r="O137">
        <v>3.1</v>
      </c>
      <c r="P137">
        <v>8</v>
      </c>
      <c r="Q137">
        <v>0.75</v>
      </c>
      <c r="R137">
        <v>2.48</v>
      </c>
      <c r="S137">
        <v>305</v>
      </c>
      <c r="T137">
        <v>28.72</v>
      </c>
      <c r="U137">
        <v>94.43</v>
      </c>
      <c r="V137">
        <v>1</v>
      </c>
      <c r="W137" t="s">
        <v>225</v>
      </c>
      <c r="X137" t="s">
        <v>162</v>
      </c>
      <c r="Y137" t="s">
        <v>226</v>
      </c>
      <c r="Z137">
        <v>65</v>
      </c>
      <c r="AA137">
        <v>6.12</v>
      </c>
      <c r="AB137">
        <v>21.31</v>
      </c>
      <c r="AC137">
        <v>3</v>
      </c>
      <c r="AD137" t="s">
        <v>227</v>
      </c>
      <c r="AE137" t="s">
        <v>164</v>
      </c>
      <c r="AF137" t="s">
        <v>228</v>
      </c>
      <c r="AG137">
        <v>240</v>
      </c>
      <c r="AH137">
        <v>22.6</v>
      </c>
      <c r="AI137">
        <v>78.69</v>
      </c>
    </row>
    <row r="138" spans="1:35" x14ac:dyDescent="0.2">
      <c r="A138" t="s">
        <v>38</v>
      </c>
      <c r="B138" t="s">
        <v>39</v>
      </c>
      <c r="C138">
        <v>1</v>
      </c>
      <c r="D138" t="s">
        <v>40</v>
      </c>
      <c r="E138">
        <v>35</v>
      </c>
      <c r="F138" t="s">
        <v>67</v>
      </c>
      <c r="G138">
        <v>14</v>
      </c>
      <c r="H138">
        <v>1490</v>
      </c>
      <c r="I138">
        <v>952</v>
      </c>
      <c r="J138">
        <v>63.89</v>
      </c>
      <c r="K138">
        <v>538</v>
      </c>
      <c r="L138">
        <v>36.11</v>
      </c>
      <c r="M138">
        <v>14</v>
      </c>
      <c r="N138">
        <v>0.94</v>
      </c>
      <c r="O138">
        <v>2.6</v>
      </c>
      <c r="P138">
        <v>18</v>
      </c>
      <c r="Q138">
        <v>1.21</v>
      </c>
      <c r="R138">
        <v>3.35</v>
      </c>
      <c r="S138">
        <v>506</v>
      </c>
      <c r="T138">
        <v>33.96</v>
      </c>
      <c r="U138">
        <v>94.05</v>
      </c>
      <c r="V138">
        <v>1</v>
      </c>
      <c r="W138" t="s">
        <v>225</v>
      </c>
      <c r="X138" t="s">
        <v>162</v>
      </c>
      <c r="Y138" t="s">
        <v>226</v>
      </c>
      <c r="Z138">
        <v>145</v>
      </c>
      <c r="AA138">
        <v>9.73</v>
      </c>
      <c r="AB138">
        <v>28.66</v>
      </c>
      <c r="AC138">
        <v>3</v>
      </c>
      <c r="AD138" t="s">
        <v>227</v>
      </c>
      <c r="AE138" t="s">
        <v>164</v>
      </c>
      <c r="AF138" t="s">
        <v>228</v>
      </c>
      <c r="AG138">
        <v>361</v>
      </c>
      <c r="AH138">
        <v>24.23</v>
      </c>
      <c r="AI138">
        <v>71.34</v>
      </c>
    </row>
    <row r="139" spans="1:35" x14ac:dyDescent="0.2">
      <c r="A139" t="s">
        <v>38</v>
      </c>
      <c r="B139" t="s">
        <v>39</v>
      </c>
      <c r="C139">
        <v>1</v>
      </c>
      <c r="D139" t="s">
        <v>40</v>
      </c>
      <c r="E139">
        <v>35</v>
      </c>
      <c r="F139" t="s">
        <v>67</v>
      </c>
      <c r="G139">
        <v>15</v>
      </c>
      <c r="H139">
        <v>1441</v>
      </c>
      <c r="I139">
        <v>897</v>
      </c>
      <c r="J139">
        <v>62.25</v>
      </c>
      <c r="K139">
        <v>544</v>
      </c>
      <c r="L139">
        <v>37.75</v>
      </c>
      <c r="M139">
        <v>23</v>
      </c>
      <c r="N139">
        <v>1.6</v>
      </c>
      <c r="O139">
        <v>4.2300000000000004</v>
      </c>
      <c r="P139">
        <v>12</v>
      </c>
      <c r="Q139">
        <v>0.83</v>
      </c>
      <c r="R139">
        <v>2.21</v>
      </c>
      <c r="S139">
        <v>509</v>
      </c>
      <c r="T139">
        <v>35.32</v>
      </c>
      <c r="U139">
        <v>93.57</v>
      </c>
      <c r="V139">
        <v>1</v>
      </c>
      <c r="W139" t="s">
        <v>225</v>
      </c>
      <c r="X139" t="s">
        <v>162</v>
      </c>
      <c r="Y139" t="s">
        <v>226</v>
      </c>
      <c r="Z139">
        <v>143</v>
      </c>
      <c r="AA139">
        <v>9.92</v>
      </c>
      <c r="AB139">
        <v>28.09</v>
      </c>
      <c r="AC139">
        <v>3</v>
      </c>
      <c r="AD139" t="s">
        <v>227</v>
      </c>
      <c r="AE139" t="s">
        <v>164</v>
      </c>
      <c r="AF139" t="s">
        <v>228</v>
      </c>
      <c r="AG139">
        <v>366</v>
      </c>
      <c r="AH139">
        <v>25.4</v>
      </c>
      <c r="AI139">
        <v>71.91</v>
      </c>
    </row>
    <row r="140" spans="1:35" x14ac:dyDescent="0.2">
      <c r="A140" t="s">
        <v>38</v>
      </c>
      <c r="B140" t="s">
        <v>39</v>
      </c>
      <c r="C140">
        <v>1</v>
      </c>
      <c r="D140" t="s">
        <v>40</v>
      </c>
      <c r="E140">
        <v>36</v>
      </c>
      <c r="F140" t="s">
        <v>68</v>
      </c>
      <c r="G140">
        <v>1</v>
      </c>
      <c r="H140">
        <v>1186</v>
      </c>
      <c r="I140">
        <v>692</v>
      </c>
      <c r="J140">
        <v>58.35</v>
      </c>
      <c r="K140">
        <v>494</v>
      </c>
      <c r="L140">
        <v>41.65</v>
      </c>
      <c r="M140">
        <v>7</v>
      </c>
      <c r="N140">
        <v>0.59</v>
      </c>
      <c r="O140">
        <v>1.42</v>
      </c>
      <c r="P140">
        <v>10</v>
      </c>
      <c r="Q140">
        <v>0.84</v>
      </c>
      <c r="R140">
        <v>2.02</v>
      </c>
      <c r="S140">
        <v>477</v>
      </c>
      <c r="T140">
        <v>40.22</v>
      </c>
      <c r="U140">
        <v>96.56</v>
      </c>
      <c r="V140">
        <v>1</v>
      </c>
      <c r="W140" t="s">
        <v>225</v>
      </c>
      <c r="X140" t="s">
        <v>162</v>
      </c>
      <c r="Y140" t="s">
        <v>226</v>
      </c>
      <c r="Z140">
        <v>139</v>
      </c>
      <c r="AA140">
        <v>11.72</v>
      </c>
      <c r="AB140">
        <v>29.14</v>
      </c>
      <c r="AC140">
        <v>3</v>
      </c>
      <c r="AD140" t="s">
        <v>227</v>
      </c>
      <c r="AE140" t="s">
        <v>164</v>
      </c>
      <c r="AF140" t="s">
        <v>228</v>
      </c>
      <c r="AG140">
        <v>338</v>
      </c>
      <c r="AH140">
        <v>28.5</v>
      </c>
      <c r="AI140">
        <v>70.86</v>
      </c>
    </row>
    <row r="141" spans="1:35" x14ac:dyDescent="0.2">
      <c r="A141" t="s">
        <v>38</v>
      </c>
      <c r="B141" t="s">
        <v>39</v>
      </c>
      <c r="C141">
        <v>1</v>
      </c>
      <c r="D141" t="s">
        <v>40</v>
      </c>
      <c r="E141">
        <v>36</v>
      </c>
      <c r="F141" t="s">
        <v>68</v>
      </c>
      <c r="G141">
        <v>2</v>
      </c>
      <c r="H141">
        <v>1051</v>
      </c>
      <c r="I141">
        <v>535</v>
      </c>
      <c r="J141">
        <v>50.9</v>
      </c>
      <c r="K141">
        <v>516</v>
      </c>
      <c r="L141">
        <v>49.1</v>
      </c>
      <c r="M141">
        <v>2</v>
      </c>
      <c r="N141">
        <v>0.19</v>
      </c>
      <c r="O141">
        <v>0.39</v>
      </c>
      <c r="P141">
        <v>9</v>
      </c>
      <c r="Q141">
        <v>0.86</v>
      </c>
      <c r="R141">
        <v>1.74</v>
      </c>
      <c r="S141">
        <v>505</v>
      </c>
      <c r="T141">
        <v>48.05</v>
      </c>
      <c r="U141">
        <v>97.87</v>
      </c>
      <c r="V141">
        <v>1</v>
      </c>
      <c r="W141" t="s">
        <v>225</v>
      </c>
      <c r="X141" t="s">
        <v>162</v>
      </c>
      <c r="Y141" t="s">
        <v>226</v>
      </c>
      <c r="Z141">
        <v>156</v>
      </c>
      <c r="AA141">
        <v>14.84</v>
      </c>
      <c r="AB141">
        <v>30.89</v>
      </c>
      <c r="AC141">
        <v>3</v>
      </c>
      <c r="AD141" t="s">
        <v>227</v>
      </c>
      <c r="AE141" t="s">
        <v>164</v>
      </c>
      <c r="AF141" t="s">
        <v>228</v>
      </c>
      <c r="AG141">
        <v>349</v>
      </c>
      <c r="AH141">
        <v>33.21</v>
      </c>
      <c r="AI141">
        <v>69.11</v>
      </c>
    </row>
    <row r="142" spans="1:35" x14ac:dyDescent="0.2">
      <c r="A142" t="s">
        <v>38</v>
      </c>
      <c r="B142" t="s">
        <v>39</v>
      </c>
      <c r="C142">
        <v>1</v>
      </c>
      <c r="D142" t="s">
        <v>40</v>
      </c>
      <c r="E142">
        <v>36</v>
      </c>
      <c r="F142" t="s">
        <v>68</v>
      </c>
      <c r="G142">
        <v>3</v>
      </c>
      <c r="H142">
        <v>926</v>
      </c>
      <c r="I142">
        <v>542</v>
      </c>
      <c r="J142">
        <v>58.53</v>
      </c>
      <c r="K142">
        <v>384</v>
      </c>
      <c r="L142">
        <v>41.47</v>
      </c>
      <c r="M142">
        <v>8</v>
      </c>
      <c r="N142">
        <v>0.86</v>
      </c>
      <c r="O142">
        <v>2.08</v>
      </c>
      <c r="P142">
        <v>5</v>
      </c>
      <c r="Q142">
        <v>0.54</v>
      </c>
      <c r="R142">
        <v>1.3</v>
      </c>
      <c r="S142">
        <v>371</v>
      </c>
      <c r="T142">
        <v>40.06</v>
      </c>
      <c r="U142">
        <v>96.61</v>
      </c>
      <c r="V142">
        <v>1</v>
      </c>
      <c r="W142" t="s">
        <v>225</v>
      </c>
      <c r="X142" t="s">
        <v>162</v>
      </c>
      <c r="Y142" t="s">
        <v>226</v>
      </c>
      <c r="Z142">
        <v>68</v>
      </c>
      <c r="AA142">
        <v>7.34</v>
      </c>
      <c r="AB142">
        <v>18.329999999999998</v>
      </c>
      <c r="AC142">
        <v>3</v>
      </c>
      <c r="AD142" t="s">
        <v>227</v>
      </c>
      <c r="AE142" t="s">
        <v>164</v>
      </c>
      <c r="AF142" t="s">
        <v>228</v>
      </c>
      <c r="AG142">
        <v>303</v>
      </c>
      <c r="AH142">
        <v>32.72</v>
      </c>
      <c r="AI142">
        <v>81.67</v>
      </c>
    </row>
    <row r="143" spans="1:35" x14ac:dyDescent="0.2">
      <c r="A143" t="s">
        <v>38</v>
      </c>
      <c r="B143" t="s">
        <v>39</v>
      </c>
      <c r="C143">
        <v>1</v>
      </c>
      <c r="D143" t="s">
        <v>40</v>
      </c>
      <c r="E143">
        <v>36</v>
      </c>
      <c r="F143" t="s">
        <v>68</v>
      </c>
      <c r="G143">
        <v>4</v>
      </c>
      <c r="H143">
        <v>982</v>
      </c>
      <c r="I143">
        <v>587</v>
      </c>
      <c r="J143">
        <v>59.78</v>
      </c>
      <c r="K143">
        <v>395</v>
      </c>
      <c r="L143">
        <v>40.22</v>
      </c>
      <c r="M143">
        <v>11</v>
      </c>
      <c r="N143">
        <v>1.1200000000000001</v>
      </c>
      <c r="O143">
        <v>2.78</v>
      </c>
      <c r="P143">
        <v>11</v>
      </c>
      <c r="Q143">
        <v>1.1200000000000001</v>
      </c>
      <c r="R143">
        <v>2.78</v>
      </c>
      <c r="S143">
        <v>373</v>
      </c>
      <c r="T143">
        <v>37.979999999999997</v>
      </c>
      <c r="U143">
        <v>94.43</v>
      </c>
      <c r="V143">
        <v>1</v>
      </c>
      <c r="W143" t="s">
        <v>225</v>
      </c>
      <c r="X143" t="s">
        <v>162</v>
      </c>
      <c r="Y143" t="s">
        <v>226</v>
      </c>
      <c r="Z143">
        <v>73</v>
      </c>
      <c r="AA143">
        <v>7.43</v>
      </c>
      <c r="AB143">
        <v>19.57</v>
      </c>
      <c r="AC143">
        <v>3</v>
      </c>
      <c r="AD143" t="s">
        <v>227</v>
      </c>
      <c r="AE143" t="s">
        <v>164</v>
      </c>
      <c r="AF143" t="s">
        <v>228</v>
      </c>
      <c r="AG143">
        <v>300</v>
      </c>
      <c r="AH143">
        <v>30.55</v>
      </c>
      <c r="AI143">
        <v>80.430000000000007</v>
      </c>
    </row>
    <row r="144" spans="1:35" x14ac:dyDescent="0.2">
      <c r="A144" t="s">
        <v>38</v>
      </c>
      <c r="B144" t="s">
        <v>39</v>
      </c>
      <c r="C144">
        <v>1</v>
      </c>
      <c r="D144" t="s">
        <v>40</v>
      </c>
      <c r="E144">
        <v>36</v>
      </c>
      <c r="F144" t="s">
        <v>68</v>
      </c>
      <c r="G144">
        <v>5</v>
      </c>
      <c r="H144">
        <v>1193</v>
      </c>
      <c r="I144">
        <v>722</v>
      </c>
      <c r="J144">
        <v>60.52</v>
      </c>
      <c r="K144">
        <v>471</v>
      </c>
      <c r="L144">
        <v>39.479999999999997</v>
      </c>
      <c r="M144">
        <v>11</v>
      </c>
      <c r="N144">
        <v>0.92</v>
      </c>
      <c r="O144">
        <v>2.34</v>
      </c>
      <c r="P144">
        <v>11</v>
      </c>
      <c r="Q144">
        <v>0.92</v>
      </c>
      <c r="R144">
        <v>2.34</v>
      </c>
      <c r="S144">
        <v>449</v>
      </c>
      <c r="T144">
        <v>37.64</v>
      </c>
      <c r="U144">
        <v>95.33</v>
      </c>
      <c r="V144">
        <v>1</v>
      </c>
      <c r="W144" t="s">
        <v>225</v>
      </c>
      <c r="X144" t="s">
        <v>162</v>
      </c>
      <c r="Y144" t="s">
        <v>226</v>
      </c>
      <c r="Z144">
        <v>88</v>
      </c>
      <c r="AA144">
        <v>7.38</v>
      </c>
      <c r="AB144">
        <v>19.600000000000001</v>
      </c>
      <c r="AC144">
        <v>3</v>
      </c>
      <c r="AD144" t="s">
        <v>227</v>
      </c>
      <c r="AE144" t="s">
        <v>164</v>
      </c>
      <c r="AF144" t="s">
        <v>228</v>
      </c>
      <c r="AG144">
        <v>361</v>
      </c>
      <c r="AH144">
        <v>30.26</v>
      </c>
      <c r="AI144">
        <v>80.400000000000006</v>
      </c>
    </row>
    <row r="145" spans="1:35" x14ac:dyDescent="0.2">
      <c r="A145" t="s">
        <v>38</v>
      </c>
      <c r="B145" t="s">
        <v>39</v>
      </c>
      <c r="C145">
        <v>1</v>
      </c>
      <c r="D145" t="s">
        <v>40</v>
      </c>
      <c r="E145">
        <v>36</v>
      </c>
      <c r="F145" t="s">
        <v>68</v>
      </c>
      <c r="G145">
        <v>6</v>
      </c>
      <c r="H145">
        <v>1201</v>
      </c>
      <c r="I145">
        <v>697</v>
      </c>
      <c r="J145">
        <v>58.03</v>
      </c>
      <c r="K145">
        <v>504</v>
      </c>
      <c r="L145">
        <v>41.97</v>
      </c>
      <c r="M145">
        <v>13</v>
      </c>
      <c r="N145">
        <v>1.08</v>
      </c>
      <c r="O145">
        <v>2.58</v>
      </c>
      <c r="P145">
        <v>14</v>
      </c>
      <c r="Q145">
        <v>1.17</v>
      </c>
      <c r="R145">
        <v>2.78</v>
      </c>
      <c r="S145">
        <v>477</v>
      </c>
      <c r="T145">
        <v>39.72</v>
      </c>
      <c r="U145">
        <v>94.64</v>
      </c>
      <c r="V145">
        <v>1</v>
      </c>
      <c r="W145" t="s">
        <v>225</v>
      </c>
      <c r="X145" t="s">
        <v>162</v>
      </c>
      <c r="Y145" t="s">
        <v>226</v>
      </c>
      <c r="Z145">
        <v>122</v>
      </c>
      <c r="AA145">
        <v>10.16</v>
      </c>
      <c r="AB145">
        <v>25.58</v>
      </c>
      <c r="AC145">
        <v>3</v>
      </c>
      <c r="AD145" t="s">
        <v>227</v>
      </c>
      <c r="AE145" t="s">
        <v>164</v>
      </c>
      <c r="AF145" t="s">
        <v>228</v>
      </c>
      <c r="AG145">
        <v>355</v>
      </c>
      <c r="AH145">
        <v>29.56</v>
      </c>
      <c r="AI145">
        <v>74.42</v>
      </c>
    </row>
    <row r="146" spans="1:35" x14ac:dyDescent="0.2">
      <c r="A146" t="s">
        <v>38</v>
      </c>
      <c r="B146" t="s">
        <v>39</v>
      </c>
      <c r="C146">
        <v>1</v>
      </c>
      <c r="D146" t="s">
        <v>40</v>
      </c>
      <c r="E146">
        <v>36</v>
      </c>
      <c r="F146" t="s">
        <v>68</v>
      </c>
      <c r="G146">
        <v>7</v>
      </c>
      <c r="H146">
        <v>1070</v>
      </c>
      <c r="I146">
        <v>597</v>
      </c>
      <c r="J146">
        <v>55.79</v>
      </c>
      <c r="K146">
        <v>473</v>
      </c>
      <c r="L146">
        <v>44.21</v>
      </c>
      <c r="M146">
        <v>8</v>
      </c>
      <c r="N146">
        <v>0.75</v>
      </c>
      <c r="O146">
        <v>1.69</v>
      </c>
      <c r="P146">
        <v>10</v>
      </c>
      <c r="Q146">
        <v>0.93</v>
      </c>
      <c r="R146">
        <v>2.11</v>
      </c>
      <c r="S146">
        <v>455</v>
      </c>
      <c r="T146">
        <v>42.52</v>
      </c>
      <c r="U146">
        <v>96.19</v>
      </c>
      <c r="V146">
        <v>1</v>
      </c>
      <c r="W146" t="s">
        <v>225</v>
      </c>
      <c r="X146" t="s">
        <v>162</v>
      </c>
      <c r="Y146" t="s">
        <v>226</v>
      </c>
      <c r="Z146">
        <v>74</v>
      </c>
      <c r="AA146">
        <v>6.92</v>
      </c>
      <c r="AB146">
        <v>16.260000000000002</v>
      </c>
      <c r="AC146">
        <v>3</v>
      </c>
      <c r="AD146" t="s">
        <v>227</v>
      </c>
      <c r="AE146" t="s">
        <v>164</v>
      </c>
      <c r="AF146" t="s">
        <v>228</v>
      </c>
      <c r="AG146">
        <v>381</v>
      </c>
      <c r="AH146">
        <v>35.61</v>
      </c>
      <c r="AI146">
        <v>83.74</v>
      </c>
    </row>
    <row r="147" spans="1:35" x14ac:dyDescent="0.2">
      <c r="A147" t="s">
        <v>38</v>
      </c>
      <c r="B147" t="s">
        <v>39</v>
      </c>
      <c r="C147">
        <v>1</v>
      </c>
      <c r="D147" t="s">
        <v>40</v>
      </c>
      <c r="E147">
        <v>36</v>
      </c>
      <c r="F147" t="s">
        <v>68</v>
      </c>
      <c r="G147">
        <v>8</v>
      </c>
      <c r="H147">
        <v>1153</v>
      </c>
      <c r="I147">
        <v>642</v>
      </c>
      <c r="J147">
        <v>55.68</v>
      </c>
      <c r="K147">
        <v>511</v>
      </c>
      <c r="L147">
        <v>44.32</v>
      </c>
      <c r="M147">
        <v>21</v>
      </c>
      <c r="N147">
        <v>1.82</v>
      </c>
      <c r="O147">
        <v>4.1100000000000003</v>
      </c>
      <c r="P147">
        <v>12</v>
      </c>
      <c r="Q147">
        <v>1.04</v>
      </c>
      <c r="R147">
        <v>2.35</v>
      </c>
      <c r="S147">
        <v>478</v>
      </c>
      <c r="T147">
        <v>41.46</v>
      </c>
      <c r="U147">
        <v>93.54</v>
      </c>
      <c r="V147">
        <v>1</v>
      </c>
      <c r="W147" t="s">
        <v>225</v>
      </c>
      <c r="X147" t="s">
        <v>162</v>
      </c>
      <c r="Y147" t="s">
        <v>226</v>
      </c>
      <c r="Z147">
        <v>170</v>
      </c>
      <c r="AA147">
        <v>14.74</v>
      </c>
      <c r="AB147">
        <v>35.56</v>
      </c>
      <c r="AC147">
        <v>3</v>
      </c>
      <c r="AD147" t="s">
        <v>227</v>
      </c>
      <c r="AE147" t="s">
        <v>164</v>
      </c>
      <c r="AF147" t="s">
        <v>228</v>
      </c>
      <c r="AG147">
        <v>308</v>
      </c>
      <c r="AH147">
        <v>26.71</v>
      </c>
      <c r="AI147">
        <v>64.44</v>
      </c>
    </row>
    <row r="148" spans="1:35" x14ac:dyDescent="0.2">
      <c r="A148" t="s">
        <v>38</v>
      </c>
      <c r="B148" t="s">
        <v>39</v>
      </c>
      <c r="C148">
        <v>1</v>
      </c>
      <c r="D148" t="s">
        <v>40</v>
      </c>
      <c r="E148">
        <v>36</v>
      </c>
      <c r="F148" t="s">
        <v>68</v>
      </c>
      <c r="G148">
        <v>9</v>
      </c>
      <c r="H148">
        <v>985</v>
      </c>
      <c r="I148">
        <v>523</v>
      </c>
      <c r="J148">
        <v>53.1</v>
      </c>
      <c r="K148">
        <v>462</v>
      </c>
      <c r="L148">
        <v>46.9</v>
      </c>
      <c r="M148">
        <v>8</v>
      </c>
      <c r="N148">
        <v>0.81</v>
      </c>
      <c r="O148">
        <v>1.73</v>
      </c>
      <c r="P148">
        <v>11</v>
      </c>
      <c r="Q148">
        <v>1.1200000000000001</v>
      </c>
      <c r="R148">
        <v>2.38</v>
      </c>
      <c r="S148">
        <v>443</v>
      </c>
      <c r="T148">
        <v>44.97</v>
      </c>
      <c r="U148">
        <v>95.89</v>
      </c>
      <c r="V148">
        <v>1</v>
      </c>
      <c r="W148" t="s">
        <v>225</v>
      </c>
      <c r="X148" t="s">
        <v>162</v>
      </c>
      <c r="Y148" t="s">
        <v>226</v>
      </c>
      <c r="Z148">
        <v>139</v>
      </c>
      <c r="AA148">
        <v>14.11</v>
      </c>
      <c r="AB148">
        <v>31.38</v>
      </c>
      <c r="AC148">
        <v>3</v>
      </c>
      <c r="AD148" t="s">
        <v>227</v>
      </c>
      <c r="AE148" t="s">
        <v>164</v>
      </c>
      <c r="AF148" t="s">
        <v>228</v>
      </c>
      <c r="AG148">
        <v>304</v>
      </c>
      <c r="AH148">
        <v>30.86</v>
      </c>
      <c r="AI148">
        <v>68.62</v>
      </c>
    </row>
    <row r="149" spans="1:35" x14ac:dyDescent="0.2">
      <c r="A149" t="s">
        <v>38</v>
      </c>
      <c r="B149" t="s">
        <v>39</v>
      </c>
      <c r="C149">
        <v>1</v>
      </c>
      <c r="D149" t="s">
        <v>40</v>
      </c>
      <c r="E149">
        <v>36</v>
      </c>
      <c r="F149" t="s">
        <v>68</v>
      </c>
      <c r="G149">
        <v>10</v>
      </c>
      <c r="H149">
        <v>1336</v>
      </c>
      <c r="I149">
        <v>786</v>
      </c>
      <c r="J149">
        <v>58.83</v>
      </c>
      <c r="K149">
        <v>550</v>
      </c>
      <c r="L149">
        <v>41.17</v>
      </c>
      <c r="M149">
        <v>13</v>
      </c>
      <c r="N149">
        <v>0.97</v>
      </c>
      <c r="O149">
        <v>2.36</v>
      </c>
      <c r="P149">
        <v>4</v>
      </c>
      <c r="Q149">
        <v>0.3</v>
      </c>
      <c r="R149">
        <v>0.73</v>
      </c>
      <c r="S149">
        <v>533</v>
      </c>
      <c r="T149">
        <v>39.9</v>
      </c>
      <c r="U149">
        <v>96.91</v>
      </c>
      <c r="V149">
        <v>1</v>
      </c>
      <c r="W149" t="s">
        <v>225</v>
      </c>
      <c r="X149" t="s">
        <v>162</v>
      </c>
      <c r="Y149" t="s">
        <v>226</v>
      </c>
      <c r="Z149">
        <v>135</v>
      </c>
      <c r="AA149">
        <v>10.1</v>
      </c>
      <c r="AB149">
        <v>25.33</v>
      </c>
      <c r="AC149">
        <v>3</v>
      </c>
      <c r="AD149" t="s">
        <v>227</v>
      </c>
      <c r="AE149" t="s">
        <v>164</v>
      </c>
      <c r="AF149" t="s">
        <v>228</v>
      </c>
      <c r="AG149">
        <v>398</v>
      </c>
      <c r="AH149">
        <v>29.79</v>
      </c>
      <c r="AI149">
        <v>74.67</v>
      </c>
    </row>
    <row r="150" spans="1:35" x14ac:dyDescent="0.2">
      <c r="A150" t="s">
        <v>38</v>
      </c>
      <c r="B150" t="s">
        <v>39</v>
      </c>
      <c r="C150">
        <v>1</v>
      </c>
      <c r="D150" t="s">
        <v>40</v>
      </c>
      <c r="E150">
        <v>37</v>
      </c>
      <c r="F150" t="s">
        <v>69</v>
      </c>
      <c r="G150">
        <v>1</v>
      </c>
      <c r="H150">
        <v>146</v>
      </c>
      <c r="I150">
        <v>54</v>
      </c>
      <c r="J150">
        <v>36.99</v>
      </c>
      <c r="K150">
        <v>92</v>
      </c>
      <c r="L150">
        <v>63.01</v>
      </c>
      <c r="M150">
        <v>1</v>
      </c>
      <c r="N150">
        <v>0.68</v>
      </c>
      <c r="O150">
        <v>1.0900000000000001</v>
      </c>
      <c r="P150">
        <v>0</v>
      </c>
      <c r="Q150">
        <v>0</v>
      </c>
      <c r="R150">
        <v>0</v>
      </c>
      <c r="S150">
        <v>91</v>
      </c>
      <c r="T150">
        <v>62.33</v>
      </c>
      <c r="U150">
        <v>98.91</v>
      </c>
      <c r="V150">
        <v>1</v>
      </c>
      <c r="W150" t="s">
        <v>225</v>
      </c>
      <c r="X150" t="s">
        <v>162</v>
      </c>
      <c r="Y150" t="s">
        <v>226</v>
      </c>
      <c r="Z150">
        <v>25</v>
      </c>
      <c r="AA150">
        <v>17.12</v>
      </c>
      <c r="AB150">
        <v>27.47</v>
      </c>
      <c r="AC150">
        <v>3</v>
      </c>
      <c r="AD150" t="s">
        <v>227</v>
      </c>
      <c r="AE150" t="s">
        <v>164</v>
      </c>
      <c r="AF150" t="s">
        <v>228</v>
      </c>
      <c r="AG150">
        <v>66</v>
      </c>
      <c r="AH150">
        <v>45.21</v>
      </c>
      <c r="AI150">
        <v>72.53</v>
      </c>
    </row>
    <row r="151" spans="1:35" x14ac:dyDescent="0.2">
      <c r="A151" t="s">
        <v>38</v>
      </c>
      <c r="B151" t="s">
        <v>39</v>
      </c>
      <c r="C151">
        <v>3</v>
      </c>
      <c r="D151" t="s">
        <v>44</v>
      </c>
      <c r="E151">
        <v>38</v>
      </c>
      <c r="F151" t="s">
        <v>70</v>
      </c>
      <c r="G151">
        <v>1</v>
      </c>
      <c r="H151">
        <v>1196</v>
      </c>
      <c r="I151">
        <v>754</v>
      </c>
      <c r="J151">
        <v>63.04</v>
      </c>
      <c r="K151">
        <v>442</v>
      </c>
      <c r="L151">
        <v>36.96</v>
      </c>
      <c r="M151">
        <v>15</v>
      </c>
      <c r="N151">
        <v>1.25</v>
      </c>
      <c r="O151">
        <v>3.39</v>
      </c>
      <c r="P151">
        <v>12</v>
      </c>
      <c r="Q151">
        <v>1</v>
      </c>
      <c r="R151">
        <v>2.71</v>
      </c>
      <c r="S151">
        <v>415</v>
      </c>
      <c r="T151">
        <v>34.700000000000003</v>
      </c>
      <c r="U151">
        <v>93.89</v>
      </c>
      <c r="V151">
        <v>1</v>
      </c>
      <c r="W151" t="s">
        <v>225</v>
      </c>
      <c r="X151" t="s">
        <v>178</v>
      </c>
      <c r="Y151" t="s">
        <v>229</v>
      </c>
      <c r="Z151">
        <v>241</v>
      </c>
      <c r="AA151">
        <v>20.149999999999999</v>
      </c>
      <c r="AB151">
        <v>58.07</v>
      </c>
      <c r="AC151">
        <v>5</v>
      </c>
      <c r="AD151" t="s">
        <v>225</v>
      </c>
      <c r="AE151" t="s">
        <v>182</v>
      </c>
      <c r="AF151" t="s">
        <v>230</v>
      </c>
      <c r="AG151">
        <v>174</v>
      </c>
      <c r="AH151">
        <v>14.55</v>
      </c>
      <c r="AI151">
        <v>41.93</v>
      </c>
    </row>
    <row r="152" spans="1:35" x14ac:dyDescent="0.2">
      <c r="A152" t="s">
        <v>38</v>
      </c>
      <c r="B152" t="s">
        <v>39</v>
      </c>
      <c r="C152">
        <v>3</v>
      </c>
      <c r="D152" t="s">
        <v>44</v>
      </c>
      <c r="E152">
        <v>38</v>
      </c>
      <c r="F152" t="s">
        <v>70</v>
      </c>
      <c r="G152">
        <v>2</v>
      </c>
      <c r="H152">
        <v>1054</v>
      </c>
      <c r="I152">
        <v>520</v>
      </c>
      <c r="J152">
        <v>49.34</v>
      </c>
      <c r="K152">
        <v>534</v>
      </c>
      <c r="L152">
        <v>50.66</v>
      </c>
      <c r="M152">
        <v>14</v>
      </c>
      <c r="N152">
        <v>1.33</v>
      </c>
      <c r="O152">
        <v>2.62</v>
      </c>
      <c r="P152">
        <v>5</v>
      </c>
      <c r="Q152">
        <v>0.47</v>
      </c>
      <c r="R152">
        <v>0.94</v>
      </c>
      <c r="S152">
        <v>515</v>
      </c>
      <c r="T152">
        <v>48.86</v>
      </c>
      <c r="U152">
        <v>96.44</v>
      </c>
      <c r="V152">
        <v>1</v>
      </c>
      <c r="W152" t="s">
        <v>225</v>
      </c>
      <c r="X152" t="s">
        <v>178</v>
      </c>
      <c r="Y152" t="s">
        <v>229</v>
      </c>
      <c r="Z152">
        <v>231</v>
      </c>
      <c r="AA152">
        <v>21.92</v>
      </c>
      <c r="AB152">
        <v>44.85</v>
      </c>
      <c r="AC152">
        <v>5</v>
      </c>
      <c r="AD152" t="s">
        <v>225</v>
      </c>
      <c r="AE152" t="s">
        <v>182</v>
      </c>
      <c r="AF152" t="s">
        <v>230</v>
      </c>
      <c r="AG152">
        <v>284</v>
      </c>
      <c r="AH152">
        <v>26.94</v>
      </c>
      <c r="AI152">
        <v>55.15</v>
      </c>
    </row>
    <row r="153" spans="1:35" x14ac:dyDescent="0.2">
      <c r="A153" t="s">
        <v>38</v>
      </c>
      <c r="B153" t="s">
        <v>39</v>
      </c>
      <c r="C153">
        <v>3</v>
      </c>
      <c r="D153" t="s">
        <v>44</v>
      </c>
      <c r="E153">
        <v>38</v>
      </c>
      <c r="F153" t="s">
        <v>70</v>
      </c>
      <c r="G153">
        <v>3</v>
      </c>
      <c r="H153">
        <v>1173</v>
      </c>
      <c r="I153">
        <v>668</v>
      </c>
      <c r="J153">
        <v>56.95</v>
      </c>
      <c r="K153">
        <v>505</v>
      </c>
      <c r="L153">
        <v>43.05</v>
      </c>
      <c r="M153">
        <v>17</v>
      </c>
      <c r="N153">
        <v>1.45</v>
      </c>
      <c r="O153">
        <v>3.37</v>
      </c>
      <c r="P153">
        <v>10</v>
      </c>
      <c r="Q153">
        <v>0.85</v>
      </c>
      <c r="R153">
        <v>1.98</v>
      </c>
      <c r="S153">
        <v>478</v>
      </c>
      <c r="T153">
        <v>40.75</v>
      </c>
      <c r="U153">
        <v>94.65</v>
      </c>
      <c r="V153">
        <v>1</v>
      </c>
      <c r="W153" t="s">
        <v>225</v>
      </c>
      <c r="X153" t="s">
        <v>178</v>
      </c>
      <c r="Y153" t="s">
        <v>229</v>
      </c>
      <c r="Z153">
        <v>232</v>
      </c>
      <c r="AA153">
        <v>19.78</v>
      </c>
      <c r="AB153">
        <v>48.54</v>
      </c>
      <c r="AC153">
        <v>5</v>
      </c>
      <c r="AD153" t="s">
        <v>225</v>
      </c>
      <c r="AE153" t="s">
        <v>182</v>
      </c>
      <c r="AF153" t="s">
        <v>230</v>
      </c>
      <c r="AG153">
        <v>246</v>
      </c>
      <c r="AH153">
        <v>20.97</v>
      </c>
      <c r="AI153">
        <v>51.46</v>
      </c>
    </row>
    <row r="154" spans="1:35" x14ac:dyDescent="0.2">
      <c r="A154" t="s">
        <v>38</v>
      </c>
      <c r="B154" t="s">
        <v>39</v>
      </c>
      <c r="C154">
        <v>3</v>
      </c>
      <c r="D154" t="s">
        <v>44</v>
      </c>
      <c r="E154">
        <v>38</v>
      </c>
      <c r="F154" t="s">
        <v>70</v>
      </c>
      <c r="G154">
        <v>4</v>
      </c>
      <c r="H154">
        <v>1076</v>
      </c>
      <c r="I154">
        <v>659</v>
      </c>
      <c r="J154">
        <v>61.25</v>
      </c>
      <c r="K154">
        <v>417</v>
      </c>
      <c r="L154">
        <v>38.75</v>
      </c>
      <c r="M154">
        <v>28</v>
      </c>
      <c r="N154">
        <v>2.6</v>
      </c>
      <c r="O154">
        <v>6.71</v>
      </c>
      <c r="P154">
        <v>2</v>
      </c>
      <c r="Q154">
        <v>0.19</v>
      </c>
      <c r="R154">
        <v>0.48</v>
      </c>
      <c r="S154">
        <v>387</v>
      </c>
      <c r="T154">
        <v>35.97</v>
      </c>
      <c r="U154">
        <v>92.81</v>
      </c>
      <c r="V154">
        <v>1</v>
      </c>
      <c r="W154" t="s">
        <v>225</v>
      </c>
      <c r="X154" t="s">
        <v>178</v>
      </c>
      <c r="Y154" t="s">
        <v>229</v>
      </c>
      <c r="Z154">
        <v>291</v>
      </c>
      <c r="AA154">
        <v>27.04</v>
      </c>
      <c r="AB154">
        <v>75.19</v>
      </c>
      <c r="AC154">
        <v>5</v>
      </c>
      <c r="AD154" t="s">
        <v>225</v>
      </c>
      <c r="AE154" t="s">
        <v>182</v>
      </c>
      <c r="AF154" t="s">
        <v>230</v>
      </c>
      <c r="AG154">
        <v>96</v>
      </c>
      <c r="AH154">
        <v>8.92</v>
      </c>
      <c r="AI154">
        <v>24.81</v>
      </c>
    </row>
    <row r="155" spans="1:35" x14ac:dyDescent="0.2">
      <c r="A155" t="s">
        <v>38</v>
      </c>
      <c r="B155" t="s">
        <v>39</v>
      </c>
      <c r="C155">
        <v>3</v>
      </c>
      <c r="D155" t="s">
        <v>44</v>
      </c>
      <c r="E155">
        <v>38</v>
      </c>
      <c r="F155" t="s">
        <v>70</v>
      </c>
      <c r="G155">
        <v>5</v>
      </c>
      <c r="H155">
        <v>1317</v>
      </c>
      <c r="I155">
        <v>818</v>
      </c>
      <c r="J155">
        <v>62.11</v>
      </c>
      <c r="K155">
        <v>499</v>
      </c>
      <c r="L155">
        <v>37.89</v>
      </c>
      <c r="M155">
        <v>21</v>
      </c>
      <c r="N155">
        <v>1.59</v>
      </c>
      <c r="O155">
        <v>4.21</v>
      </c>
      <c r="P155">
        <v>12</v>
      </c>
      <c r="Q155">
        <v>0.91</v>
      </c>
      <c r="R155">
        <v>2.4</v>
      </c>
      <c r="S155">
        <v>466</v>
      </c>
      <c r="T155">
        <v>35.380000000000003</v>
      </c>
      <c r="U155">
        <v>93.39</v>
      </c>
      <c r="V155">
        <v>1</v>
      </c>
      <c r="W155" t="s">
        <v>225</v>
      </c>
      <c r="X155" t="s">
        <v>178</v>
      </c>
      <c r="Y155" t="s">
        <v>229</v>
      </c>
      <c r="Z155">
        <v>344</v>
      </c>
      <c r="AA155">
        <v>26.12</v>
      </c>
      <c r="AB155">
        <v>73.819999999999993</v>
      </c>
      <c r="AC155">
        <v>5</v>
      </c>
      <c r="AD155" t="s">
        <v>225</v>
      </c>
      <c r="AE155" t="s">
        <v>182</v>
      </c>
      <c r="AF155" t="s">
        <v>230</v>
      </c>
      <c r="AG155">
        <v>122</v>
      </c>
      <c r="AH155">
        <v>9.26</v>
      </c>
      <c r="AI155">
        <v>26.18</v>
      </c>
    </row>
    <row r="156" spans="1:35" x14ac:dyDescent="0.2">
      <c r="A156" t="s">
        <v>38</v>
      </c>
      <c r="B156" t="s">
        <v>39</v>
      </c>
      <c r="C156">
        <v>3</v>
      </c>
      <c r="D156" t="s">
        <v>44</v>
      </c>
      <c r="E156">
        <v>38</v>
      </c>
      <c r="F156" t="s">
        <v>70</v>
      </c>
      <c r="G156">
        <v>6</v>
      </c>
      <c r="H156">
        <v>1112</v>
      </c>
      <c r="I156">
        <v>529</v>
      </c>
      <c r="J156">
        <v>47.57</v>
      </c>
      <c r="K156">
        <v>583</v>
      </c>
      <c r="L156">
        <v>52.43</v>
      </c>
      <c r="M156">
        <v>11</v>
      </c>
      <c r="N156">
        <v>0.99</v>
      </c>
      <c r="O156">
        <v>1.89</v>
      </c>
      <c r="P156">
        <v>8</v>
      </c>
      <c r="Q156">
        <v>0.72</v>
      </c>
      <c r="R156">
        <v>1.37</v>
      </c>
      <c r="S156">
        <v>564</v>
      </c>
      <c r="T156">
        <v>50.72</v>
      </c>
      <c r="U156">
        <v>96.74</v>
      </c>
      <c r="V156">
        <v>1</v>
      </c>
      <c r="W156" t="s">
        <v>225</v>
      </c>
      <c r="X156" t="s">
        <v>178</v>
      </c>
      <c r="Y156" t="s">
        <v>229</v>
      </c>
      <c r="Z156">
        <v>262</v>
      </c>
      <c r="AA156">
        <v>23.56</v>
      </c>
      <c r="AB156">
        <v>46.45</v>
      </c>
      <c r="AC156">
        <v>5</v>
      </c>
      <c r="AD156" t="s">
        <v>225</v>
      </c>
      <c r="AE156" t="s">
        <v>182</v>
      </c>
      <c r="AF156" t="s">
        <v>230</v>
      </c>
      <c r="AG156">
        <v>302</v>
      </c>
      <c r="AH156">
        <v>27.16</v>
      </c>
      <c r="AI156">
        <v>53.55</v>
      </c>
    </row>
    <row r="157" spans="1:35" x14ac:dyDescent="0.2">
      <c r="A157" t="s">
        <v>38</v>
      </c>
      <c r="B157" t="s">
        <v>39</v>
      </c>
      <c r="C157">
        <v>3</v>
      </c>
      <c r="D157" t="s">
        <v>44</v>
      </c>
      <c r="E157">
        <v>38</v>
      </c>
      <c r="F157" s="4" t="s">
        <v>70</v>
      </c>
      <c r="G157">
        <v>7</v>
      </c>
      <c r="H157">
        <v>1134</v>
      </c>
      <c r="I157">
        <v>684</v>
      </c>
      <c r="J157">
        <v>60.32</v>
      </c>
      <c r="K157">
        <v>450</v>
      </c>
      <c r="L157">
        <v>39.68</v>
      </c>
      <c r="M157">
        <v>24</v>
      </c>
      <c r="N157">
        <v>2.12</v>
      </c>
      <c r="O157">
        <v>5.33</v>
      </c>
      <c r="P157">
        <v>7</v>
      </c>
      <c r="Q157">
        <v>0.62</v>
      </c>
      <c r="R157">
        <v>1.56</v>
      </c>
      <c r="S157">
        <v>419</v>
      </c>
      <c r="T157">
        <v>36.950000000000003</v>
      </c>
      <c r="U157">
        <v>93.11</v>
      </c>
      <c r="V157">
        <v>1</v>
      </c>
      <c r="W157" t="s">
        <v>225</v>
      </c>
      <c r="X157" t="s">
        <v>178</v>
      </c>
      <c r="Y157" t="s">
        <v>229</v>
      </c>
      <c r="Z157">
        <v>278</v>
      </c>
      <c r="AA157">
        <v>24.51</v>
      </c>
      <c r="AB157">
        <v>66.349999999999994</v>
      </c>
      <c r="AC157">
        <v>5</v>
      </c>
      <c r="AD157" t="s">
        <v>225</v>
      </c>
      <c r="AE157" t="s">
        <v>182</v>
      </c>
      <c r="AF157" t="s">
        <v>230</v>
      </c>
      <c r="AG157">
        <v>141</v>
      </c>
      <c r="AH157">
        <v>12.43</v>
      </c>
      <c r="AI157">
        <v>33.65</v>
      </c>
    </row>
    <row r="158" spans="1:35" x14ac:dyDescent="0.2">
      <c r="A158" t="s">
        <v>38</v>
      </c>
      <c r="B158" t="s">
        <v>39</v>
      </c>
      <c r="C158">
        <v>3</v>
      </c>
      <c r="D158" t="s">
        <v>44</v>
      </c>
      <c r="E158">
        <v>38</v>
      </c>
      <c r="F158" t="s">
        <v>70</v>
      </c>
      <c r="G158">
        <v>8</v>
      </c>
      <c r="H158">
        <v>1229</v>
      </c>
      <c r="I158">
        <v>679</v>
      </c>
      <c r="J158">
        <v>55.25</v>
      </c>
      <c r="K158">
        <v>550</v>
      </c>
      <c r="L158">
        <v>44.75</v>
      </c>
      <c r="M158">
        <v>20</v>
      </c>
      <c r="N158">
        <v>1.63</v>
      </c>
      <c r="O158">
        <v>3.64</v>
      </c>
      <c r="P158">
        <v>10</v>
      </c>
      <c r="Q158">
        <v>0.81</v>
      </c>
      <c r="R158">
        <v>1.82</v>
      </c>
      <c r="S158">
        <v>520</v>
      </c>
      <c r="T158">
        <v>42.31</v>
      </c>
      <c r="U158">
        <v>94.55</v>
      </c>
      <c r="V158">
        <v>1</v>
      </c>
      <c r="W158" t="s">
        <v>225</v>
      </c>
      <c r="X158" t="s">
        <v>178</v>
      </c>
      <c r="Y158" t="s">
        <v>229</v>
      </c>
      <c r="Z158">
        <v>339</v>
      </c>
      <c r="AA158">
        <v>27.58</v>
      </c>
      <c r="AB158">
        <v>65.19</v>
      </c>
      <c r="AC158">
        <v>5</v>
      </c>
      <c r="AD158" t="s">
        <v>225</v>
      </c>
      <c r="AE158" t="s">
        <v>182</v>
      </c>
      <c r="AF158" t="s">
        <v>230</v>
      </c>
      <c r="AG158">
        <v>181</v>
      </c>
      <c r="AH158">
        <v>14.73</v>
      </c>
      <c r="AI158">
        <v>34.81</v>
      </c>
    </row>
    <row r="159" spans="1:35" x14ac:dyDescent="0.2">
      <c r="A159" t="s">
        <v>38</v>
      </c>
      <c r="B159" t="s">
        <v>39</v>
      </c>
      <c r="C159">
        <v>3</v>
      </c>
      <c r="D159" t="s">
        <v>44</v>
      </c>
      <c r="E159">
        <v>38</v>
      </c>
      <c r="F159" t="s">
        <v>70</v>
      </c>
      <c r="G159">
        <v>9</v>
      </c>
      <c r="H159">
        <v>1145</v>
      </c>
      <c r="I159">
        <v>588</v>
      </c>
      <c r="J159">
        <v>51.35</v>
      </c>
      <c r="K159">
        <v>557</v>
      </c>
      <c r="L159">
        <v>48.65</v>
      </c>
      <c r="M159">
        <v>6</v>
      </c>
      <c r="N159">
        <v>0.52</v>
      </c>
      <c r="O159">
        <v>1.08</v>
      </c>
      <c r="P159">
        <v>11</v>
      </c>
      <c r="Q159">
        <v>0.96</v>
      </c>
      <c r="R159">
        <v>1.97</v>
      </c>
      <c r="S159">
        <v>540</v>
      </c>
      <c r="T159">
        <v>47.16</v>
      </c>
      <c r="U159">
        <v>96.95</v>
      </c>
      <c r="V159">
        <v>1</v>
      </c>
      <c r="W159" t="s">
        <v>225</v>
      </c>
      <c r="X159" t="s">
        <v>178</v>
      </c>
      <c r="Y159" t="s">
        <v>229</v>
      </c>
      <c r="Z159">
        <v>251</v>
      </c>
      <c r="AA159">
        <v>21.92</v>
      </c>
      <c r="AB159">
        <v>46.48</v>
      </c>
      <c r="AC159">
        <v>5</v>
      </c>
      <c r="AD159" t="s">
        <v>225</v>
      </c>
      <c r="AE159" t="s">
        <v>182</v>
      </c>
      <c r="AF159" t="s">
        <v>230</v>
      </c>
      <c r="AG159">
        <v>289</v>
      </c>
      <c r="AH159">
        <v>25.24</v>
      </c>
      <c r="AI159">
        <v>53.52</v>
      </c>
    </row>
    <row r="160" spans="1:35" x14ac:dyDescent="0.2">
      <c r="A160" t="s">
        <v>38</v>
      </c>
      <c r="B160" t="s">
        <v>39</v>
      </c>
      <c r="C160">
        <v>3</v>
      </c>
      <c r="D160" t="s">
        <v>44</v>
      </c>
      <c r="E160">
        <v>38</v>
      </c>
      <c r="F160" t="s">
        <v>70</v>
      </c>
      <c r="G160">
        <v>10</v>
      </c>
      <c r="H160">
        <v>1236</v>
      </c>
      <c r="I160">
        <v>694</v>
      </c>
      <c r="J160">
        <v>56.15</v>
      </c>
      <c r="K160">
        <v>542</v>
      </c>
      <c r="L160">
        <v>43.85</v>
      </c>
      <c r="M160">
        <v>13</v>
      </c>
      <c r="N160">
        <v>1.05</v>
      </c>
      <c r="O160">
        <v>2.4</v>
      </c>
      <c r="P160">
        <v>6</v>
      </c>
      <c r="Q160">
        <v>0.49</v>
      </c>
      <c r="R160">
        <v>1.1100000000000001</v>
      </c>
      <c r="S160">
        <v>523</v>
      </c>
      <c r="T160">
        <v>42.31</v>
      </c>
      <c r="U160">
        <v>96.49</v>
      </c>
      <c r="V160">
        <v>1</v>
      </c>
      <c r="W160" t="s">
        <v>225</v>
      </c>
      <c r="X160" t="s">
        <v>178</v>
      </c>
      <c r="Y160" t="s">
        <v>229</v>
      </c>
      <c r="Z160">
        <v>247</v>
      </c>
      <c r="AA160">
        <v>19.98</v>
      </c>
      <c r="AB160">
        <v>47.23</v>
      </c>
      <c r="AC160">
        <v>5</v>
      </c>
      <c r="AD160" t="s">
        <v>225</v>
      </c>
      <c r="AE160" t="s">
        <v>182</v>
      </c>
      <c r="AF160" t="s">
        <v>230</v>
      </c>
      <c r="AG160">
        <v>276</v>
      </c>
      <c r="AH160">
        <v>22.33</v>
      </c>
      <c r="AI160">
        <v>52.77</v>
      </c>
    </row>
    <row r="161" spans="1:35" x14ac:dyDescent="0.2">
      <c r="A161" t="s">
        <v>38</v>
      </c>
      <c r="B161" t="s">
        <v>39</v>
      </c>
      <c r="C161">
        <v>3</v>
      </c>
      <c r="D161" t="s">
        <v>44</v>
      </c>
      <c r="E161">
        <v>38</v>
      </c>
      <c r="F161" t="s">
        <v>70</v>
      </c>
      <c r="G161">
        <v>11</v>
      </c>
      <c r="H161">
        <v>1255</v>
      </c>
      <c r="I161">
        <v>775</v>
      </c>
      <c r="J161">
        <v>61.75</v>
      </c>
      <c r="K161">
        <v>480</v>
      </c>
      <c r="L161">
        <v>38.25</v>
      </c>
      <c r="M161">
        <v>22</v>
      </c>
      <c r="N161">
        <v>1.75</v>
      </c>
      <c r="O161">
        <v>4.58</v>
      </c>
      <c r="P161">
        <v>13</v>
      </c>
      <c r="Q161">
        <v>1.04</v>
      </c>
      <c r="R161">
        <v>2.71</v>
      </c>
      <c r="S161">
        <v>445</v>
      </c>
      <c r="T161">
        <v>35.46</v>
      </c>
      <c r="U161">
        <v>92.71</v>
      </c>
      <c r="V161">
        <v>1</v>
      </c>
      <c r="W161" t="s">
        <v>225</v>
      </c>
      <c r="X161" t="s">
        <v>178</v>
      </c>
      <c r="Y161" t="s">
        <v>229</v>
      </c>
      <c r="Z161">
        <v>276</v>
      </c>
      <c r="AA161">
        <v>21.99</v>
      </c>
      <c r="AB161">
        <v>62.02</v>
      </c>
      <c r="AC161">
        <v>5</v>
      </c>
      <c r="AD161" t="s">
        <v>225</v>
      </c>
      <c r="AE161" t="s">
        <v>182</v>
      </c>
      <c r="AF161" t="s">
        <v>230</v>
      </c>
      <c r="AG161">
        <v>169</v>
      </c>
      <c r="AH161">
        <v>13.47</v>
      </c>
      <c r="AI161">
        <v>37.979999999999997</v>
      </c>
    </row>
    <row r="162" spans="1:35" x14ac:dyDescent="0.2">
      <c r="A162" t="s">
        <v>38</v>
      </c>
      <c r="B162" t="s">
        <v>39</v>
      </c>
      <c r="C162">
        <v>3</v>
      </c>
      <c r="D162" t="s">
        <v>44</v>
      </c>
      <c r="E162">
        <v>38</v>
      </c>
      <c r="F162" t="s">
        <v>70</v>
      </c>
      <c r="G162">
        <v>12</v>
      </c>
      <c r="H162">
        <v>1212</v>
      </c>
      <c r="I162">
        <v>645</v>
      </c>
      <c r="J162">
        <v>53.22</v>
      </c>
      <c r="K162">
        <v>567</v>
      </c>
      <c r="L162">
        <v>46.78</v>
      </c>
      <c r="M162">
        <v>13</v>
      </c>
      <c r="N162">
        <v>1.07</v>
      </c>
      <c r="O162">
        <v>2.29</v>
      </c>
      <c r="P162">
        <v>11</v>
      </c>
      <c r="Q162">
        <v>0.91</v>
      </c>
      <c r="R162">
        <v>1.94</v>
      </c>
      <c r="S162">
        <v>543</v>
      </c>
      <c r="T162">
        <v>44.8</v>
      </c>
      <c r="U162">
        <v>95.77</v>
      </c>
      <c r="V162">
        <v>1</v>
      </c>
      <c r="W162" t="s">
        <v>225</v>
      </c>
      <c r="X162" t="s">
        <v>178</v>
      </c>
      <c r="Y162" t="s">
        <v>229</v>
      </c>
      <c r="Z162">
        <v>279</v>
      </c>
      <c r="AA162">
        <v>23.02</v>
      </c>
      <c r="AB162">
        <v>51.38</v>
      </c>
      <c r="AC162">
        <v>5</v>
      </c>
      <c r="AD162" t="s">
        <v>225</v>
      </c>
      <c r="AE162" t="s">
        <v>182</v>
      </c>
      <c r="AF162" t="s">
        <v>230</v>
      </c>
      <c r="AG162">
        <v>264</v>
      </c>
      <c r="AH162">
        <v>21.78</v>
      </c>
      <c r="AI162">
        <v>48.62</v>
      </c>
    </row>
    <row r="163" spans="1:35" x14ac:dyDescent="0.2">
      <c r="A163" t="s">
        <v>38</v>
      </c>
      <c r="B163" t="s">
        <v>39</v>
      </c>
      <c r="C163">
        <v>3</v>
      </c>
      <c r="D163" t="s">
        <v>44</v>
      </c>
      <c r="E163">
        <v>38</v>
      </c>
      <c r="F163" t="s">
        <v>70</v>
      </c>
      <c r="G163">
        <v>13</v>
      </c>
      <c r="H163">
        <v>1244</v>
      </c>
      <c r="I163">
        <v>713</v>
      </c>
      <c r="J163">
        <v>57.32</v>
      </c>
      <c r="K163">
        <v>531</v>
      </c>
      <c r="L163">
        <v>42.68</v>
      </c>
      <c r="M163">
        <v>21</v>
      </c>
      <c r="N163">
        <v>1.69</v>
      </c>
      <c r="O163">
        <v>3.95</v>
      </c>
      <c r="P163">
        <v>10</v>
      </c>
      <c r="Q163">
        <v>0.8</v>
      </c>
      <c r="R163">
        <v>1.88</v>
      </c>
      <c r="S163">
        <v>500</v>
      </c>
      <c r="T163">
        <v>40.19</v>
      </c>
      <c r="U163">
        <v>94.16</v>
      </c>
      <c r="V163">
        <v>1</v>
      </c>
      <c r="W163" t="s">
        <v>225</v>
      </c>
      <c r="X163" t="s">
        <v>178</v>
      </c>
      <c r="Y163" t="s">
        <v>229</v>
      </c>
      <c r="Z163">
        <v>252</v>
      </c>
      <c r="AA163">
        <v>20.260000000000002</v>
      </c>
      <c r="AB163">
        <v>50.4</v>
      </c>
      <c r="AC163">
        <v>5</v>
      </c>
      <c r="AD163" t="s">
        <v>225</v>
      </c>
      <c r="AE163" t="s">
        <v>182</v>
      </c>
      <c r="AF163" t="s">
        <v>230</v>
      </c>
      <c r="AG163">
        <v>248</v>
      </c>
      <c r="AH163">
        <v>19.940000000000001</v>
      </c>
      <c r="AI163">
        <v>49.6</v>
      </c>
    </row>
    <row r="164" spans="1:35" x14ac:dyDescent="0.2">
      <c r="A164" t="s">
        <v>38</v>
      </c>
      <c r="B164" t="s">
        <v>39</v>
      </c>
      <c r="C164">
        <v>3</v>
      </c>
      <c r="D164" t="s">
        <v>44</v>
      </c>
      <c r="E164">
        <v>38</v>
      </c>
      <c r="F164" t="s">
        <v>70</v>
      </c>
      <c r="G164">
        <v>14</v>
      </c>
      <c r="H164">
        <v>1304</v>
      </c>
      <c r="I164">
        <v>776</v>
      </c>
      <c r="J164">
        <v>59.51</v>
      </c>
      <c r="K164">
        <v>528</v>
      </c>
      <c r="L164">
        <v>40.49</v>
      </c>
      <c r="M164">
        <v>12</v>
      </c>
      <c r="N164">
        <v>0.92</v>
      </c>
      <c r="O164">
        <v>2.27</v>
      </c>
      <c r="P164">
        <v>5</v>
      </c>
      <c r="Q164">
        <v>0.38</v>
      </c>
      <c r="R164">
        <v>0.95</v>
      </c>
      <c r="S164">
        <v>511</v>
      </c>
      <c r="T164">
        <v>39.19</v>
      </c>
      <c r="U164">
        <v>96.78</v>
      </c>
      <c r="V164">
        <v>1</v>
      </c>
      <c r="W164" t="s">
        <v>225</v>
      </c>
      <c r="X164" t="s">
        <v>178</v>
      </c>
      <c r="Y164" t="s">
        <v>229</v>
      </c>
      <c r="Z164">
        <v>271</v>
      </c>
      <c r="AA164">
        <v>20.78</v>
      </c>
      <c r="AB164">
        <v>53.03</v>
      </c>
      <c r="AC164">
        <v>5</v>
      </c>
      <c r="AD164" t="s">
        <v>225</v>
      </c>
      <c r="AE164" t="s">
        <v>182</v>
      </c>
      <c r="AF164" t="s">
        <v>230</v>
      </c>
      <c r="AG164">
        <v>240</v>
      </c>
      <c r="AH164">
        <v>18.399999999999999</v>
      </c>
      <c r="AI164">
        <v>46.97</v>
      </c>
    </row>
    <row r="165" spans="1:35" x14ac:dyDescent="0.2">
      <c r="A165" t="s">
        <v>38</v>
      </c>
      <c r="B165" t="s">
        <v>39</v>
      </c>
      <c r="C165">
        <v>3</v>
      </c>
      <c r="D165" t="s">
        <v>44</v>
      </c>
      <c r="E165">
        <v>38</v>
      </c>
      <c r="F165" t="s">
        <v>70</v>
      </c>
      <c r="G165">
        <v>15</v>
      </c>
      <c r="H165">
        <v>1167</v>
      </c>
      <c r="I165">
        <v>689</v>
      </c>
      <c r="J165">
        <v>59.04</v>
      </c>
      <c r="K165">
        <v>478</v>
      </c>
      <c r="L165">
        <v>40.96</v>
      </c>
      <c r="M165">
        <v>16</v>
      </c>
      <c r="N165">
        <v>1.37</v>
      </c>
      <c r="O165">
        <v>3.35</v>
      </c>
      <c r="P165">
        <v>3</v>
      </c>
      <c r="Q165">
        <v>0.26</v>
      </c>
      <c r="R165">
        <v>0.63</v>
      </c>
      <c r="S165">
        <v>459</v>
      </c>
      <c r="T165">
        <v>39.33</v>
      </c>
      <c r="U165">
        <v>96.03</v>
      </c>
      <c r="V165">
        <v>1</v>
      </c>
      <c r="W165" t="s">
        <v>225</v>
      </c>
      <c r="X165" t="s">
        <v>178</v>
      </c>
      <c r="Y165" t="s">
        <v>229</v>
      </c>
      <c r="Z165">
        <v>313</v>
      </c>
      <c r="AA165">
        <v>26.82</v>
      </c>
      <c r="AB165">
        <v>68.19</v>
      </c>
      <c r="AC165">
        <v>5</v>
      </c>
      <c r="AD165" t="s">
        <v>225</v>
      </c>
      <c r="AE165" t="s">
        <v>182</v>
      </c>
      <c r="AF165" t="s">
        <v>230</v>
      </c>
      <c r="AG165">
        <v>146</v>
      </c>
      <c r="AH165">
        <v>12.51</v>
      </c>
      <c r="AI165">
        <v>31.81</v>
      </c>
    </row>
    <row r="166" spans="1:35" x14ac:dyDescent="0.2">
      <c r="A166" t="s">
        <v>38</v>
      </c>
      <c r="B166" t="s">
        <v>39</v>
      </c>
      <c r="C166">
        <v>2</v>
      </c>
      <c r="D166" t="s">
        <v>53</v>
      </c>
      <c r="E166">
        <v>39</v>
      </c>
      <c r="F166" t="s">
        <v>71</v>
      </c>
      <c r="G166">
        <v>1</v>
      </c>
      <c r="H166">
        <v>228</v>
      </c>
      <c r="I166">
        <v>87</v>
      </c>
      <c r="J166">
        <v>38.159999999999997</v>
      </c>
      <c r="K166">
        <v>141</v>
      </c>
      <c r="L166">
        <v>61.84</v>
      </c>
      <c r="M166">
        <v>2</v>
      </c>
      <c r="N166">
        <v>0.88</v>
      </c>
      <c r="O166">
        <v>1.42</v>
      </c>
      <c r="P166">
        <v>8</v>
      </c>
      <c r="Q166">
        <v>3.51</v>
      </c>
      <c r="R166">
        <v>5.67</v>
      </c>
      <c r="S166">
        <v>131</v>
      </c>
      <c r="T166">
        <v>57.46</v>
      </c>
      <c r="U166">
        <v>92.91</v>
      </c>
      <c r="V166">
        <v>1</v>
      </c>
      <c r="W166" t="s">
        <v>227</v>
      </c>
      <c r="X166" t="s">
        <v>198</v>
      </c>
      <c r="Y166" t="s">
        <v>231</v>
      </c>
      <c r="Z166">
        <v>40</v>
      </c>
      <c r="AA166">
        <v>17.54</v>
      </c>
      <c r="AB166">
        <v>30.53</v>
      </c>
      <c r="AC166">
        <v>3</v>
      </c>
      <c r="AD166" t="s">
        <v>227</v>
      </c>
      <c r="AE166" t="s">
        <v>199</v>
      </c>
      <c r="AF166" t="s">
        <v>232</v>
      </c>
      <c r="AG166">
        <v>91</v>
      </c>
      <c r="AH166">
        <v>39.909999999999997</v>
      </c>
      <c r="AI166">
        <v>69.47</v>
      </c>
    </row>
    <row r="167" spans="1:35" x14ac:dyDescent="0.2">
      <c r="A167" t="s">
        <v>38</v>
      </c>
      <c r="B167" t="s">
        <v>39</v>
      </c>
      <c r="C167">
        <v>2</v>
      </c>
      <c r="D167" t="s">
        <v>53</v>
      </c>
      <c r="E167">
        <v>39</v>
      </c>
      <c r="F167" t="s">
        <v>71</v>
      </c>
      <c r="G167">
        <v>2</v>
      </c>
      <c r="H167">
        <v>142</v>
      </c>
      <c r="I167">
        <v>54</v>
      </c>
      <c r="J167">
        <v>38.03</v>
      </c>
      <c r="K167">
        <v>88</v>
      </c>
      <c r="L167">
        <v>61.97</v>
      </c>
      <c r="M167">
        <v>5</v>
      </c>
      <c r="N167">
        <v>3.52</v>
      </c>
      <c r="O167">
        <v>5.68</v>
      </c>
      <c r="P167">
        <v>0</v>
      </c>
      <c r="Q167">
        <v>0</v>
      </c>
      <c r="R167">
        <v>0</v>
      </c>
      <c r="S167">
        <v>83</v>
      </c>
      <c r="T167">
        <v>58.45</v>
      </c>
      <c r="U167">
        <v>94.32</v>
      </c>
      <c r="V167">
        <v>1</v>
      </c>
      <c r="W167" t="s">
        <v>227</v>
      </c>
      <c r="X167" t="s">
        <v>198</v>
      </c>
      <c r="Y167" t="s">
        <v>231</v>
      </c>
      <c r="Z167">
        <v>33</v>
      </c>
      <c r="AA167">
        <v>23.24</v>
      </c>
      <c r="AB167">
        <v>39.76</v>
      </c>
      <c r="AC167">
        <v>3</v>
      </c>
      <c r="AD167" t="s">
        <v>227</v>
      </c>
      <c r="AE167" t="s">
        <v>199</v>
      </c>
      <c r="AF167" t="s">
        <v>232</v>
      </c>
      <c r="AG167">
        <v>50</v>
      </c>
      <c r="AH167">
        <v>35.21</v>
      </c>
      <c r="AI167">
        <v>60.24</v>
      </c>
    </row>
    <row r="168" spans="1:35" x14ac:dyDescent="0.2">
      <c r="A168" t="s">
        <v>38</v>
      </c>
      <c r="B168" t="s">
        <v>39</v>
      </c>
      <c r="C168">
        <v>2</v>
      </c>
      <c r="D168" t="s">
        <v>53</v>
      </c>
      <c r="E168">
        <v>39</v>
      </c>
      <c r="F168" s="4" t="s">
        <v>71</v>
      </c>
      <c r="G168">
        <v>3</v>
      </c>
      <c r="H168">
        <v>282</v>
      </c>
      <c r="I168">
        <v>124</v>
      </c>
      <c r="J168">
        <v>43.97</v>
      </c>
      <c r="K168">
        <v>158</v>
      </c>
      <c r="L168">
        <v>56.03</v>
      </c>
      <c r="M168">
        <v>2</v>
      </c>
      <c r="N168">
        <v>0.71</v>
      </c>
      <c r="O168">
        <v>1.27</v>
      </c>
      <c r="P168">
        <v>11</v>
      </c>
      <c r="Q168">
        <v>3.9</v>
      </c>
      <c r="R168">
        <v>6.96</v>
      </c>
      <c r="S168">
        <v>145</v>
      </c>
      <c r="T168">
        <v>51.42</v>
      </c>
      <c r="U168">
        <v>91.77</v>
      </c>
      <c r="V168">
        <v>1</v>
      </c>
      <c r="W168" t="s">
        <v>227</v>
      </c>
      <c r="X168" t="s">
        <v>198</v>
      </c>
      <c r="Y168" t="s">
        <v>231</v>
      </c>
      <c r="Z168">
        <v>27</v>
      </c>
      <c r="AA168">
        <v>9.57</v>
      </c>
      <c r="AB168">
        <v>18.62</v>
      </c>
      <c r="AC168">
        <v>3</v>
      </c>
      <c r="AD168" t="s">
        <v>227</v>
      </c>
      <c r="AE168" t="s">
        <v>199</v>
      </c>
      <c r="AF168" t="s">
        <v>232</v>
      </c>
      <c r="AG168">
        <v>118</v>
      </c>
      <c r="AH168">
        <v>41.84</v>
      </c>
      <c r="AI168">
        <v>81.38</v>
      </c>
    </row>
    <row r="169" spans="1:35" x14ac:dyDescent="0.2">
      <c r="A169" t="s">
        <v>38</v>
      </c>
      <c r="B169" t="s">
        <v>39</v>
      </c>
      <c r="C169">
        <v>2</v>
      </c>
      <c r="D169" t="s">
        <v>53</v>
      </c>
      <c r="E169">
        <v>39</v>
      </c>
      <c r="F169" t="s">
        <v>71</v>
      </c>
      <c r="G169">
        <v>4</v>
      </c>
      <c r="H169">
        <v>254</v>
      </c>
      <c r="I169">
        <v>112</v>
      </c>
      <c r="J169">
        <v>44.09</v>
      </c>
      <c r="K169">
        <v>142</v>
      </c>
      <c r="L169">
        <v>55.91</v>
      </c>
      <c r="M169">
        <v>5</v>
      </c>
      <c r="N169">
        <v>1.97</v>
      </c>
      <c r="O169">
        <v>3.52</v>
      </c>
      <c r="P169">
        <v>0</v>
      </c>
      <c r="Q169">
        <v>0</v>
      </c>
      <c r="R169">
        <v>0</v>
      </c>
      <c r="S169">
        <v>137</v>
      </c>
      <c r="T169">
        <v>53.94</v>
      </c>
      <c r="U169">
        <v>96.48</v>
      </c>
      <c r="V169">
        <v>1</v>
      </c>
      <c r="W169" t="s">
        <v>227</v>
      </c>
      <c r="X169" t="s">
        <v>198</v>
      </c>
      <c r="Y169" t="s">
        <v>231</v>
      </c>
      <c r="Z169">
        <v>37</v>
      </c>
      <c r="AA169">
        <v>14.57</v>
      </c>
      <c r="AB169">
        <v>27.01</v>
      </c>
      <c r="AC169">
        <v>3</v>
      </c>
      <c r="AD169" t="s">
        <v>227</v>
      </c>
      <c r="AE169" t="s">
        <v>199</v>
      </c>
      <c r="AF169" t="s">
        <v>232</v>
      </c>
      <c r="AG169">
        <v>100</v>
      </c>
      <c r="AH169">
        <v>39.369999999999997</v>
      </c>
      <c r="AI169">
        <v>72.989999999999995</v>
      </c>
    </row>
    <row r="170" spans="1:35" x14ac:dyDescent="0.2">
      <c r="A170" t="s">
        <v>38</v>
      </c>
      <c r="B170" t="s">
        <v>39</v>
      </c>
      <c r="C170">
        <v>1</v>
      </c>
      <c r="D170" t="s">
        <v>40</v>
      </c>
      <c r="E170">
        <v>40</v>
      </c>
      <c r="F170" t="s">
        <v>72</v>
      </c>
      <c r="G170">
        <v>1</v>
      </c>
      <c r="H170">
        <v>757</v>
      </c>
      <c r="I170">
        <v>408</v>
      </c>
      <c r="J170">
        <v>53.9</v>
      </c>
      <c r="K170">
        <v>349</v>
      </c>
      <c r="L170">
        <v>46.1</v>
      </c>
      <c r="M170">
        <v>13</v>
      </c>
      <c r="N170">
        <v>1.72</v>
      </c>
      <c r="O170">
        <v>3.72</v>
      </c>
      <c r="P170">
        <v>20</v>
      </c>
      <c r="Q170">
        <v>2.64</v>
      </c>
      <c r="R170">
        <v>5.73</v>
      </c>
      <c r="S170">
        <v>316</v>
      </c>
      <c r="T170">
        <v>41.74</v>
      </c>
      <c r="U170">
        <v>90.54</v>
      </c>
      <c r="V170">
        <v>1</v>
      </c>
      <c r="W170" t="s">
        <v>225</v>
      </c>
      <c r="X170" t="s">
        <v>162</v>
      </c>
      <c r="Y170" t="s">
        <v>226</v>
      </c>
      <c r="Z170">
        <v>29</v>
      </c>
      <c r="AA170">
        <v>3.83</v>
      </c>
      <c r="AB170">
        <v>9.18</v>
      </c>
      <c r="AC170">
        <v>3</v>
      </c>
      <c r="AD170" t="s">
        <v>227</v>
      </c>
      <c r="AE170" t="s">
        <v>164</v>
      </c>
      <c r="AF170" t="s">
        <v>228</v>
      </c>
      <c r="AG170">
        <v>287</v>
      </c>
      <c r="AH170">
        <v>37.909999999999997</v>
      </c>
      <c r="AI170">
        <v>90.82</v>
      </c>
    </row>
    <row r="171" spans="1:35" x14ac:dyDescent="0.2">
      <c r="A171" t="s">
        <v>38</v>
      </c>
      <c r="B171" t="s">
        <v>39</v>
      </c>
      <c r="C171">
        <v>1</v>
      </c>
      <c r="D171" t="s">
        <v>40</v>
      </c>
      <c r="E171">
        <v>40</v>
      </c>
      <c r="F171" t="s">
        <v>72</v>
      </c>
      <c r="G171">
        <v>2</v>
      </c>
      <c r="H171">
        <v>1283</v>
      </c>
      <c r="I171">
        <v>839</v>
      </c>
      <c r="J171">
        <v>65.39</v>
      </c>
      <c r="K171">
        <v>444</v>
      </c>
      <c r="L171">
        <v>34.61</v>
      </c>
      <c r="M171">
        <v>3</v>
      </c>
      <c r="N171">
        <v>0.23</v>
      </c>
      <c r="O171">
        <v>0.68</v>
      </c>
      <c r="P171">
        <v>4</v>
      </c>
      <c r="Q171">
        <v>0.31</v>
      </c>
      <c r="R171">
        <v>0.9</v>
      </c>
      <c r="S171">
        <v>437</v>
      </c>
      <c r="T171">
        <v>34.06</v>
      </c>
      <c r="U171">
        <v>98.42</v>
      </c>
      <c r="V171">
        <v>1</v>
      </c>
      <c r="W171" t="s">
        <v>225</v>
      </c>
      <c r="X171" t="s">
        <v>162</v>
      </c>
      <c r="Y171" t="s">
        <v>226</v>
      </c>
      <c r="Z171">
        <v>42</v>
      </c>
      <c r="AA171">
        <v>3.27</v>
      </c>
      <c r="AB171">
        <v>9.61</v>
      </c>
      <c r="AC171">
        <v>3</v>
      </c>
      <c r="AD171" t="s">
        <v>227</v>
      </c>
      <c r="AE171" t="s">
        <v>164</v>
      </c>
      <c r="AF171" t="s">
        <v>228</v>
      </c>
      <c r="AG171">
        <v>395</v>
      </c>
      <c r="AH171">
        <v>30.79</v>
      </c>
      <c r="AI171">
        <v>90.39</v>
      </c>
    </row>
    <row r="172" spans="1:35" x14ac:dyDescent="0.2">
      <c r="A172" t="s">
        <v>38</v>
      </c>
      <c r="B172" t="s">
        <v>39</v>
      </c>
      <c r="C172">
        <v>1</v>
      </c>
      <c r="D172" t="s">
        <v>40</v>
      </c>
      <c r="E172">
        <v>40</v>
      </c>
      <c r="F172" t="s">
        <v>72</v>
      </c>
      <c r="G172">
        <v>3</v>
      </c>
      <c r="H172">
        <v>83</v>
      </c>
      <c r="I172">
        <v>20</v>
      </c>
      <c r="J172">
        <v>24.1</v>
      </c>
      <c r="K172">
        <v>63</v>
      </c>
      <c r="L172">
        <v>75.900000000000006</v>
      </c>
      <c r="M172">
        <v>0</v>
      </c>
      <c r="N172">
        <v>0</v>
      </c>
      <c r="O172">
        <v>0</v>
      </c>
      <c r="P172">
        <v>7</v>
      </c>
      <c r="Q172">
        <v>8.43</v>
      </c>
      <c r="R172">
        <v>11.11</v>
      </c>
      <c r="S172">
        <v>56</v>
      </c>
      <c r="T172">
        <v>67.47</v>
      </c>
      <c r="U172">
        <v>88.89</v>
      </c>
      <c r="V172">
        <v>1</v>
      </c>
      <c r="W172" t="s">
        <v>225</v>
      </c>
      <c r="X172" t="s">
        <v>162</v>
      </c>
      <c r="Y172" t="s">
        <v>226</v>
      </c>
      <c r="Z172">
        <v>9</v>
      </c>
      <c r="AA172">
        <v>10.84</v>
      </c>
      <c r="AB172">
        <v>16.07</v>
      </c>
      <c r="AC172">
        <v>3</v>
      </c>
      <c r="AD172" t="s">
        <v>227</v>
      </c>
      <c r="AE172" t="s">
        <v>164</v>
      </c>
      <c r="AF172" t="s">
        <v>228</v>
      </c>
      <c r="AG172">
        <v>47</v>
      </c>
      <c r="AH172">
        <v>56.63</v>
      </c>
      <c r="AI172">
        <v>83.93</v>
      </c>
    </row>
    <row r="173" spans="1:35" x14ac:dyDescent="0.2">
      <c r="A173" t="s">
        <v>38</v>
      </c>
      <c r="B173" t="s">
        <v>39</v>
      </c>
      <c r="C173">
        <v>1</v>
      </c>
      <c r="D173" t="s">
        <v>40</v>
      </c>
      <c r="E173">
        <v>40</v>
      </c>
      <c r="F173" t="s">
        <v>72</v>
      </c>
      <c r="G173">
        <v>4</v>
      </c>
      <c r="H173">
        <v>227</v>
      </c>
      <c r="I173">
        <v>89</v>
      </c>
      <c r="J173">
        <v>39.21</v>
      </c>
      <c r="K173">
        <v>138</v>
      </c>
      <c r="L173">
        <v>60.79</v>
      </c>
      <c r="M173">
        <v>0</v>
      </c>
      <c r="N173">
        <v>0</v>
      </c>
      <c r="O173">
        <v>0</v>
      </c>
      <c r="P173">
        <v>3</v>
      </c>
      <c r="Q173">
        <v>1.32</v>
      </c>
      <c r="R173">
        <v>2.17</v>
      </c>
      <c r="S173">
        <v>135</v>
      </c>
      <c r="T173">
        <v>59.47</v>
      </c>
      <c r="U173">
        <v>97.83</v>
      </c>
      <c r="V173">
        <v>1</v>
      </c>
      <c r="W173" t="s">
        <v>225</v>
      </c>
      <c r="X173" t="s">
        <v>162</v>
      </c>
      <c r="Y173" t="s">
        <v>226</v>
      </c>
      <c r="Z173">
        <v>16</v>
      </c>
      <c r="AA173">
        <v>7.05</v>
      </c>
      <c r="AB173">
        <v>11.85</v>
      </c>
      <c r="AC173">
        <v>3</v>
      </c>
      <c r="AD173" t="s">
        <v>227</v>
      </c>
      <c r="AE173" t="s">
        <v>164</v>
      </c>
      <c r="AF173" t="s">
        <v>228</v>
      </c>
      <c r="AG173">
        <v>119</v>
      </c>
      <c r="AH173">
        <v>52.42</v>
      </c>
      <c r="AI173">
        <v>88.15</v>
      </c>
    </row>
    <row r="174" spans="1:35" x14ac:dyDescent="0.2">
      <c r="A174" t="s">
        <v>38</v>
      </c>
      <c r="B174" t="s">
        <v>39</v>
      </c>
      <c r="C174">
        <v>1</v>
      </c>
      <c r="D174" t="s">
        <v>40</v>
      </c>
      <c r="E174">
        <v>40</v>
      </c>
      <c r="F174" t="s">
        <v>72</v>
      </c>
      <c r="G174">
        <v>5</v>
      </c>
      <c r="H174">
        <v>463</v>
      </c>
      <c r="I174">
        <v>273</v>
      </c>
      <c r="J174">
        <v>58.96</v>
      </c>
      <c r="K174">
        <v>190</v>
      </c>
      <c r="L174">
        <v>41.04</v>
      </c>
      <c r="M174">
        <v>2</v>
      </c>
      <c r="N174">
        <v>0.43</v>
      </c>
      <c r="O174">
        <v>1.05</v>
      </c>
      <c r="P174">
        <v>2</v>
      </c>
      <c r="Q174">
        <v>0.43</v>
      </c>
      <c r="R174">
        <v>1.05</v>
      </c>
      <c r="S174">
        <v>186</v>
      </c>
      <c r="T174">
        <v>40.17</v>
      </c>
      <c r="U174">
        <v>97.89</v>
      </c>
      <c r="V174">
        <v>1</v>
      </c>
      <c r="W174" t="s">
        <v>225</v>
      </c>
      <c r="X174" t="s">
        <v>162</v>
      </c>
      <c r="Y174" t="s">
        <v>226</v>
      </c>
      <c r="Z174">
        <v>17</v>
      </c>
      <c r="AA174">
        <v>3.67</v>
      </c>
      <c r="AB174">
        <v>9.14</v>
      </c>
      <c r="AC174">
        <v>3</v>
      </c>
      <c r="AD174" t="s">
        <v>227</v>
      </c>
      <c r="AE174" t="s">
        <v>164</v>
      </c>
      <c r="AF174" t="s">
        <v>228</v>
      </c>
      <c r="AG174">
        <v>169</v>
      </c>
      <c r="AH174">
        <v>36.5</v>
      </c>
      <c r="AI174">
        <v>90.86</v>
      </c>
    </row>
    <row r="175" spans="1:35" x14ac:dyDescent="0.2">
      <c r="A175" t="s">
        <v>38</v>
      </c>
      <c r="B175" t="s">
        <v>39</v>
      </c>
      <c r="C175">
        <v>2</v>
      </c>
      <c r="D175" t="s">
        <v>53</v>
      </c>
      <c r="E175">
        <v>41</v>
      </c>
      <c r="F175" t="s">
        <v>73</v>
      </c>
      <c r="G175">
        <v>1</v>
      </c>
      <c r="H175">
        <v>414</v>
      </c>
      <c r="I175">
        <v>45</v>
      </c>
      <c r="J175">
        <v>10.87</v>
      </c>
      <c r="K175">
        <v>369</v>
      </c>
      <c r="L175">
        <v>89.13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369</v>
      </c>
      <c r="T175">
        <v>89.13</v>
      </c>
      <c r="U175">
        <v>100</v>
      </c>
      <c r="V175">
        <v>1</v>
      </c>
      <c r="W175" t="s">
        <v>227</v>
      </c>
      <c r="X175" t="s">
        <v>198</v>
      </c>
      <c r="Y175" t="s">
        <v>231</v>
      </c>
      <c r="Z175">
        <v>292</v>
      </c>
      <c r="AA175">
        <v>70.53</v>
      </c>
      <c r="AB175">
        <v>79.13</v>
      </c>
      <c r="AC175">
        <v>3</v>
      </c>
      <c r="AD175" t="s">
        <v>227</v>
      </c>
      <c r="AE175" t="s">
        <v>199</v>
      </c>
      <c r="AF175" t="s">
        <v>232</v>
      </c>
      <c r="AG175">
        <v>77</v>
      </c>
      <c r="AH175">
        <v>18.600000000000001</v>
      </c>
      <c r="AI175">
        <v>20.87</v>
      </c>
    </row>
    <row r="176" spans="1:35" x14ac:dyDescent="0.2">
      <c r="A176" t="s">
        <v>38</v>
      </c>
      <c r="B176" t="s">
        <v>39</v>
      </c>
      <c r="C176">
        <v>1</v>
      </c>
      <c r="D176" t="s">
        <v>40</v>
      </c>
      <c r="E176">
        <v>42</v>
      </c>
      <c r="F176" t="s">
        <v>74</v>
      </c>
      <c r="G176">
        <v>1</v>
      </c>
      <c r="H176">
        <v>313</v>
      </c>
      <c r="I176">
        <v>116</v>
      </c>
      <c r="J176">
        <v>37.06</v>
      </c>
      <c r="K176">
        <v>197</v>
      </c>
      <c r="L176">
        <v>62.94</v>
      </c>
      <c r="M176">
        <v>2</v>
      </c>
      <c r="N176">
        <v>0.64</v>
      </c>
      <c r="O176">
        <v>1.02</v>
      </c>
      <c r="P176">
        <v>2</v>
      </c>
      <c r="Q176">
        <v>0.64</v>
      </c>
      <c r="R176">
        <v>1.02</v>
      </c>
      <c r="S176">
        <v>193</v>
      </c>
      <c r="T176">
        <v>61.66</v>
      </c>
      <c r="U176">
        <v>97.97</v>
      </c>
      <c r="V176">
        <v>1</v>
      </c>
      <c r="W176" t="s">
        <v>225</v>
      </c>
      <c r="X176" t="s">
        <v>162</v>
      </c>
      <c r="Y176" t="s">
        <v>226</v>
      </c>
      <c r="Z176">
        <v>120</v>
      </c>
      <c r="AA176">
        <v>38.340000000000003</v>
      </c>
      <c r="AB176">
        <v>62.18</v>
      </c>
      <c r="AC176">
        <v>3</v>
      </c>
      <c r="AD176" t="s">
        <v>227</v>
      </c>
      <c r="AE176" t="s">
        <v>164</v>
      </c>
      <c r="AF176" t="s">
        <v>228</v>
      </c>
      <c r="AG176">
        <v>73</v>
      </c>
      <c r="AH176">
        <v>23.32</v>
      </c>
      <c r="AI176">
        <v>37.82</v>
      </c>
    </row>
    <row r="177" spans="1:35" x14ac:dyDescent="0.2">
      <c r="A177" t="s">
        <v>38</v>
      </c>
      <c r="B177" t="s">
        <v>39</v>
      </c>
      <c r="C177">
        <v>1</v>
      </c>
      <c r="D177" t="s">
        <v>40</v>
      </c>
      <c r="E177">
        <v>42</v>
      </c>
      <c r="F177" t="s">
        <v>74</v>
      </c>
      <c r="G177">
        <v>2</v>
      </c>
      <c r="H177">
        <v>174</v>
      </c>
      <c r="I177">
        <v>57</v>
      </c>
      <c r="J177">
        <v>32.76</v>
      </c>
      <c r="K177">
        <v>117</v>
      </c>
      <c r="L177">
        <v>67.239999999999995</v>
      </c>
      <c r="M177">
        <v>3</v>
      </c>
      <c r="N177">
        <v>1.72</v>
      </c>
      <c r="O177">
        <v>2.56</v>
      </c>
      <c r="P177">
        <v>1</v>
      </c>
      <c r="Q177">
        <v>0.56999999999999995</v>
      </c>
      <c r="R177">
        <v>0.85</v>
      </c>
      <c r="S177">
        <v>113</v>
      </c>
      <c r="T177">
        <v>64.94</v>
      </c>
      <c r="U177">
        <v>96.58</v>
      </c>
      <c r="V177">
        <v>1</v>
      </c>
      <c r="W177" t="s">
        <v>225</v>
      </c>
      <c r="X177" t="s">
        <v>162</v>
      </c>
      <c r="Y177" t="s">
        <v>226</v>
      </c>
      <c r="Z177">
        <v>58</v>
      </c>
      <c r="AA177">
        <v>33.33</v>
      </c>
      <c r="AB177">
        <v>51.33</v>
      </c>
      <c r="AC177">
        <v>3</v>
      </c>
      <c r="AD177" t="s">
        <v>227</v>
      </c>
      <c r="AE177" t="s">
        <v>164</v>
      </c>
      <c r="AF177" t="s">
        <v>228</v>
      </c>
      <c r="AG177">
        <v>55</v>
      </c>
      <c r="AH177">
        <v>31.61</v>
      </c>
      <c r="AI177">
        <v>48.67</v>
      </c>
    </row>
    <row r="178" spans="1:35" x14ac:dyDescent="0.2">
      <c r="A178" t="s">
        <v>38</v>
      </c>
      <c r="B178" t="s">
        <v>39</v>
      </c>
      <c r="C178">
        <v>2</v>
      </c>
      <c r="D178" t="s">
        <v>53</v>
      </c>
      <c r="E178">
        <v>43</v>
      </c>
      <c r="F178" t="s">
        <v>75</v>
      </c>
      <c r="G178">
        <v>1</v>
      </c>
      <c r="H178">
        <v>237</v>
      </c>
      <c r="I178">
        <v>32</v>
      </c>
      <c r="J178">
        <v>13.5</v>
      </c>
      <c r="K178">
        <v>205</v>
      </c>
      <c r="L178">
        <v>86.5</v>
      </c>
      <c r="M178">
        <v>5</v>
      </c>
      <c r="N178">
        <v>2.11</v>
      </c>
      <c r="O178">
        <v>2.44</v>
      </c>
      <c r="P178">
        <v>7</v>
      </c>
      <c r="Q178">
        <v>2.95</v>
      </c>
      <c r="R178">
        <v>3.41</v>
      </c>
      <c r="S178">
        <v>193</v>
      </c>
      <c r="T178">
        <v>81.430000000000007</v>
      </c>
      <c r="U178">
        <v>94.15</v>
      </c>
      <c r="V178">
        <v>1</v>
      </c>
      <c r="W178" t="s">
        <v>227</v>
      </c>
      <c r="X178" t="s">
        <v>198</v>
      </c>
      <c r="Y178" t="s">
        <v>231</v>
      </c>
      <c r="Z178">
        <v>79</v>
      </c>
      <c r="AA178">
        <v>33.33</v>
      </c>
      <c r="AB178">
        <v>40.93</v>
      </c>
      <c r="AC178">
        <v>3</v>
      </c>
      <c r="AD178" t="s">
        <v>227</v>
      </c>
      <c r="AE178" t="s">
        <v>199</v>
      </c>
      <c r="AF178" t="s">
        <v>232</v>
      </c>
      <c r="AG178">
        <v>114</v>
      </c>
      <c r="AH178">
        <v>48.1</v>
      </c>
      <c r="AI178">
        <v>59.07</v>
      </c>
    </row>
    <row r="179" spans="1:35" x14ac:dyDescent="0.2">
      <c r="A179" t="s">
        <v>38</v>
      </c>
      <c r="B179" t="s">
        <v>39</v>
      </c>
      <c r="C179">
        <v>2</v>
      </c>
      <c r="D179" t="s">
        <v>53</v>
      </c>
      <c r="E179">
        <v>43</v>
      </c>
      <c r="F179" t="s">
        <v>75</v>
      </c>
      <c r="G179">
        <v>2</v>
      </c>
      <c r="H179">
        <v>266</v>
      </c>
      <c r="I179">
        <v>96</v>
      </c>
      <c r="J179">
        <v>36.090000000000003</v>
      </c>
      <c r="K179">
        <v>170</v>
      </c>
      <c r="L179">
        <v>63.91</v>
      </c>
      <c r="M179">
        <v>3</v>
      </c>
      <c r="N179">
        <v>1.1299999999999999</v>
      </c>
      <c r="O179">
        <v>1.76</v>
      </c>
      <c r="P179">
        <v>9</v>
      </c>
      <c r="Q179">
        <v>3.38</v>
      </c>
      <c r="R179">
        <v>5.29</v>
      </c>
      <c r="S179">
        <v>158</v>
      </c>
      <c r="T179">
        <v>59.4</v>
      </c>
      <c r="U179">
        <v>92.94</v>
      </c>
      <c r="V179">
        <v>1</v>
      </c>
      <c r="W179" t="s">
        <v>227</v>
      </c>
      <c r="X179" t="s">
        <v>198</v>
      </c>
      <c r="Y179" t="s">
        <v>231</v>
      </c>
      <c r="Z179">
        <v>52</v>
      </c>
      <c r="AA179">
        <v>19.55</v>
      </c>
      <c r="AB179">
        <v>32.909999999999997</v>
      </c>
      <c r="AC179">
        <v>3</v>
      </c>
      <c r="AD179" t="s">
        <v>227</v>
      </c>
      <c r="AE179" t="s">
        <v>199</v>
      </c>
      <c r="AF179" t="s">
        <v>232</v>
      </c>
      <c r="AG179">
        <v>106</v>
      </c>
      <c r="AH179">
        <v>39.85</v>
      </c>
      <c r="AI179">
        <v>67.09</v>
      </c>
    </row>
    <row r="180" spans="1:35" x14ac:dyDescent="0.2">
      <c r="A180" t="s">
        <v>38</v>
      </c>
      <c r="B180" t="s">
        <v>39</v>
      </c>
      <c r="C180">
        <v>2</v>
      </c>
      <c r="D180" t="s">
        <v>53</v>
      </c>
      <c r="E180">
        <v>43</v>
      </c>
      <c r="F180" t="s">
        <v>75</v>
      </c>
      <c r="G180">
        <v>3</v>
      </c>
      <c r="H180">
        <v>180</v>
      </c>
      <c r="I180">
        <v>53</v>
      </c>
      <c r="J180">
        <v>29.44</v>
      </c>
      <c r="K180">
        <v>127</v>
      </c>
      <c r="L180">
        <v>70.56</v>
      </c>
      <c r="M180">
        <v>0</v>
      </c>
      <c r="N180">
        <v>0</v>
      </c>
      <c r="O180">
        <v>0</v>
      </c>
      <c r="P180">
        <v>5</v>
      </c>
      <c r="Q180">
        <v>2.78</v>
      </c>
      <c r="R180">
        <v>3.94</v>
      </c>
      <c r="S180">
        <v>122</v>
      </c>
      <c r="T180">
        <v>67.78</v>
      </c>
      <c r="U180">
        <v>96.06</v>
      </c>
      <c r="V180">
        <v>1</v>
      </c>
      <c r="W180" t="s">
        <v>227</v>
      </c>
      <c r="X180" t="s">
        <v>198</v>
      </c>
      <c r="Y180" t="s">
        <v>231</v>
      </c>
      <c r="Z180">
        <v>60</v>
      </c>
      <c r="AA180">
        <v>33.33</v>
      </c>
      <c r="AB180">
        <v>49.18</v>
      </c>
      <c r="AC180">
        <v>3</v>
      </c>
      <c r="AD180" t="s">
        <v>227</v>
      </c>
      <c r="AE180" t="s">
        <v>199</v>
      </c>
      <c r="AF180" t="s">
        <v>232</v>
      </c>
      <c r="AG180">
        <v>62</v>
      </c>
      <c r="AH180">
        <v>34.44</v>
      </c>
      <c r="AI180">
        <v>50.82</v>
      </c>
    </row>
    <row r="181" spans="1:35" x14ac:dyDescent="0.2">
      <c r="A181" t="s">
        <v>38</v>
      </c>
      <c r="B181" t="s">
        <v>39</v>
      </c>
      <c r="C181">
        <v>2</v>
      </c>
      <c r="D181" t="s">
        <v>53</v>
      </c>
      <c r="E181">
        <v>44</v>
      </c>
      <c r="F181" t="s">
        <v>76</v>
      </c>
      <c r="G181">
        <v>1</v>
      </c>
      <c r="H181">
        <v>978</v>
      </c>
      <c r="I181">
        <v>219</v>
      </c>
      <c r="J181">
        <v>22.39</v>
      </c>
      <c r="K181">
        <v>759</v>
      </c>
      <c r="L181">
        <v>77.61</v>
      </c>
      <c r="M181">
        <v>2</v>
      </c>
      <c r="N181">
        <v>0.2</v>
      </c>
      <c r="O181">
        <v>0.26</v>
      </c>
      <c r="P181">
        <v>20</v>
      </c>
      <c r="Q181">
        <v>2.04</v>
      </c>
      <c r="R181">
        <v>2.64</v>
      </c>
      <c r="S181">
        <v>737</v>
      </c>
      <c r="T181">
        <v>75.36</v>
      </c>
      <c r="U181">
        <v>97.1</v>
      </c>
      <c r="V181">
        <v>1</v>
      </c>
      <c r="W181" t="s">
        <v>227</v>
      </c>
      <c r="X181" t="s">
        <v>198</v>
      </c>
      <c r="Y181" t="s">
        <v>231</v>
      </c>
      <c r="Z181">
        <v>254</v>
      </c>
      <c r="AA181">
        <v>25.97</v>
      </c>
      <c r="AB181">
        <v>34.46</v>
      </c>
      <c r="AC181">
        <v>3</v>
      </c>
      <c r="AD181" t="s">
        <v>227</v>
      </c>
      <c r="AE181" t="s">
        <v>199</v>
      </c>
      <c r="AF181" t="s">
        <v>232</v>
      </c>
      <c r="AG181">
        <v>483</v>
      </c>
      <c r="AH181">
        <v>49.39</v>
      </c>
      <c r="AI181">
        <v>65.540000000000006</v>
      </c>
    </row>
    <row r="182" spans="1:35" x14ac:dyDescent="0.2">
      <c r="A182" t="s">
        <v>38</v>
      </c>
      <c r="B182" t="s">
        <v>39</v>
      </c>
      <c r="C182">
        <v>2</v>
      </c>
      <c r="D182" t="s">
        <v>53</v>
      </c>
      <c r="E182">
        <v>44</v>
      </c>
      <c r="F182" t="s">
        <v>76</v>
      </c>
      <c r="G182">
        <v>2</v>
      </c>
      <c r="H182">
        <v>645</v>
      </c>
      <c r="I182">
        <v>238</v>
      </c>
      <c r="J182">
        <v>36.9</v>
      </c>
      <c r="K182">
        <v>407</v>
      </c>
      <c r="L182">
        <v>63.1</v>
      </c>
      <c r="M182">
        <v>0</v>
      </c>
      <c r="N182">
        <v>0</v>
      </c>
      <c r="O182">
        <v>0</v>
      </c>
      <c r="P182">
        <v>6</v>
      </c>
      <c r="Q182">
        <v>0.93</v>
      </c>
      <c r="R182">
        <v>1.47</v>
      </c>
      <c r="S182">
        <v>401</v>
      </c>
      <c r="T182">
        <v>62.17</v>
      </c>
      <c r="U182">
        <v>98.53</v>
      </c>
      <c r="V182">
        <v>1</v>
      </c>
      <c r="W182" t="s">
        <v>227</v>
      </c>
      <c r="X182" t="s">
        <v>198</v>
      </c>
      <c r="Y182" t="s">
        <v>231</v>
      </c>
      <c r="Z182">
        <v>133</v>
      </c>
      <c r="AA182">
        <v>20.62</v>
      </c>
      <c r="AB182">
        <v>33.17</v>
      </c>
      <c r="AC182">
        <v>3</v>
      </c>
      <c r="AD182" t="s">
        <v>227</v>
      </c>
      <c r="AE182" t="s">
        <v>199</v>
      </c>
      <c r="AF182" t="s">
        <v>232</v>
      </c>
      <c r="AG182">
        <v>268</v>
      </c>
      <c r="AH182">
        <v>41.55</v>
      </c>
      <c r="AI182">
        <v>66.83</v>
      </c>
    </row>
    <row r="183" spans="1:35" x14ac:dyDescent="0.2">
      <c r="A183" t="s">
        <v>38</v>
      </c>
      <c r="B183" t="s">
        <v>39</v>
      </c>
      <c r="C183">
        <v>2</v>
      </c>
      <c r="D183" t="s">
        <v>53</v>
      </c>
      <c r="E183">
        <v>44</v>
      </c>
      <c r="F183" t="s">
        <v>76</v>
      </c>
      <c r="G183">
        <v>3</v>
      </c>
      <c r="H183">
        <v>365</v>
      </c>
      <c r="I183">
        <v>101</v>
      </c>
      <c r="J183">
        <v>27.67</v>
      </c>
      <c r="K183">
        <v>264</v>
      </c>
      <c r="L183">
        <v>72.33</v>
      </c>
      <c r="M183">
        <v>0</v>
      </c>
      <c r="N183">
        <v>0</v>
      </c>
      <c r="O183">
        <v>0</v>
      </c>
      <c r="P183">
        <v>4</v>
      </c>
      <c r="Q183">
        <v>1.1000000000000001</v>
      </c>
      <c r="R183">
        <v>1.52</v>
      </c>
      <c r="S183">
        <v>260</v>
      </c>
      <c r="T183">
        <v>71.23</v>
      </c>
      <c r="U183">
        <v>98.48</v>
      </c>
      <c r="V183">
        <v>1</v>
      </c>
      <c r="W183" t="s">
        <v>227</v>
      </c>
      <c r="X183" t="s">
        <v>198</v>
      </c>
      <c r="Y183" t="s">
        <v>231</v>
      </c>
      <c r="Z183">
        <v>78</v>
      </c>
      <c r="AA183">
        <v>21.37</v>
      </c>
      <c r="AB183">
        <v>30</v>
      </c>
      <c r="AC183">
        <v>3</v>
      </c>
      <c r="AD183" t="s">
        <v>227</v>
      </c>
      <c r="AE183" t="s">
        <v>199</v>
      </c>
      <c r="AF183" t="s">
        <v>232</v>
      </c>
      <c r="AG183">
        <v>182</v>
      </c>
      <c r="AH183">
        <v>49.86</v>
      </c>
      <c r="AI183">
        <v>70</v>
      </c>
    </row>
    <row r="184" spans="1:35" x14ac:dyDescent="0.2">
      <c r="A184" t="s">
        <v>38</v>
      </c>
      <c r="B184" t="s">
        <v>39</v>
      </c>
      <c r="C184">
        <v>3</v>
      </c>
      <c r="D184" t="s">
        <v>44</v>
      </c>
      <c r="E184">
        <v>45</v>
      </c>
      <c r="F184" t="s">
        <v>77</v>
      </c>
      <c r="G184">
        <v>1</v>
      </c>
      <c r="H184">
        <v>1091</v>
      </c>
      <c r="I184">
        <v>349</v>
      </c>
      <c r="J184">
        <v>31.99</v>
      </c>
      <c r="K184">
        <v>742</v>
      </c>
      <c r="L184">
        <v>68.010000000000005</v>
      </c>
      <c r="M184">
        <v>6</v>
      </c>
      <c r="N184">
        <v>0.55000000000000004</v>
      </c>
      <c r="O184">
        <v>0.81</v>
      </c>
      <c r="P184">
        <v>13</v>
      </c>
      <c r="Q184">
        <v>1.19</v>
      </c>
      <c r="R184">
        <v>1.75</v>
      </c>
      <c r="S184">
        <v>723</v>
      </c>
      <c r="T184">
        <v>66.27</v>
      </c>
      <c r="U184">
        <v>97.44</v>
      </c>
      <c r="V184">
        <v>1</v>
      </c>
      <c r="W184" t="s">
        <v>225</v>
      </c>
      <c r="X184" t="s">
        <v>178</v>
      </c>
      <c r="Y184" t="s">
        <v>229</v>
      </c>
      <c r="Z184">
        <v>308</v>
      </c>
      <c r="AA184">
        <v>28.23</v>
      </c>
      <c r="AB184">
        <v>42.6</v>
      </c>
      <c r="AC184">
        <v>5</v>
      </c>
      <c r="AD184" t="s">
        <v>225</v>
      </c>
      <c r="AE184" t="s">
        <v>182</v>
      </c>
      <c r="AF184" t="s">
        <v>230</v>
      </c>
      <c r="AG184">
        <v>415</v>
      </c>
      <c r="AH184">
        <v>38.04</v>
      </c>
      <c r="AI184">
        <v>57.4</v>
      </c>
    </row>
    <row r="185" spans="1:35" x14ac:dyDescent="0.2">
      <c r="A185" t="s">
        <v>38</v>
      </c>
      <c r="B185" t="s">
        <v>39</v>
      </c>
      <c r="C185">
        <v>3</v>
      </c>
      <c r="D185" t="s">
        <v>44</v>
      </c>
      <c r="E185">
        <v>45</v>
      </c>
      <c r="F185" t="s">
        <v>77</v>
      </c>
      <c r="G185">
        <v>2</v>
      </c>
      <c r="H185">
        <v>513</v>
      </c>
      <c r="I185">
        <v>219</v>
      </c>
      <c r="J185">
        <v>42.69</v>
      </c>
      <c r="K185">
        <v>294</v>
      </c>
      <c r="L185">
        <v>57.31</v>
      </c>
      <c r="M185">
        <v>4</v>
      </c>
      <c r="N185">
        <v>0.78</v>
      </c>
      <c r="O185">
        <v>1.36</v>
      </c>
      <c r="P185">
        <v>10</v>
      </c>
      <c r="Q185">
        <v>1.95</v>
      </c>
      <c r="R185">
        <v>3.4</v>
      </c>
      <c r="S185">
        <v>280</v>
      </c>
      <c r="T185">
        <v>54.58</v>
      </c>
      <c r="U185">
        <v>95.24</v>
      </c>
      <c r="V185">
        <v>1</v>
      </c>
      <c r="W185" t="s">
        <v>225</v>
      </c>
      <c r="X185" t="s">
        <v>178</v>
      </c>
      <c r="Y185" t="s">
        <v>229</v>
      </c>
      <c r="Z185">
        <v>83</v>
      </c>
      <c r="AA185">
        <v>16.18</v>
      </c>
      <c r="AB185">
        <v>29.64</v>
      </c>
      <c r="AC185">
        <v>5</v>
      </c>
      <c r="AD185" t="s">
        <v>225</v>
      </c>
      <c r="AE185" t="s">
        <v>182</v>
      </c>
      <c r="AF185" t="s">
        <v>230</v>
      </c>
      <c r="AG185">
        <v>197</v>
      </c>
      <c r="AH185">
        <v>38.4</v>
      </c>
      <c r="AI185">
        <v>70.36</v>
      </c>
    </row>
    <row r="186" spans="1:35" x14ac:dyDescent="0.2">
      <c r="A186" t="s">
        <v>38</v>
      </c>
      <c r="B186" t="s">
        <v>39</v>
      </c>
      <c r="C186">
        <v>3</v>
      </c>
      <c r="D186" t="s">
        <v>44</v>
      </c>
      <c r="E186">
        <v>45</v>
      </c>
      <c r="F186" t="s">
        <v>77</v>
      </c>
      <c r="G186">
        <v>3</v>
      </c>
      <c r="H186">
        <v>466</v>
      </c>
      <c r="I186">
        <v>205</v>
      </c>
      <c r="J186">
        <v>43.99</v>
      </c>
      <c r="K186">
        <v>261</v>
      </c>
      <c r="L186">
        <v>56.01</v>
      </c>
      <c r="M186">
        <v>4</v>
      </c>
      <c r="N186">
        <v>0.86</v>
      </c>
      <c r="O186">
        <v>1.53</v>
      </c>
      <c r="P186">
        <v>1</v>
      </c>
      <c r="Q186">
        <v>0.21</v>
      </c>
      <c r="R186">
        <v>0.38</v>
      </c>
      <c r="S186">
        <v>256</v>
      </c>
      <c r="T186">
        <v>54.94</v>
      </c>
      <c r="U186">
        <v>98.08</v>
      </c>
      <c r="V186">
        <v>1</v>
      </c>
      <c r="W186" t="s">
        <v>225</v>
      </c>
      <c r="X186" t="s">
        <v>178</v>
      </c>
      <c r="Y186" t="s">
        <v>229</v>
      </c>
      <c r="Z186">
        <v>108</v>
      </c>
      <c r="AA186">
        <v>23.18</v>
      </c>
      <c r="AB186">
        <v>42.19</v>
      </c>
      <c r="AC186">
        <v>5</v>
      </c>
      <c r="AD186" t="s">
        <v>225</v>
      </c>
      <c r="AE186" t="s">
        <v>182</v>
      </c>
      <c r="AF186" t="s">
        <v>230</v>
      </c>
      <c r="AG186">
        <v>148</v>
      </c>
      <c r="AH186">
        <v>31.76</v>
      </c>
      <c r="AI186">
        <v>57.81</v>
      </c>
    </row>
    <row r="187" spans="1:35" x14ac:dyDescent="0.2">
      <c r="A187" t="s">
        <v>38</v>
      </c>
      <c r="B187" t="s">
        <v>39</v>
      </c>
      <c r="C187">
        <v>3</v>
      </c>
      <c r="D187" t="s">
        <v>44</v>
      </c>
      <c r="E187">
        <v>45</v>
      </c>
      <c r="F187" t="s">
        <v>77</v>
      </c>
      <c r="G187">
        <v>4</v>
      </c>
      <c r="H187">
        <v>461</v>
      </c>
      <c r="I187">
        <v>215</v>
      </c>
      <c r="J187">
        <v>46.64</v>
      </c>
      <c r="K187">
        <v>246</v>
      </c>
      <c r="L187">
        <v>53.36</v>
      </c>
      <c r="M187">
        <v>3</v>
      </c>
      <c r="N187">
        <v>0.65</v>
      </c>
      <c r="O187">
        <v>1.22</v>
      </c>
      <c r="P187">
        <v>1</v>
      </c>
      <c r="Q187">
        <v>0.22</v>
      </c>
      <c r="R187">
        <v>0.41</v>
      </c>
      <c r="S187">
        <v>242</v>
      </c>
      <c r="T187">
        <v>52.49</v>
      </c>
      <c r="U187">
        <v>98.37</v>
      </c>
      <c r="V187">
        <v>1</v>
      </c>
      <c r="W187" t="s">
        <v>225</v>
      </c>
      <c r="X187" t="s">
        <v>178</v>
      </c>
      <c r="Y187" t="s">
        <v>229</v>
      </c>
      <c r="Z187">
        <v>98</v>
      </c>
      <c r="AA187">
        <v>21.26</v>
      </c>
      <c r="AB187">
        <v>40.5</v>
      </c>
      <c r="AC187">
        <v>5</v>
      </c>
      <c r="AD187" t="s">
        <v>225</v>
      </c>
      <c r="AE187" t="s">
        <v>182</v>
      </c>
      <c r="AF187" t="s">
        <v>230</v>
      </c>
      <c r="AG187">
        <v>144</v>
      </c>
      <c r="AH187">
        <v>31.24</v>
      </c>
      <c r="AI187">
        <v>59.5</v>
      </c>
    </row>
    <row r="188" spans="1:35" x14ac:dyDescent="0.2">
      <c r="A188" t="s">
        <v>38</v>
      </c>
      <c r="B188" t="s">
        <v>39</v>
      </c>
      <c r="C188">
        <v>3</v>
      </c>
      <c r="D188" t="s">
        <v>44</v>
      </c>
      <c r="E188">
        <v>45</v>
      </c>
      <c r="F188" t="s">
        <v>77</v>
      </c>
      <c r="G188">
        <v>5</v>
      </c>
      <c r="H188">
        <v>425</v>
      </c>
      <c r="I188">
        <v>186</v>
      </c>
      <c r="J188">
        <v>43.76</v>
      </c>
      <c r="K188">
        <v>239</v>
      </c>
      <c r="L188">
        <v>56.24</v>
      </c>
      <c r="M188">
        <v>1</v>
      </c>
      <c r="N188">
        <v>0.24</v>
      </c>
      <c r="O188">
        <v>0.42</v>
      </c>
      <c r="P188">
        <v>2</v>
      </c>
      <c r="Q188">
        <v>0.47</v>
      </c>
      <c r="R188">
        <v>0.84</v>
      </c>
      <c r="S188">
        <v>236</v>
      </c>
      <c r="T188">
        <v>55.53</v>
      </c>
      <c r="U188">
        <v>98.74</v>
      </c>
      <c r="V188">
        <v>1</v>
      </c>
      <c r="W188" t="s">
        <v>225</v>
      </c>
      <c r="X188" t="s">
        <v>178</v>
      </c>
      <c r="Y188" t="s">
        <v>229</v>
      </c>
      <c r="Z188">
        <v>78</v>
      </c>
      <c r="AA188">
        <v>18.350000000000001</v>
      </c>
      <c r="AB188">
        <v>33.049999999999997</v>
      </c>
      <c r="AC188">
        <v>5</v>
      </c>
      <c r="AD188" t="s">
        <v>225</v>
      </c>
      <c r="AE188" t="s">
        <v>182</v>
      </c>
      <c r="AF188" t="s">
        <v>230</v>
      </c>
      <c r="AG188">
        <v>158</v>
      </c>
      <c r="AH188">
        <v>37.18</v>
      </c>
      <c r="AI188">
        <v>66.95</v>
      </c>
    </row>
    <row r="189" spans="1:35" x14ac:dyDescent="0.2">
      <c r="A189" t="s">
        <v>38</v>
      </c>
      <c r="B189" t="s">
        <v>39</v>
      </c>
      <c r="C189">
        <v>3</v>
      </c>
      <c r="D189" t="s">
        <v>44</v>
      </c>
      <c r="E189">
        <v>45</v>
      </c>
      <c r="F189" t="s">
        <v>77</v>
      </c>
      <c r="G189">
        <v>6</v>
      </c>
      <c r="H189">
        <v>440</v>
      </c>
      <c r="I189">
        <v>0</v>
      </c>
      <c r="J189">
        <v>0</v>
      </c>
      <c r="K189">
        <v>440</v>
      </c>
      <c r="L189">
        <v>100</v>
      </c>
      <c r="M189">
        <v>21</v>
      </c>
      <c r="N189">
        <v>4.7699999999999996</v>
      </c>
      <c r="O189">
        <v>4.7699999999999996</v>
      </c>
      <c r="P189">
        <v>21</v>
      </c>
      <c r="Q189">
        <v>4.7699999999999996</v>
      </c>
      <c r="R189">
        <v>4.7699999999999996</v>
      </c>
      <c r="S189">
        <v>398</v>
      </c>
      <c r="T189">
        <v>90.45</v>
      </c>
      <c r="U189">
        <v>90.45</v>
      </c>
      <c r="V189">
        <v>1</v>
      </c>
      <c r="W189" t="s">
        <v>225</v>
      </c>
      <c r="X189" t="s">
        <v>178</v>
      </c>
      <c r="Y189" t="s">
        <v>229</v>
      </c>
      <c r="Z189">
        <v>166</v>
      </c>
      <c r="AA189">
        <v>37.729999999999997</v>
      </c>
      <c r="AB189">
        <v>41.71</v>
      </c>
      <c r="AC189">
        <v>5</v>
      </c>
      <c r="AD189" t="s">
        <v>225</v>
      </c>
      <c r="AE189" t="s">
        <v>182</v>
      </c>
      <c r="AF189" t="s">
        <v>230</v>
      </c>
      <c r="AG189">
        <v>232</v>
      </c>
      <c r="AH189">
        <v>52.73</v>
      </c>
      <c r="AI189">
        <v>58.29</v>
      </c>
    </row>
    <row r="190" spans="1:35" x14ac:dyDescent="0.2">
      <c r="A190" t="s">
        <v>38</v>
      </c>
      <c r="B190" t="s">
        <v>39</v>
      </c>
      <c r="C190">
        <v>3</v>
      </c>
      <c r="D190" t="s">
        <v>44</v>
      </c>
      <c r="E190">
        <v>45</v>
      </c>
      <c r="F190" t="s">
        <v>77</v>
      </c>
      <c r="G190">
        <v>7</v>
      </c>
      <c r="H190">
        <v>474</v>
      </c>
      <c r="I190">
        <v>216</v>
      </c>
      <c r="J190">
        <v>45.57</v>
      </c>
      <c r="K190">
        <v>258</v>
      </c>
      <c r="L190">
        <v>54.43</v>
      </c>
      <c r="M190">
        <v>3</v>
      </c>
      <c r="N190">
        <v>0.63</v>
      </c>
      <c r="O190">
        <v>1.1599999999999999</v>
      </c>
      <c r="P190">
        <v>1</v>
      </c>
      <c r="Q190">
        <v>0.21</v>
      </c>
      <c r="R190">
        <v>0.39</v>
      </c>
      <c r="S190">
        <v>254</v>
      </c>
      <c r="T190">
        <v>53.59</v>
      </c>
      <c r="U190">
        <v>98.45</v>
      </c>
      <c r="V190">
        <v>1</v>
      </c>
      <c r="W190" t="s">
        <v>225</v>
      </c>
      <c r="X190" t="s">
        <v>178</v>
      </c>
      <c r="Y190" t="s">
        <v>229</v>
      </c>
      <c r="Z190">
        <v>84</v>
      </c>
      <c r="AA190">
        <v>17.72</v>
      </c>
      <c r="AB190">
        <v>33.07</v>
      </c>
      <c r="AC190">
        <v>5</v>
      </c>
      <c r="AD190" t="s">
        <v>225</v>
      </c>
      <c r="AE190" t="s">
        <v>182</v>
      </c>
      <c r="AF190" t="s">
        <v>230</v>
      </c>
      <c r="AG190">
        <v>170</v>
      </c>
      <c r="AH190">
        <v>35.86</v>
      </c>
      <c r="AI190">
        <v>66.930000000000007</v>
      </c>
    </row>
    <row r="191" spans="1:35" x14ac:dyDescent="0.2">
      <c r="A191" t="s">
        <v>38</v>
      </c>
      <c r="B191" t="s">
        <v>39</v>
      </c>
      <c r="C191">
        <v>3</v>
      </c>
      <c r="D191" t="s">
        <v>44</v>
      </c>
      <c r="E191">
        <v>45</v>
      </c>
      <c r="F191" t="s">
        <v>77</v>
      </c>
      <c r="G191">
        <v>8</v>
      </c>
      <c r="H191">
        <v>376</v>
      </c>
      <c r="I191">
        <v>142</v>
      </c>
      <c r="J191">
        <v>37.770000000000003</v>
      </c>
      <c r="K191">
        <v>234</v>
      </c>
      <c r="L191">
        <v>62.23</v>
      </c>
      <c r="M191">
        <v>3</v>
      </c>
      <c r="N191">
        <v>0.8</v>
      </c>
      <c r="O191">
        <v>1.28</v>
      </c>
      <c r="P191">
        <v>3</v>
      </c>
      <c r="Q191">
        <v>0.8</v>
      </c>
      <c r="R191">
        <v>1.28</v>
      </c>
      <c r="S191">
        <v>228</v>
      </c>
      <c r="T191">
        <v>60.64</v>
      </c>
      <c r="U191">
        <v>97.44</v>
      </c>
      <c r="V191">
        <v>1</v>
      </c>
      <c r="W191" t="s">
        <v>225</v>
      </c>
      <c r="X191" t="s">
        <v>178</v>
      </c>
      <c r="Y191" t="s">
        <v>229</v>
      </c>
      <c r="Z191">
        <v>76</v>
      </c>
      <c r="AA191">
        <v>20.21</v>
      </c>
      <c r="AB191">
        <v>33.33</v>
      </c>
      <c r="AC191">
        <v>5</v>
      </c>
      <c r="AD191" t="s">
        <v>225</v>
      </c>
      <c r="AE191" t="s">
        <v>182</v>
      </c>
      <c r="AF191" t="s">
        <v>230</v>
      </c>
      <c r="AG191">
        <v>152</v>
      </c>
      <c r="AH191">
        <v>40.43</v>
      </c>
      <c r="AI191">
        <v>66.67</v>
      </c>
    </row>
    <row r="192" spans="1:35" x14ac:dyDescent="0.2">
      <c r="A192" t="s">
        <v>38</v>
      </c>
      <c r="B192" t="s">
        <v>39</v>
      </c>
      <c r="C192">
        <v>1</v>
      </c>
      <c r="D192" t="s">
        <v>40</v>
      </c>
      <c r="E192">
        <v>46</v>
      </c>
      <c r="F192" t="s">
        <v>78</v>
      </c>
      <c r="G192">
        <v>1</v>
      </c>
      <c r="H192">
        <v>279</v>
      </c>
      <c r="I192">
        <v>149</v>
      </c>
      <c r="J192">
        <v>53.41</v>
      </c>
      <c r="K192">
        <v>130</v>
      </c>
      <c r="L192">
        <v>46.59</v>
      </c>
      <c r="M192">
        <v>0</v>
      </c>
      <c r="N192">
        <v>0</v>
      </c>
      <c r="O192">
        <v>0</v>
      </c>
      <c r="P192">
        <v>3</v>
      </c>
      <c r="Q192">
        <v>1.08</v>
      </c>
      <c r="R192">
        <v>2.31</v>
      </c>
      <c r="S192">
        <v>127</v>
      </c>
      <c r="T192">
        <v>45.52</v>
      </c>
      <c r="U192">
        <v>97.69</v>
      </c>
      <c r="V192">
        <v>1</v>
      </c>
      <c r="W192" t="s">
        <v>225</v>
      </c>
      <c r="X192" t="s">
        <v>162</v>
      </c>
      <c r="Y192" t="s">
        <v>226</v>
      </c>
      <c r="Z192">
        <v>49</v>
      </c>
      <c r="AA192">
        <v>17.559999999999999</v>
      </c>
      <c r="AB192">
        <v>38.58</v>
      </c>
      <c r="AC192">
        <v>3</v>
      </c>
      <c r="AD192" t="s">
        <v>227</v>
      </c>
      <c r="AE192" t="s">
        <v>164</v>
      </c>
      <c r="AF192" t="s">
        <v>228</v>
      </c>
      <c r="AG192">
        <v>78</v>
      </c>
      <c r="AH192">
        <v>27.96</v>
      </c>
      <c r="AI192">
        <v>61.42</v>
      </c>
    </row>
    <row r="193" spans="1:35" x14ac:dyDescent="0.2">
      <c r="A193" t="s">
        <v>38</v>
      </c>
      <c r="B193" t="s">
        <v>39</v>
      </c>
      <c r="C193">
        <v>1</v>
      </c>
      <c r="D193" t="s">
        <v>40</v>
      </c>
      <c r="E193">
        <v>46</v>
      </c>
      <c r="F193" t="s">
        <v>78</v>
      </c>
      <c r="G193">
        <v>2</v>
      </c>
      <c r="H193">
        <v>121</v>
      </c>
      <c r="I193">
        <v>56</v>
      </c>
      <c r="J193">
        <v>46.28</v>
      </c>
      <c r="K193">
        <v>65</v>
      </c>
      <c r="L193">
        <v>53.72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65</v>
      </c>
      <c r="T193">
        <v>53.72</v>
      </c>
      <c r="U193">
        <v>100</v>
      </c>
      <c r="V193">
        <v>1</v>
      </c>
      <c r="W193" t="s">
        <v>225</v>
      </c>
      <c r="X193" t="s">
        <v>162</v>
      </c>
      <c r="Y193" t="s">
        <v>226</v>
      </c>
      <c r="Z193">
        <v>12</v>
      </c>
      <c r="AA193">
        <v>9.92</v>
      </c>
      <c r="AB193">
        <v>18.46</v>
      </c>
      <c r="AC193">
        <v>3</v>
      </c>
      <c r="AD193" t="s">
        <v>227</v>
      </c>
      <c r="AE193" t="s">
        <v>164</v>
      </c>
      <c r="AF193" t="s">
        <v>228</v>
      </c>
      <c r="AG193">
        <v>53</v>
      </c>
      <c r="AH193">
        <v>43.8</v>
      </c>
      <c r="AI193">
        <v>81.540000000000006</v>
      </c>
    </row>
    <row r="194" spans="1:35" x14ac:dyDescent="0.2">
      <c r="A194" t="s">
        <v>38</v>
      </c>
      <c r="B194" t="s">
        <v>39</v>
      </c>
      <c r="C194">
        <v>1</v>
      </c>
      <c r="D194" t="s">
        <v>40</v>
      </c>
      <c r="E194">
        <v>46</v>
      </c>
      <c r="F194" t="s">
        <v>78</v>
      </c>
      <c r="G194">
        <v>3</v>
      </c>
      <c r="H194">
        <v>115</v>
      </c>
      <c r="I194">
        <v>44</v>
      </c>
      <c r="J194">
        <v>38.26</v>
      </c>
      <c r="K194">
        <v>71</v>
      </c>
      <c r="L194">
        <v>61.74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71</v>
      </c>
      <c r="T194">
        <v>61.74</v>
      </c>
      <c r="U194">
        <v>100</v>
      </c>
      <c r="V194">
        <v>1</v>
      </c>
      <c r="W194" t="s">
        <v>225</v>
      </c>
      <c r="X194" t="s">
        <v>162</v>
      </c>
      <c r="Y194" t="s">
        <v>226</v>
      </c>
      <c r="Z194">
        <v>15</v>
      </c>
      <c r="AA194">
        <v>13.04</v>
      </c>
      <c r="AB194">
        <v>21.13</v>
      </c>
      <c r="AC194">
        <v>3</v>
      </c>
      <c r="AD194" t="s">
        <v>227</v>
      </c>
      <c r="AE194" t="s">
        <v>164</v>
      </c>
      <c r="AF194" t="s">
        <v>228</v>
      </c>
      <c r="AG194">
        <v>56</v>
      </c>
      <c r="AH194">
        <v>48.7</v>
      </c>
      <c r="AI194">
        <v>78.87</v>
      </c>
    </row>
    <row r="195" spans="1:35" x14ac:dyDescent="0.2">
      <c r="A195" t="s">
        <v>38</v>
      </c>
      <c r="B195" t="s">
        <v>39</v>
      </c>
      <c r="C195">
        <v>1</v>
      </c>
      <c r="D195" t="s">
        <v>40</v>
      </c>
      <c r="E195">
        <v>46</v>
      </c>
      <c r="F195" t="s">
        <v>78</v>
      </c>
      <c r="G195">
        <v>4</v>
      </c>
      <c r="H195">
        <v>90</v>
      </c>
      <c r="I195">
        <v>40</v>
      </c>
      <c r="J195">
        <v>44.44</v>
      </c>
      <c r="K195">
        <v>50</v>
      </c>
      <c r="L195">
        <v>55.56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50</v>
      </c>
      <c r="T195">
        <v>55.56</v>
      </c>
      <c r="U195">
        <v>100</v>
      </c>
      <c r="V195">
        <v>1</v>
      </c>
      <c r="W195" t="s">
        <v>225</v>
      </c>
      <c r="X195" t="s">
        <v>162</v>
      </c>
      <c r="Y195" t="s">
        <v>226</v>
      </c>
      <c r="Z195">
        <v>25</v>
      </c>
      <c r="AA195">
        <v>27.78</v>
      </c>
      <c r="AB195">
        <v>50</v>
      </c>
      <c r="AC195">
        <v>3</v>
      </c>
      <c r="AD195" t="s">
        <v>227</v>
      </c>
      <c r="AE195" t="s">
        <v>164</v>
      </c>
      <c r="AF195" t="s">
        <v>228</v>
      </c>
      <c r="AG195">
        <v>25</v>
      </c>
      <c r="AH195">
        <v>27.78</v>
      </c>
      <c r="AI195">
        <v>50</v>
      </c>
    </row>
    <row r="196" spans="1:35" x14ac:dyDescent="0.2">
      <c r="A196" t="s">
        <v>38</v>
      </c>
      <c r="B196" t="s">
        <v>39</v>
      </c>
      <c r="C196">
        <v>2</v>
      </c>
      <c r="D196" t="s">
        <v>53</v>
      </c>
      <c r="E196">
        <v>47</v>
      </c>
      <c r="F196" t="s">
        <v>79</v>
      </c>
      <c r="G196">
        <v>1</v>
      </c>
      <c r="H196">
        <v>1141</v>
      </c>
      <c r="I196">
        <v>726</v>
      </c>
      <c r="J196">
        <v>63.63</v>
      </c>
      <c r="K196">
        <v>415</v>
      </c>
      <c r="L196">
        <v>36.369999999999997</v>
      </c>
      <c r="M196">
        <v>10</v>
      </c>
      <c r="N196">
        <v>0.88</v>
      </c>
      <c r="O196">
        <v>2.41</v>
      </c>
      <c r="P196">
        <v>12</v>
      </c>
      <c r="Q196">
        <v>1.05</v>
      </c>
      <c r="R196">
        <v>2.89</v>
      </c>
      <c r="S196">
        <v>393</v>
      </c>
      <c r="T196">
        <v>34.44</v>
      </c>
      <c r="U196">
        <v>94.7</v>
      </c>
      <c r="V196">
        <v>1</v>
      </c>
      <c r="W196" t="s">
        <v>227</v>
      </c>
      <c r="X196" t="s">
        <v>198</v>
      </c>
      <c r="Y196" t="s">
        <v>231</v>
      </c>
      <c r="Z196">
        <v>146</v>
      </c>
      <c r="AA196">
        <v>12.8</v>
      </c>
      <c r="AB196">
        <v>37.15</v>
      </c>
      <c r="AC196">
        <v>3</v>
      </c>
      <c r="AD196" t="s">
        <v>227</v>
      </c>
      <c r="AE196" t="s">
        <v>199</v>
      </c>
      <c r="AF196" t="s">
        <v>232</v>
      </c>
      <c r="AG196">
        <v>247</v>
      </c>
      <c r="AH196">
        <v>21.65</v>
      </c>
      <c r="AI196">
        <v>62.85</v>
      </c>
    </row>
    <row r="197" spans="1:35" x14ac:dyDescent="0.2">
      <c r="A197" t="s">
        <v>38</v>
      </c>
      <c r="B197" t="s">
        <v>39</v>
      </c>
      <c r="C197">
        <v>2</v>
      </c>
      <c r="D197" t="s">
        <v>53</v>
      </c>
      <c r="E197">
        <v>47</v>
      </c>
      <c r="F197" t="s">
        <v>79</v>
      </c>
      <c r="G197">
        <v>2</v>
      </c>
      <c r="H197">
        <v>1005</v>
      </c>
      <c r="I197">
        <v>652</v>
      </c>
      <c r="J197">
        <v>64.88</v>
      </c>
      <c r="K197">
        <v>353</v>
      </c>
      <c r="L197">
        <v>35.119999999999997</v>
      </c>
      <c r="M197">
        <v>9</v>
      </c>
      <c r="N197">
        <v>0.9</v>
      </c>
      <c r="O197">
        <v>2.5499999999999998</v>
      </c>
      <c r="P197">
        <v>5</v>
      </c>
      <c r="Q197">
        <v>0.5</v>
      </c>
      <c r="R197">
        <v>1.42</v>
      </c>
      <c r="S197">
        <v>339</v>
      </c>
      <c r="T197">
        <v>33.729999999999997</v>
      </c>
      <c r="U197">
        <v>96.03</v>
      </c>
      <c r="V197">
        <v>1</v>
      </c>
      <c r="W197" t="s">
        <v>227</v>
      </c>
      <c r="X197" t="s">
        <v>198</v>
      </c>
      <c r="Y197" t="s">
        <v>231</v>
      </c>
      <c r="Z197">
        <v>110</v>
      </c>
      <c r="AA197">
        <v>10.95</v>
      </c>
      <c r="AB197">
        <v>32.450000000000003</v>
      </c>
      <c r="AC197">
        <v>3</v>
      </c>
      <c r="AD197" t="s">
        <v>227</v>
      </c>
      <c r="AE197" t="s">
        <v>199</v>
      </c>
      <c r="AF197" t="s">
        <v>232</v>
      </c>
      <c r="AG197">
        <v>229</v>
      </c>
      <c r="AH197">
        <v>22.79</v>
      </c>
      <c r="AI197">
        <v>67.55</v>
      </c>
    </row>
    <row r="198" spans="1:35" x14ac:dyDescent="0.2">
      <c r="A198" t="s">
        <v>38</v>
      </c>
      <c r="B198" t="s">
        <v>39</v>
      </c>
      <c r="C198">
        <v>2</v>
      </c>
      <c r="D198" t="s">
        <v>53</v>
      </c>
      <c r="E198">
        <v>47</v>
      </c>
      <c r="F198" t="s">
        <v>79</v>
      </c>
      <c r="G198">
        <v>3</v>
      </c>
      <c r="H198">
        <v>1467</v>
      </c>
      <c r="I198">
        <v>918</v>
      </c>
      <c r="J198">
        <v>62.58</v>
      </c>
      <c r="K198">
        <v>549</v>
      </c>
      <c r="L198">
        <v>37.42</v>
      </c>
      <c r="M198">
        <v>15</v>
      </c>
      <c r="N198">
        <v>1.02</v>
      </c>
      <c r="O198">
        <v>2.73</v>
      </c>
      <c r="P198">
        <v>7</v>
      </c>
      <c r="Q198">
        <v>0.48</v>
      </c>
      <c r="R198">
        <v>1.28</v>
      </c>
      <c r="S198">
        <v>527</v>
      </c>
      <c r="T198">
        <v>35.92</v>
      </c>
      <c r="U198">
        <v>95.99</v>
      </c>
      <c r="V198">
        <v>1</v>
      </c>
      <c r="W198" t="s">
        <v>227</v>
      </c>
      <c r="X198" t="s">
        <v>198</v>
      </c>
      <c r="Y198" t="s">
        <v>231</v>
      </c>
      <c r="Z198">
        <v>163</v>
      </c>
      <c r="AA198">
        <v>11.11</v>
      </c>
      <c r="AB198">
        <v>30.93</v>
      </c>
      <c r="AC198">
        <v>3</v>
      </c>
      <c r="AD198" t="s">
        <v>227</v>
      </c>
      <c r="AE198" t="s">
        <v>199</v>
      </c>
      <c r="AF198" t="s">
        <v>232</v>
      </c>
      <c r="AG198">
        <v>364</v>
      </c>
      <c r="AH198">
        <v>24.81</v>
      </c>
      <c r="AI198">
        <v>69.069999999999993</v>
      </c>
    </row>
    <row r="199" spans="1:35" x14ac:dyDescent="0.2">
      <c r="A199" t="s">
        <v>38</v>
      </c>
      <c r="B199" t="s">
        <v>39</v>
      </c>
      <c r="C199">
        <v>2</v>
      </c>
      <c r="D199" t="s">
        <v>53</v>
      </c>
      <c r="E199">
        <v>47</v>
      </c>
      <c r="F199" t="s">
        <v>79</v>
      </c>
      <c r="G199">
        <v>4</v>
      </c>
      <c r="H199">
        <v>1182</v>
      </c>
      <c r="I199">
        <v>714</v>
      </c>
      <c r="J199">
        <v>60.41</v>
      </c>
      <c r="K199">
        <v>468</v>
      </c>
      <c r="L199">
        <v>39.590000000000003</v>
      </c>
      <c r="M199">
        <v>16</v>
      </c>
      <c r="N199">
        <v>1.35</v>
      </c>
      <c r="O199">
        <v>3.42</v>
      </c>
      <c r="P199">
        <v>10</v>
      </c>
      <c r="Q199">
        <v>0.85</v>
      </c>
      <c r="R199">
        <v>2.14</v>
      </c>
      <c r="S199">
        <v>442</v>
      </c>
      <c r="T199">
        <v>37.39</v>
      </c>
      <c r="U199">
        <v>94.44</v>
      </c>
      <c r="V199">
        <v>1</v>
      </c>
      <c r="W199" t="s">
        <v>227</v>
      </c>
      <c r="X199" t="s">
        <v>198</v>
      </c>
      <c r="Y199" t="s">
        <v>231</v>
      </c>
      <c r="Z199">
        <v>150</v>
      </c>
      <c r="AA199">
        <v>12.69</v>
      </c>
      <c r="AB199">
        <v>33.94</v>
      </c>
      <c r="AC199">
        <v>3</v>
      </c>
      <c r="AD199" t="s">
        <v>227</v>
      </c>
      <c r="AE199" t="s">
        <v>199</v>
      </c>
      <c r="AF199" t="s">
        <v>232</v>
      </c>
      <c r="AG199">
        <v>292</v>
      </c>
      <c r="AH199">
        <v>24.7</v>
      </c>
      <c r="AI199">
        <v>66.06</v>
      </c>
    </row>
    <row r="200" spans="1:35" x14ac:dyDescent="0.2">
      <c r="A200" t="s">
        <v>38</v>
      </c>
      <c r="B200" t="s">
        <v>39</v>
      </c>
      <c r="C200">
        <v>2</v>
      </c>
      <c r="D200" t="s">
        <v>53</v>
      </c>
      <c r="E200">
        <v>47</v>
      </c>
      <c r="F200" t="s">
        <v>79</v>
      </c>
      <c r="G200">
        <v>5</v>
      </c>
      <c r="H200">
        <v>1697</v>
      </c>
      <c r="I200">
        <v>1131</v>
      </c>
      <c r="J200">
        <v>66.650000000000006</v>
      </c>
      <c r="K200">
        <v>566</v>
      </c>
      <c r="L200">
        <v>33.35</v>
      </c>
      <c r="M200">
        <v>10</v>
      </c>
      <c r="N200">
        <v>0.59</v>
      </c>
      <c r="O200">
        <v>1.77</v>
      </c>
      <c r="P200">
        <v>7</v>
      </c>
      <c r="Q200">
        <v>0.41</v>
      </c>
      <c r="R200">
        <v>1.24</v>
      </c>
      <c r="S200">
        <v>549</v>
      </c>
      <c r="T200">
        <v>32.35</v>
      </c>
      <c r="U200">
        <v>97</v>
      </c>
      <c r="V200">
        <v>1</v>
      </c>
      <c r="W200" t="s">
        <v>227</v>
      </c>
      <c r="X200" t="s">
        <v>198</v>
      </c>
      <c r="Y200" t="s">
        <v>231</v>
      </c>
      <c r="Z200">
        <v>272</v>
      </c>
      <c r="AA200">
        <v>16.03</v>
      </c>
      <c r="AB200">
        <v>49.54</v>
      </c>
      <c r="AC200">
        <v>3</v>
      </c>
      <c r="AD200" t="s">
        <v>227</v>
      </c>
      <c r="AE200" t="s">
        <v>199</v>
      </c>
      <c r="AF200" t="s">
        <v>232</v>
      </c>
      <c r="AG200">
        <v>277</v>
      </c>
      <c r="AH200">
        <v>16.32</v>
      </c>
      <c r="AI200">
        <v>50.46</v>
      </c>
    </row>
    <row r="201" spans="1:35" x14ac:dyDescent="0.2">
      <c r="A201" t="s">
        <v>38</v>
      </c>
      <c r="B201" t="s">
        <v>39</v>
      </c>
      <c r="C201">
        <v>2</v>
      </c>
      <c r="D201" t="s">
        <v>53</v>
      </c>
      <c r="E201">
        <v>47</v>
      </c>
      <c r="F201" t="s">
        <v>79</v>
      </c>
      <c r="G201">
        <v>6</v>
      </c>
      <c r="H201">
        <v>1568</v>
      </c>
      <c r="I201">
        <v>874</v>
      </c>
      <c r="J201">
        <v>55.74</v>
      </c>
      <c r="K201">
        <v>694</v>
      </c>
      <c r="L201">
        <v>44.26</v>
      </c>
      <c r="M201">
        <v>12</v>
      </c>
      <c r="N201">
        <v>0.77</v>
      </c>
      <c r="O201">
        <v>1.73</v>
      </c>
      <c r="P201">
        <v>23</v>
      </c>
      <c r="Q201">
        <v>1.47</v>
      </c>
      <c r="R201">
        <v>3.31</v>
      </c>
      <c r="S201">
        <v>659</v>
      </c>
      <c r="T201">
        <v>42.03</v>
      </c>
      <c r="U201">
        <v>94.96</v>
      </c>
      <c r="V201">
        <v>1</v>
      </c>
      <c r="W201" t="s">
        <v>227</v>
      </c>
      <c r="X201" t="s">
        <v>198</v>
      </c>
      <c r="Y201" t="s">
        <v>231</v>
      </c>
      <c r="Z201">
        <v>276</v>
      </c>
      <c r="AA201">
        <v>17.600000000000001</v>
      </c>
      <c r="AB201">
        <v>41.88</v>
      </c>
      <c r="AC201">
        <v>3</v>
      </c>
      <c r="AD201" t="s">
        <v>227</v>
      </c>
      <c r="AE201" t="s">
        <v>199</v>
      </c>
      <c r="AF201" t="s">
        <v>232</v>
      </c>
      <c r="AG201">
        <v>383</v>
      </c>
      <c r="AH201">
        <v>24.43</v>
      </c>
      <c r="AI201">
        <v>58.12</v>
      </c>
    </row>
    <row r="202" spans="1:35" x14ac:dyDescent="0.2">
      <c r="A202" t="s">
        <v>38</v>
      </c>
      <c r="B202" t="s">
        <v>39</v>
      </c>
      <c r="C202">
        <v>2</v>
      </c>
      <c r="D202" t="s">
        <v>53</v>
      </c>
      <c r="E202">
        <v>47</v>
      </c>
      <c r="F202" t="s">
        <v>79</v>
      </c>
      <c r="G202">
        <v>7</v>
      </c>
      <c r="H202">
        <v>1048</v>
      </c>
      <c r="I202">
        <v>635</v>
      </c>
      <c r="J202">
        <v>60.59</v>
      </c>
      <c r="K202">
        <v>413</v>
      </c>
      <c r="L202">
        <v>39.409999999999997</v>
      </c>
      <c r="M202">
        <v>5</v>
      </c>
      <c r="N202">
        <v>0.48</v>
      </c>
      <c r="O202">
        <v>1.21</v>
      </c>
      <c r="P202">
        <v>12</v>
      </c>
      <c r="Q202">
        <v>1.1499999999999999</v>
      </c>
      <c r="R202">
        <v>2.91</v>
      </c>
      <c r="S202">
        <v>396</v>
      </c>
      <c r="T202">
        <v>37.79</v>
      </c>
      <c r="U202">
        <v>95.88</v>
      </c>
      <c r="V202">
        <v>1</v>
      </c>
      <c r="W202" t="s">
        <v>227</v>
      </c>
      <c r="X202" t="s">
        <v>198</v>
      </c>
      <c r="Y202" t="s">
        <v>231</v>
      </c>
      <c r="Z202">
        <v>213</v>
      </c>
      <c r="AA202">
        <v>20.32</v>
      </c>
      <c r="AB202">
        <v>53.79</v>
      </c>
      <c r="AC202">
        <v>3</v>
      </c>
      <c r="AD202" t="s">
        <v>227</v>
      </c>
      <c r="AE202" t="s">
        <v>199</v>
      </c>
      <c r="AF202" t="s">
        <v>232</v>
      </c>
      <c r="AG202">
        <v>183</v>
      </c>
      <c r="AH202">
        <v>17.46</v>
      </c>
      <c r="AI202">
        <v>46.21</v>
      </c>
    </row>
    <row r="203" spans="1:35" x14ac:dyDescent="0.2">
      <c r="A203" t="s">
        <v>38</v>
      </c>
      <c r="B203" t="s">
        <v>39</v>
      </c>
      <c r="C203">
        <v>2</v>
      </c>
      <c r="D203" t="s">
        <v>53</v>
      </c>
      <c r="E203">
        <v>47</v>
      </c>
      <c r="F203" t="s">
        <v>79</v>
      </c>
      <c r="G203">
        <v>8</v>
      </c>
      <c r="H203">
        <v>1196</v>
      </c>
      <c r="I203">
        <v>679</v>
      </c>
      <c r="J203">
        <v>56.77</v>
      </c>
      <c r="K203">
        <v>517</v>
      </c>
      <c r="L203">
        <v>43.23</v>
      </c>
      <c r="M203">
        <v>4</v>
      </c>
      <c r="N203">
        <v>0.33</v>
      </c>
      <c r="O203">
        <v>0.77</v>
      </c>
      <c r="P203">
        <v>10</v>
      </c>
      <c r="Q203">
        <v>0.84</v>
      </c>
      <c r="R203">
        <v>1.93</v>
      </c>
      <c r="S203">
        <v>503</v>
      </c>
      <c r="T203">
        <v>42.06</v>
      </c>
      <c r="U203">
        <v>97.29</v>
      </c>
      <c r="V203">
        <v>1</v>
      </c>
      <c r="W203" t="s">
        <v>227</v>
      </c>
      <c r="X203" t="s">
        <v>198</v>
      </c>
      <c r="Y203" t="s">
        <v>231</v>
      </c>
      <c r="Z203">
        <v>308</v>
      </c>
      <c r="AA203">
        <v>25.75</v>
      </c>
      <c r="AB203">
        <v>61.23</v>
      </c>
      <c r="AC203">
        <v>3</v>
      </c>
      <c r="AD203" t="s">
        <v>227</v>
      </c>
      <c r="AE203" t="s">
        <v>199</v>
      </c>
      <c r="AF203" t="s">
        <v>232</v>
      </c>
      <c r="AG203">
        <v>195</v>
      </c>
      <c r="AH203">
        <v>16.3</v>
      </c>
      <c r="AI203">
        <v>38.770000000000003</v>
      </c>
    </row>
    <row r="204" spans="1:35" x14ac:dyDescent="0.2">
      <c r="A204" t="s">
        <v>38</v>
      </c>
      <c r="B204" t="s">
        <v>39</v>
      </c>
      <c r="C204">
        <v>2</v>
      </c>
      <c r="D204" t="s">
        <v>53</v>
      </c>
      <c r="E204">
        <v>48</v>
      </c>
      <c r="F204" t="s">
        <v>80</v>
      </c>
      <c r="G204">
        <v>1</v>
      </c>
      <c r="H204">
        <v>2427</v>
      </c>
      <c r="I204">
        <v>1445</v>
      </c>
      <c r="J204">
        <v>59.54</v>
      </c>
      <c r="K204">
        <v>982</v>
      </c>
      <c r="L204">
        <v>40.46</v>
      </c>
      <c r="M204">
        <v>24</v>
      </c>
      <c r="N204">
        <v>0.99</v>
      </c>
      <c r="O204">
        <v>2.44</v>
      </c>
      <c r="P204">
        <v>23</v>
      </c>
      <c r="Q204">
        <v>0.95</v>
      </c>
      <c r="R204">
        <v>2.34</v>
      </c>
      <c r="S204">
        <v>935</v>
      </c>
      <c r="T204">
        <v>38.520000000000003</v>
      </c>
      <c r="U204">
        <v>95.21</v>
      </c>
      <c r="V204">
        <v>1</v>
      </c>
      <c r="W204" t="s">
        <v>227</v>
      </c>
      <c r="X204" t="s">
        <v>198</v>
      </c>
      <c r="Y204" t="s">
        <v>231</v>
      </c>
      <c r="Z204">
        <v>447</v>
      </c>
      <c r="AA204">
        <v>18.420000000000002</v>
      </c>
      <c r="AB204">
        <v>47.81</v>
      </c>
      <c r="AC204">
        <v>3</v>
      </c>
      <c r="AD204" t="s">
        <v>227</v>
      </c>
      <c r="AE204" t="s">
        <v>199</v>
      </c>
      <c r="AF204" t="s">
        <v>232</v>
      </c>
      <c r="AG204">
        <v>488</v>
      </c>
      <c r="AH204">
        <v>20.11</v>
      </c>
      <c r="AI204">
        <v>52.19</v>
      </c>
    </row>
    <row r="205" spans="1:35" x14ac:dyDescent="0.2">
      <c r="A205" t="s">
        <v>38</v>
      </c>
      <c r="B205" t="s">
        <v>39</v>
      </c>
      <c r="C205">
        <v>2</v>
      </c>
      <c r="D205" t="s">
        <v>53</v>
      </c>
      <c r="E205">
        <v>48</v>
      </c>
      <c r="F205" t="s">
        <v>80</v>
      </c>
      <c r="G205">
        <v>2</v>
      </c>
      <c r="H205">
        <v>2329</v>
      </c>
      <c r="I205">
        <v>1271</v>
      </c>
      <c r="J205">
        <v>54.57</v>
      </c>
      <c r="K205">
        <v>1058</v>
      </c>
      <c r="L205">
        <v>45.43</v>
      </c>
      <c r="M205">
        <v>0</v>
      </c>
      <c r="N205">
        <v>0</v>
      </c>
      <c r="O205">
        <v>0</v>
      </c>
      <c r="P205">
        <v>19</v>
      </c>
      <c r="Q205">
        <v>0.82</v>
      </c>
      <c r="R205">
        <v>1.8</v>
      </c>
      <c r="S205">
        <v>1039</v>
      </c>
      <c r="T205">
        <v>44.61</v>
      </c>
      <c r="U205">
        <v>98.2</v>
      </c>
      <c r="V205">
        <v>1</v>
      </c>
      <c r="W205" t="s">
        <v>227</v>
      </c>
      <c r="X205" t="s">
        <v>198</v>
      </c>
      <c r="Y205" t="s">
        <v>231</v>
      </c>
      <c r="Z205">
        <v>464</v>
      </c>
      <c r="AA205">
        <v>19.920000000000002</v>
      </c>
      <c r="AB205">
        <v>44.66</v>
      </c>
      <c r="AC205">
        <v>3</v>
      </c>
      <c r="AD205" t="s">
        <v>227</v>
      </c>
      <c r="AE205" t="s">
        <v>199</v>
      </c>
      <c r="AF205" t="s">
        <v>232</v>
      </c>
      <c r="AG205">
        <v>575</v>
      </c>
      <c r="AH205">
        <v>24.69</v>
      </c>
      <c r="AI205">
        <v>55.34</v>
      </c>
    </row>
    <row r="206" spans="1:35" x14ac:dyDescent="0.2">
      <c r="A206" t="s">
        <v>38</v>
      </c>
      <c r="B206" t="s">
        <v>39</v>
      </c>
      <c r="C206">
        <v>2</v>
      </c>
      <c r="D206" t="s">
        <v>53</v>
      </c>
      <c r="E206">
        <v>48</v>
      </c>
      <c r="F206" t="s">
        <v>80</v>
      </c>
      <c r="G206">
        <v>3</v>
      </c>
      <c r="H206">
        <v>1438</v>
      </c>
      <c r="I206">
        <v>820</v>
      </c>
      <c r="J206">
        <v>57.02</v>
      </c>
      <c r="K206">
        <v>618</v>
      </c>
      <c r="L206">
        <v>42.98</v>
      </c>
      <c r="M206">
        <v>7</v>
      </c>
      <c r="N206">
        <v>0.49</v>
      </c>
      <c r="O206">
        <v>1.1299999999999999</v>
      </c>
      <c r="P206">
        <v>9</v>
      </c>
      <c r="Q206">
        <v>0.63</v>
      </c>
      <c r="R206">
        <v>1.46</v>
      </c>
      <c r="S206">
        <v>602</v>
      </c>
      <c r="T206">
        <v>41.86</v>
      </c>
      <c r="U206">
        <v>97.41</v>
      </c>
      <c r="V206">
        <v>1</v>
      </c>
      <c r="W206" t="s">
        <v>227</v>
      </c>
      <c r="X206" t="s">
        <v>198</v>
      </c>
      <c r="Y206" t="s">
        <v>231</v>
      </c>
      <c r="Z206">
        <v>238</v>
      </c>
      <c r="AA206">
        <v>16.55</v>
      </c>
      <c r="AB206">
        <v>39.53</v>
      </c>
      <c r="AC206">
        <v>3</v>
      </c>
      <c r="AD206" t="s">
        <v>227</v>
      </c>
      <c r="AE206" t="s">
        <v>199</v>
      </c>
      <c r="AF206" t="s">
        <v>232</v>
      </c>
      <c r="AG206">
        <v>364</v>
      </c>
      <c r="AH206">
        <v>25.31</v>
      </c>
      <c r="AI206">
        <v>60.47</v>
      </c>
    </row>
    <row r="207" spans="1:35" x14ac:dyDescent="0.2">
      <c r="A207" t="s">
        <v>38</v>
      </c>
      <c r="B207" t="s">
        <v>39</v>
      </c>
      <c r="C207">
        <v>1</v>
      </c>
      <c r="D207" t="s">
        <v>40</v>
      </c>
      <c r="E207">
        <v>49</v>
      </c>
      <c r="F207" t="s">
        <v>81</v>
      </c>
      <c r="G207">
        <v>1</v>
      </c>
      <c r="H207">
        <v>825</v>
      </c>
      <c r="I207">
        <v>299</v>
      </c>
      <c r="J207">
        <v>36.24</v>
      </c>
      <c r="K207">
        <v>526</v>
      </c>
      <c r="L207">
        <v>63.76</v>
      </c>
      <c r="M207">
        <v>7</v>
      </c>
      <c r="N207">
        <v>0.85</v>
      </c>
      <c r="O207">
        <v>1.33</v>
      </c>
      <c r="P207">
        <v>6</v>
      </c>
      <c r="Q207">
        <v>0.73</v>
      </c>
      <c r="R207">
        <v>1.1399999999999999</v>
      </c>
      <c r="S207">
        <v>513</v>
      </c>
      <c r="T207">
        <v>62.18</v>
      </c>
      <c r="U207">
        <v>97.53</v>
      </c>
      <c r="V207">
        <v>1</v>
      </c>
      <c r="W207" t="s">
        <v>225</v>
      </c>
      <c r="X207" t="s">
        <v>162</v>
      </c>
      <c r="Y207" t="s">
        <v>226</v>
      </c>
      <c r="Z207">
        <v>174</v>
      </c>
      <c r="AA207">
        <v>21.09</v>
      </c>
      <c r="AB207">
        <v>33.92</v>
      </c>
      <c r="AC207">
        <v>3</v>
      </c>
      <c r="AD207" t="s">
        <v>227</v>
      </c>
      <c r="AE207" t="s">
        <v>164</v>
      </c>
      <c r="AF207" t="s">
        <v>228</v>
      </c>
      <c r="AG207">
        <v>339</v>
      </c>
      <c r="AH207">
        <v>41.09</v>
      </c>
      <c r="AI207">
        <v>66.08</v>
      </c>
    </row>
    <row r="208" spans="1:35" x14ac:dyDescent="0.2">
      <c r="A208" t="s">
        <v>38</v>
      </c>
      <c r="B208" t="s">
        <v>39</v>
      </c>
      <c r="C208">
        <v>1</v>
      </c>
      <c r="D208" t="s">
        <v>40</v>
      </c>
      <c r="E208">
        <v>49</v>
      </c>
      <c r="F208" t="s">
        <v>81</v>
      </c>
      <c r="G208">
        <v>2</v>
      </c>
      <c r="H208">
        <v>468</v>
      </c>
      <c r="I208">
        <v>195</v>
      </c>
      <c r="J208">
        <v>41.67</v>
      </c>
      <c r="K208">
        <v>273</v>
      </c>
      <c r="L208">
        <v>58.33</v>
      </c>
      <c r="M208">
        <v>14</v>
      </c>
      <c r="N208">
        <v>2.99</v>
      </c>
      <c r="O208">
        <v>5.13</v>
      </c>
      <c r="P208">
        <v>8</v>
      </c>
      <c r="Q208">
        <v>1.71</v>
      </c>
      <c r="R208">
        <v>2.93</v>
      </c>
      <c r="S208">
        <v>251</v>
      </c>
      <c r="T208">
        <v>53.63</v>
      </c>
      <c r="U208">
        <v>91.94</v>
      </c>
      <c r="V208">
        <v>1</v>
      </c>
      <c r="W208" t="s">
        <v>225</v>
      </c>
      <c r="X208" t="s">
        <v>162</v>
      </c>
      <c r="Y208" t="s">
        <v>226</v>
      </c>
      <c r="Z208">
        <v>28</v>
      </c>
      <c r="AA208">
        <v>5.98</v>
      </c>
      <c r="AB208">
        <v>11.16</v>
      </c>
      <c r="AC208">
        <v>3</v>
      </c>
      <c r="AD208" t="s">
        <v>227</v>
      </c>
      <c r="AE208" t="s">
        <v>164</v>
      </c>
      <c r="AF208" t="s">
        <v>228</v>
      </c>
      <c r="AG208">
        <v>223</v>
      </c>
      <c r="AH208">
        <v>47.65</v>
      </c>
      <c r="AI208">
        <v>88.84</v>
      </c>
    </row>
    <row r="209" spans="1:35" x14ac:dyDescent="0.2">
      <c r="A209" t="s">
        <v>38</v>
      </c>
      <c r="B209" t="s">
        <v>39</v>
      </c>
      <c r="C209">
        <v>3</v>
      </c>
      <c r="D209" t="s">
        <v>44</v>
      </c>
      <c r="E209">
        <v>50</v>
      </c>
      <c r="F209" t="s">
        <v>82</v>
      </c>
      <c r="G209">
        <v>1</v>
      </c>
      <c r="H209">
        <v>1284</v>
      </c>
      <c r="I209">
        <v>603</v>
      </c>
      <c r="J209">
        <v>46.96</v>
      </c>
      <c r="K209">
        <v>681</v>
      </c>
      <c r="L209">
        <v>53.04</v>
      </c>
      <c r="M209">
        <v>18</v>
      </c>
      <c r="N209">
        <v>1.4</v>
      </c>
      <c r="O209">
        <v>2.64</v>
      </c>
      <c r="P209">
        <v>12</v>
      </c>
      <c r="Q209">
        <v>0.93</v>
      </c>
      <c r="R209">
        <v>1.76</v>
      </c>
      <c r="S209">
        <v>651</v>
      </c>
      <c r="T209">
        <v>50.7</v>
      </c>
      <c r="U209">
        <v>95.59</v>
      </c>
      <c r="V209">
        <v>1</v>
      </c>
      <c r="W209" t="s">
        <v>225</v>
      </c>
      <c r="X209" t="s">
        <v>178</v>
      </c>
      <c r="Y209" t="s">
        <v>229</v>
      </c>
      <c r="Z209">
        <v>345</v>
      </c>
      <c r="AA209">
        <v>26.87</v>
      </c>
      <c r="AB209">
        <v>53</v>
      </c>
      <c r="AC209">
        <v>5</v>
      </c>
      <c r="AD209" t="s">
        <v>225</v>
      </c>
      <c r="AE209" t="s">
        <v>182</v>
      </c>
      <c r="AF209" t="s">
        <v>230</v>
      </c>
      <c r="AG209">
        <v>306</v>
      </c>
      <c r="AH209">
        <v>23.83</v>
      </c>
      <c r="AI209">
        <v>47</v>
      </c>
    </row>
    <row r="210" spans="1:35" x14ac:dyDescent="0.2">
      <c r="A210" t="s">
        <v>38</v>
      </c>
      <c r="B210" t="s">
        <v>39</v>
      </c>
      <c r="C210">
        <v>3</v>
      </c>
      <c r="D210" t="s">
        <v>44</v>
      </c>
      <c r="E210">
        <v>50</v>
      </c>
      <c r="F210" t="s">
        <v>82</v>
      </c>
      <c r="G210">
        <v>2</v>
      </c>
      <c r="H210">
        <v>1318</v>
      </c>
      <c r="I210">
        <v>525</v>
      </c>
      <c r="J210">
        <v>39.83</v>
      </c>
      <c r="K210">
        <v>793</v>
      </c>
      <c r="L210">
        <v>60.17</v>
      </c>
      <c r="M210">
        <v>6</v>
      </c>
      <c r="N210">
        <v>0.46</v>
      </c>
      <c r="O210">
        <v>0.76</v>
      </c>
      <c r="P210">
        <v>16</v>
      </c>
      <c r="Q210">
        <v>1.21</v>
      </c>
      <c r="R210">
        <v>2.02</v>
      </c>
      <c r="S210">
        <v>771</v>
      </c>
      <c r="T210">
        <v>58.5</v>
      </c>
      <c r="U210">
        <v>97.23</v>
      </c>
      <c r="V210">
        <v>1</v>
      </c>
      <c r="W210" t="s">
        <v>225</v>
      </c>
      <c r="X210" t="s">
        <v>178</v>
      </c>
      <c r="Y210" t="s">
        <v>229</v>
      </c>
      <c r="Z210">
        <v>343</v>
      </c>
      <c r="AA210">
        <v>26.02</v>
      </c>
      <c r="AB210">
        <v>44.49</v>
      </c>
      <c r="AC210">
        <v>5</v>
      </c>
      <c r="AD210" t="s">
        <v>225</v>
      </c>
      <c r="AE210" t="s">
        <v>182</v>
      </c>
      <c r="AF210" t="s">
        <v>230</v>
      </c>
      <c r="AG210">
        <v>428</v>
      </c>
      <c r="AH210">
        <v>32.47</v>
      </c>
      <c r="AI210">
        <v>55.51</v>
      </c>
    </row>
    <row r="211" spans="1:35" x14ac:dyDescent="0.2">
      <c r="A211" t="s">
        <v>38</v>
      </c>
      <c r="B211" t="s">
        <v>39</v>
      </c>
      <c r="C211">
        <v>3</v>
      </c>
      <c r="D211" t="s">
        <v>44</v>
      </c>
      <c r="E211">
        <v>50</v>
      </c>
      <c r="F211" t="s">
        <v>82</v>
      </c>
      <c r="G211">
        <v>3</v>
      </c>
      <c r="H211">
        <v>958</v>
      </c>
      <c r="I211">
        <v>388</v>
      </c>
      <c r="J211">
        <v>40.5</v>
      </c>
      <c r="K211">
        <v>570</v>
      </c>
      <c r="L211">
        <v>59.5</v>
      </c>
      <c r="M211">
        <v>18</v>
      </c>
      <c r="N211">
        <v>1.88</v>
      </c>
      <c r="O211">
        <v>3.16</v>
      </c>
      <c r="P211">
        <v>16</v>
      </c>
      <c r="Q211">
        <v>1.67</v>
      </c>
      <c r="R211">
        <v>2.81</v>
      </c>
      <c r="S211">
        <v>536</v>
      </c>
      <c r="T211">
        <v>55.95</v>
      </c>
      <c r="U211">
        <v>94.04</v>
      </c>
      <c r="V211">
        <v>1</v>
      </c>
      <c r="W211" t="s">
        <v>225</v>
      </c>
      <c r="X211" t="s">
        <v>178</v>
      </c>
      <c r="Y211" t="s">
        <v>229</v>
      </c>
      <c r="Z211">
        <v>237</v>
      </c>
      <c r="AA211">
        <v>24.74</v>
      </c>
      <c r="AB211">
        <v>44.22</v>
      </c>
      <c r="AC211">
        <v>5</v>
      </c>
      <c r="AD211" t="s">
        <v>225</v>
      </c>
      <c r="AE211" t="s">
        <v>182</v>
      </c>
      <c r="AF211" t="s">
        <v>230</v>
      </c>
      <c r="AG211">
        <v>299</v>
      </c>
      <c r="AH211">
        <v>31.21</v>
      </c>
      <c r="AI211">
        <v>55.78</v>
      </c>
    </row>
    <row r="212" spans="1:35" x14ac:dyDescent="0.2">
      <c r="A212" t="s">
        <v>38</v>
      </c>
      <c r="B212" t="s">
        <v>39</v>
      </c>
      <c r="C212">
        <v>3</v>
      </c>
      <c r="D212" t="s">
        <v>44</v>
      </c>
      <c r="E212">
        <v>50</v>
      </c>
      <c r="F212" t="s">
        <v>82</v>
      </c>
      <c r="G212">
        <v>4</v>
      </c>
      <c r="H212">
        <v>293</v>
      </c>
      <c r="I212">
        <v>87</v>
      </c>
      <c r="J212">
        <v>29.69</v>
      </c>
      <c r="K212">
        <v>206</v>
      </c>
      <c r="L212">
        <v>70.31</v>
      </c>
      <c r="M212">
        <v>2</v>
      </c>
      <c r="N212">
        <v>0.68</v>
      </c>
      <c r="O212">
        <v>0.97</v>
      </c>
      <c r="P212">
        <v>1</v>
      </c>
      <c r="Q212">
        <v>0.34</v>
      </c>
      <c r="R212">
        <v>0.49</v>
      </c>
      <c r="S212">
        <v>203</v>
      </c>
      <c r="T212">
        <v>69.28</v>
      </c>
      <c r="U212">
        <v>98.54</v>
      </c>
      <c r="V212">
        <v>1</v>
      </c>
      <c r="W212" t="s">
        <v>225</v>
      </c>
      <c r="X212" t="s">
        <v>178</v>
      </c>
      <c r="Y212" t="s">
        <v>229</v>
      </c>
      <c r="Z212">
        <v>91</v>
      </c>
      <c r="AA212">
        <v>31.06</v>
      </c>
      <c r="AB212">
        <v>44.83</v>
      </c>
      <c r="AC212">
        <v>5</v>
      </c>
      <c r="AD212" t="s">
        <v>225</v>
      </c>
      <c r="AE212" t="s">
        <v>182</v>
      </c>
      <c r="AF212" t="s">
        <v>230</v>
      </c>
      <c r="AG212">
        <v>112</v>
      </c>
      <c r="AH212">
        <v>38.229999999999997</v>
      </c>
      <c r="AI212">
        <v>55.17</v>
      </c>
    </row>
    <row r="213" spans="1:35" x14ac:dyDescent="0.2">
      <c r="A213" t="s">
        <v>38</v>
      </c>
      <c r="B213" t="s">
        <v>39</v>
      </c>
      <c r="C213">
        <v>1</v>
      </c>
      <c r="D213" t="s">
        <v>40</v>
      </c>
      <c r="E213">
        <v>51</v>
      </c>
      <c r="F213" t="s">
        <v>83</v>
      </c>
      <c r="G213">
        <v>1</v>
      </c>
      <c r="H213">
        <v>204</v>
      </c>
      <c r="I213">
        <v>35</v>
      </c>
      <c r="J213">
        <v>17.16</v>
      </c>
      <c r="K213">
        <v>169</v>
      </c>
      <c r="L213">
        <v>82.84</v>
      </c>
      <c r="M213">
        <v>2</v>
      </c>
      <c r="N213">
        <v>0.98</v>
      </c>
      <c r="O213">
        <v>1.18</v>
      </c>
      <c r="P213">
        <v>0</v>
      </c>
      <c r="Q213">
        <v>0</v>
      </c>
      <c r="R213">
        <v>0</v>
      </c>
      <c r="S213">
        <v>167</v>
      </c>
      <c r="T213">
        <v>81.86</v>
      </c>
      <c r="U213">
        <v>98.82</v>
      </c>
      <c r="V213">
        <v>1</v>
      </c>
      <c r="W213" t="s">
        <v>225</v>
      </c>
      <c r="X213" t="s">
        <v>162</v>
      </c>
      <c r="Y213" t="s">
        <v>226</v>
      </c>
      <c r="Z213">
        <v>63</v>
      </c>
      <c r="AA213">
        <v>30.88</v>
      </c>
      <c r="AB213">
        <v>37.72</v>
      </c>
      <c r="AC213">
        <v>3</v>
      </c>
      <c r="AD213" t="s">
        <v>227</v>
      </c>
      <c r="AE213" t="s">
        <v>164</v>
      </c>
      <c r="AF213" t="s">
        <v>228</v>
      </c>
      <c r="AG213">
        <v>104</v>
      </c>
      <c r="AH213">
        <v>50.98</v>
      </c>
      <c r="AI213">
        <v>62.28</v>
      </c>
    </row>
    <row r="214" spans="1:35" x14ac:dyDescent="0.2">
      <c r="A214" t="s">
        <v>38</v>
      </c>
      <c r="B214" t="s">
        <v>39</v>
      </c>
      <c r="C214">
        <v>2</v>
      </c>
      <c r="D214" t="s">
        <v>53</v>
      </c>
      <c r="E214">
        <v>52</v>
      </c>
      <c r="F214" t="s">
        <v>84</v>
      </c>
      <c r="G214">
        <v>1</v>
      </c>
      <c r="H214">
        <v>2021</v>
      </c>
      <c r="I214">
        <v>1145</v>
      </c>
      <c r="J214">
        <v>56.66</v>
      </c>
      <c r="K214">
        <v>876</v>
      </c>
      <c r="L214">
        <v>43.34</v>
      </c>
      <c r="M214">
        <v>19</v>
      </c>
      <c r="N214">
        <v>0.94</v>
      </c>
      <c r="O214">
        <v>2.17</v>
      </c>
      <c r="P214">
        <v>28</v>
      </c>
      <c r="Q214">
        <v>1.39</v>
      </c>
      <c r="R214">
        <v>3.2</v>
      </c>
      <c r="S214">
        <v>829</v>
      </c>
      <c r="T214">
        <v>41.02</v>
      </c>
      <c r="U214">
        <v>94.63</v>
      </c>
      <c r="V214">
        <v>1</v>
      </c>
      <c r="W214" t="s">
        <v>227</v>
      </c>
      <c r="X214" t="s">
        <v>198</v>
      </c>
      <c r="Y214" t="s">
        <v>231</v>
      </c>
      <c r="Z214">
        <v>261</v>
      </c>
      <c r="AA214">
        <v>12.91</v>
      </c>
      <c r="AB214">
        <v>31.48</v>
      </c>
      <c r="AC214">
        <v>3</v>
      </c>
      <c r="AD214" t="s">
        <v>227</v>
      </c>
      <c r="AE214" t="s">
        <v>199</v>
      </c>
      <c r="AF214" t="s">
        <v>232</v>
      </c>
      <c r="AG214">
        <v>568</v>
      </c>
      <c r="AH214">
        <v>28.1</v>
      </c>
      <c r="AI214">
        <v>68.52</v>
      </c>
    </row>
    <row r="215" spans="1:35" x14ac:dyDescent="0.2">
      <c r="A215" t="s">
        <v>38</v>
      </c>
      <c r="B215" t="s">
        <v>39</v>
      </c>
      <c r="C215">
        <v>2</v>
      </c>
      <c r="D215" t="s">
        <v>53</v>
      </c>
      <c r="E215">
        <v>52</v>
      </c>
      <c r="F215" t="s">
        <v>84</v>
      </c>
      <c r="G215">
        <v>2</v>
      </c>
      <c r="H215">
        <v>1727</v>
      </c>
      <c r="I215">
        <v>953</v>
      </c>
      <c r="J215">
        <v>55.18</v>
      </c>
      <c r="K215">
        <v>774</v>
      </c>
      <c r="L215">
        <v>44.82</v>
      </c>
      <c r="M215">
        <v>13</v>
      </c>
      <c r="N215">
        <v>0.75</v>
      </c>
      <c r="O215">
        <v>1.68</v>
      </c>
      <c r="P215">
        <v>20</v>
      </c>
      <c r="Q215">
        <v>1.1599999999999999</v>
      </c>
      <c r="R215">
        <v>2.58</v>
      </c>
      <c r="S215">
        <v>741</v>
      </c>
      <c r="T215">
        <v>42.91</v>
      </c>
      <c r="U215">
        <v>95.74</v>
      </c>
      <c r="V215">
        <v>1</v>
      </c>
      <c r="W215" t="s">
        <v>227</v>
      </c>
      <c r="X215" t="s">
        <v>198</v>
      </c>
      <c r="Y215" t="s">
        <v>231</v>
      </c>
      <c r="Z215">
        <v>252</v>
      </c>
      <c r="AA215">
        <v>14.59</v>
      </c>
      <c r="AB215">
        <v>34.01</v>
      </c>
      <c r="AC215">
        <v>3</v>
      </c>
      <c r="AD215" t="s">
        <v>227</v>
      </c>
      <c r="AE215" t="s">
        <v>199</v>
      </c>
      <c r="AF215" t="s">
        <v>232</v>
      </c>
      <c r="AG215">
        <v>489</v>
      </c>
      <c r="AH215">
        <v>28.31</v>
      </c>
      <c r="AI215">
        <v>65.989999999999995</v>
      </c>
    </row>
    <row r="216" spans="1:35" x14ac:dyDescent="0.2">
      <c r="A216" t="s">
        <v>38</v>
      </c>
      <c r="B216" t="s">
        <v>39</v>
      </c>
      <c r="C216">
        <v>2</v>
      </c>
      <c r="D216" t="s">
        <v>53</v>
      </c>
      <c r="E216">
        <v>52</v>
      </c>
      <c r="F216" t="s">
        <v>84</v>
      </c>
      <c r="G216">
        <v>3</v>
      </c>
      <c r="H216">
        <v>1526</v>
      </c>
      <c r="I216">
        <v>772</v>
      </c>
      <c r="J216">
        <v>50.59</v>
      </c>
      <c r="K216">
        <v>754</v>
      </c>
      <c r="L216">
        <v>49.41</v>
      </c>
      <c r="M216">
        <v>13</v>
      </c>
      <c r="N216">
        <v>0.85</v>
      </c>
      <c r="O216">
        <v>1.72</v>
      </c>
      <c r="P216">
        <v>6</v>
      </c>
      <c r="Q216">
        <v>0.39</v>
      </c>
      <c r="R216">
        <v>0.8</v>
      </c>
      <c r="S216">
        <v>735</v>
      </c>
      <c r="T216">
        <v>48.17</v>
      </c>
      <c r="U216">
        <v>97.48</v>
      </c>
      <c r="V216">
        <v>1</v>
      </c>
      <c r="W216" t="s">
        <v>227</v>
      </c>
      <c r="X216" t="s">
        <v>198</v>
      </c>
      <c r="Y216" t="s">
        <v>231</v>
      </c>
      <c r="Z216">
        <v>351</v>
      </c>
      <c r="AA216">
        <v>23</v>
      </c>
      <c r="AB216">
        <v>47.76</v>
      </c>
      <c r="AC216">
        <v>3</v>
      </c>
      <c r="AD216" t="s">
        <v>227</v>
      </c>
      <c r="AE216" t="s">
        <v>199</v>
      </c>
      <c r="AF216" t="s">
        <v>232</v>
      </c>
      <c r="AG216">
        <v>384</v>
      </c>
      <c r="AH216">
        <v>25.16</v>
      </c>
      <c r="AI216">
        <v>52.24</v>
      </c>
    </row>
    <row r="217" spans="1:35" x14ac:dyDescent="0.2">
      <c r="A217" t="s">
        <v>38</v>
      </c>
      <c r="B217" t="s">
        <v>39</v>
      </c>
      <c r="C217">
        <v>2</v>
      </c>
      <c r="D217" t="s">
        <v>53</v>
      </c>
      <c r="E217">
        <v>52</v>
      </c>
      <c r="F217" t="s">
        <v>84</v>
      </c>
      <c r="G217">
        <v>4</v>
      </c>
      <c r="H217">
        <v>1988</v>
      </c>
      <c r="I217">
        <v>1131</v>
      </c>
      <c r="J217">
        <v>56.89</v>
      </c>
      <c r="K217">
        <v>857</v>
      </c>
      <c r="L217">
        <v>43.11</v>
      </c>
      <c r="M217">
        <v>16</v>
      </c>
      <c r="N217">
        <v>0.8</v>
      </c>
      <c r="O217">
        <v>1.87</v>
      </c>
      <c r="P217">
        <v>21</v>
      </c>
      <c r="Q217">
        <v>1.06</v>
      </c>
      <c r="R217">
        <v>2.4500000000000002</v>
      </c>
      <c r="S217">
        <v>820</v>
      </c>
      <c r="T217">
        <v>41.25</v>
      </c>
      <c r="U217">
        <v>95.68</v>
      </c>
      <c r="V217">
        <v>1</v>
      </c>
      <c r="W217" t="s">
        <v>227</v>
      </c>
      <c r="X217" t="s">
        <v>198</v>
      </c>
      <c r="Y217" t="s">
        <v>231</v>
      </c>
      <c r="Z217">
        <v>391</v>
      </c>
      <c r="AA217">
        <v>19.670000000000002</v>
      </c>
      <c r="AB217">
        <v>47.68</v>
      </c>
      <c r="AC217">
        <v>3</v>
      </c>
      <c r="AD217" t="s">
        <v>227</v>
      </c>
      <c r="AE217" t="s">
        <v>199</v>
      </c>
      <c r="AF217" t="s">
        <v>232</v>
      </c>
      <c r="AG217">
        <v>429</v>
      </c>
      <c r="AH217">
        <v>21.58</v>
      </c>
      <c r="AI217">
        <v>52.32</v>
      </c>
    </row>
    <row r="218" spans="1:35" x14ac:dyDescent="0.2">
      <c r="A218" t="s">
        <v>38</v>
      </c>
      <c r="B218" t="s">
        <v>39</v>
      </c>
      <c r="C218">
        <v>2</v>
      </c>
      <c r="D218" t="s">
        <v>53</v>
      </c>
      <c r="E218">
        <v>53</v>
      </c>
      <c r="F218" t="s">
        <v>85</v>
      </c>
      <c r="G218">
        <v>1</v>
      </c>
      <c r="H218">
        <v>764</v>
      </c>
      <c r="I218">
        <v>252</v>
      </c>
      <c r="J218">
        <v>32.979999999999997</v>
      </c>
      <c r="K218">
        <v>512</v>
      </c>
      <c r="L218">
        <v>67.02</v>
      </c>
      <c r="M218">
        <v>2</v>
      </c>
      <c r="N218">
        <v>0.26</v>
      </c>
      <c r="O218">
        <v>0.39</v>
      </c>
      <c r="P218">
        <v>6</v>
      </c>
      <c r="Q218">
        <v>0.79</v>
      </c>
      <c r="R218">
        <v>1.17</v>
      </c>
      <c r="S218">
        <v>504</v>
      </c>
      <c r="T218">
        <v>65.97</v>
      </c>
      <c r="U218">
        <v>98.44</v>
      </c>
      <c r="V218">
        <v>1</v>
      </c>
      <c r="W218" t="s">
        <v>227</v>
      </c>
      <c r="X218" t="s">
        <v>198</v>
      </c>
      <c r="Y218" t="s">
        <v>231</v>
      </c>
      <c r="Z218">
        <v>303</v>
      </c>
      <c r="AA218">
        <v>39.659999999999997</v>
      </c>
      <c r="AB218">
        <v>60.12</v>
      </c>
      <c r="AC218">
        <v>3</v>
      </c>
      <c r="AD218" t="s">
        <v>227</v>
      </c>
      <c r="AE218" t="s">
        <v>199</v>
      </c>
      <c r="AF218" t="s">
        <v>232</v>
      </c>
      <c r="AG218">
        <v>201</v>
      </c>
      <c r="AH218">
        <v>26.31</v>
      </c>
      <c r="AI218">
        <v>39.880000000000003</v>
      </c>
    </row>
    <row r="219" spans="1:35" x14ac:dyDescent="0.2">
      <c r="A219" t="s">
        <v>38</v>
      </c>
      <c r="B219" t="s">
        <v>39</v>
      </c>
      <c r="C219">
        <v>2</v>
      </c>
      <c r="D219" t="s">
        <v>53</v>
      </c>
      <c r="E219">
        <v>53</v>
      </c>
      <c r="F219" t="s">
        <v>85</v>
      </c>
      <c r="G219">
        <v>2</v>
      </c>
      <c r="H219">
        <v>419</v>
      </c>
      <c r="I219">
        <v>117</v>
      </c>
      <c r="J219">
        <v>27.92</v>
      </c>
      <c r="K219">
        <v>302</v>
      </c>
      <c r="L219">
        <v>72.08</v>
      </c>
      <c r="M219">
        <v>2</v>
      </c>
      <c r="N219">
        <v>0.48</v>
      </c>
      <c r="O219">
        <v>0.66</v>
      </c>
      <c r="P219">
        <v>7</v>
      </c>
      <c r="Q219">
        <v>1.67</v>
      </c>
      <c r="R219">
        <v>2.3199999999999998</v>
      </c>
      <c r="S219">
        <v>293</v>
      </c>
      <c r="T219">
        <v>69.930000000000007</v>
      </c>
      <c r="U219">
        <v>97.02</v>
      </c>
      <c r="V219">
        <v>1</v>
      </c>
      <c r="W219" t="s">
        <v>227</v>
      </c>
      <c r="X219" t="s">
        <v>198</v>
      </c>
      <c r="Y219" t="s">
        <v>231</v>
      </c>
      <c r="Z219">
        <v>190</v>
      </c>
      <c r="AA219">
        <v>45.35</v>
      </c>
      <c r="AB219">
        <v>64.849999999999994</v>
      </c>
      <c r="AC219">
        <v>3</v>
      </c>
      <c r="AD219" t="s">
        <v>227</v>
      </c>
      <c r="AE219" t="s">
        <v>199</v>
      </c>
      <c r="AF219" t="s">
        <v>232</v>
      </c>
      <c r="AG219">
        <v>103</v>
      </c>
      <c r="AH219">
        <v>24.58</v>
      </c>
      <c r="AI219">
        <v>35.15</v>
      </c>
    </row>
    <row r="220" spans="1:35" x14ac:dyDescent="0.2">
      <c r="A220" t="s">
        <v>38</v>
      </c>
      <c r="B220" t="s">
        <v>39</v>
      </c>
      <c r="C220">
        <v>2</v>
      </c>
      <c r="D220" t="s">
        <v>53</v>
      </c>
      <c r="E220">
        <v>53</v>
      </c>
      <c r="F220" t="s">
        <v>85</v>
      </c>
      <c r="G220">
        <v>3</v>
      </c>
      <c r="H220">
        <v>453</v>
      </c>
      <c r="I220">
        <v>127</v>
      </c>
      <c r="J220">
        <v>28.04</v>
      </c>
      <c r="K220">
        <v>326</v>
      </c>
      <c r="L220">
        <v>71.959999999999994</v>
      </c>
      <c r="M220">
        <v>1</v>
      </c>
      <c r="N220">
        <v>0.22</v>
      </c>
      <c r="O220">
        <v>0.31</v>
      </c>
      <c r="P220">
        <v>9</v>
      </c>
      <c r="Q220">
        <v>1.99</v>
      </c>
      <c r="R220">
        <v>2.76</v>
      </c>
      <c r="S220">
        <v>316</v>
      </c>
      <c r="T220">
        <v>69.760000000000005</v>
      </c>
      <c r="U220">
        <v>96.93</v>
      </c>
      <c r="V220">
        <v>1</v>
      </c>
      <c r="W220" t="s">
        <v>227</v>
      </c>
      <c r="X220" t="s">
        <v>198</v>
      </c>
      <c r="Y220" t="s">
        <v>231</v>
      </c>
      <c r="Z220">
        <v>169</v>
      </c>
      <c r="AA220">
        <v>37.31</v>
      </c>
      <c r="AB220">
        <v>53.48</v>
      </c>
      <c r="AC220">
        <v>3</v>
      </c>
      <c r="AD220" t="s">
        <v>227</v>
      </c>
      <c r="AE220" t="s">
        <v>199</v>
      </c>
      <c r="AF220" t="s">
        <v>232</v>
      </c>
      <c r="AG220">
        <v>147</v>
      </c>
      <c r="AH220">
        <v>32.450000000000003</v>
      </c>
      <c r="AI220">
        <v>46.52</v>
      </c>
    </row>
    <row r="221" spans="1:35" x14ac:dyDescent="0.2">
      <c r="A221" t="s">
        <v>38</v>
      </c>
      <c r="B221" t="s">
        <v>39</v>
      </c>
      <c r="C221">
        <v>3</v>
      </c>
      <c r="D221" t="s">
        <v>44</v>
      </c>
      <c r="E221">
        <v>54</v>
      </c>
      <c r="F221" t="s">
        <v>86</v>
      </c>
      <c r="G221">
        <v>1</v>
      </c>
      <c r="H221">
        <v>809</v>
      </c>
      <c r="I221">
        <v>325</v>
      </c>
      <c r="J221">
        <v>40.17</v>
      </c>
      <c r="K221">
        <v>484</v>
      </c>
      <c r="L221">
        <v>59.83</v>
      </c>
      <c r="M221">
        <v>9</v>
      </c>
      <c r="N221">
        <v>1.1100000000000001</v>
      </c>
      <c r="O221">
        <v>1.86</v>
      </c>
      <c r="P221">
        <v>5</v>
      </c>
      <c r="Q221">
        <v>0.62</v>
      </c>
      <c r="R221">
        <v>1.03</v>
      </c>
      <c r="S221">
        <v>470</v>
      </c>
      <c r="T221">
        <v>58.1</v>
      </c>
      <c r="U221">
        <v>97.11</v>
      </c>
      <c r="V221">
        <v>1</v>
      </c>
      <c r="W221" t="s">
        <v>225</v>
      </c>
      <c r="X221" t="s">
        <v>178</v>
      </c>
      <c r="Y221" t="s">
        <v>229</v>
      </c>
      <c r="Z221">
        <v>275</v>
      </c>
      <c r="AA221">
        <v>33.99</v>
      </c>
      <c r="AB221">
        <v>58.51</v>
      </c>
      <c r="AC221">
        <v>5</v>
      </c>
      <c r="AD221" t="s">
        <v>225</v>
      </c>
      <c r="AE221" t="s">
        <v>182</v>
      </c>
      <c r="AF221" t="s">
        <v>230</v>
      </c>
      <c r="AG221">
        <v>195</v>
      </c>
      <c r="AH221">
        <v>24.1</v>
      </c>
      <c r="AI221">
        <v>41.49</v>
      </c>
    </row>
    <row r="222" spans="1:35" x14ac:dyDescent="0.2">
      <c r="A222" t="s">
        <v>38</v>
      </c>
      <c r="B222" t="s">
        <v>39</v>
      </c>
      <c r="C222">
        <v>3</v>
      </c>
      <c r="D222" t="s">
        <v>44</v>
      </c>
      <c r="E222">
        <v>54</v>
      </c>
      <c r="F222" t="s">
        <v>86</v>
      </c>
      <c r="G222">
        <v>2</v>
      </c>
      <c r="H222">
        <v>808</v>
      </c>
      <c r="I222">
        <v>195</v>
      </c>
      <c r="J222">
        <v>24.13</v>
      </c>
      <c r="K222">
        <v>613</v>
      </c>
      <c r="L222">
        <v>75.87</v>
      </c>
      <c r="M222">
        <v>3</v>
      </c>
      <c r="N222">
        <v>0.37</v>
      </c>
      <c r="O222">
        <v>0.49</v>
      </c>
      <c r="P222">
        <v>4</v>
      </c>
      <c r="Q222">
        <v>0.5</v>
      </c>
      <c r="R222">
        <v>0.65</v>
      </c>
      <c r="S222">
        <v>606</v>
      </c>
      <c r="T222">
        <v>75</v>
      </c>
      <c r="U222">
        <v>98.86</v>
      </c>
      <c r="V222">
        <v>1</v>
      </c>
      <c r="W222" t="s">
        <v>225</v>
      </c>
      <c r="X222" t="s">
        <v>178</v>
      </c>
      <c r="Y222" t="s">
        <v>229</v>
      </c>
      <c r="Z222">
        <v>350</v>
      </c>
      <c r="AA222">
        <v>43.32</v>
      </c>
      <c r="AB222">
        <v>57.76</v>
      </c>
      <c r="AC222">
        <v>5</v>
      </c>
      <c r="AD222" t="s">
        <v>225</v>
      </c>
      <c r="AE222" t="s">
        <v>182</v>
      </c>
      <c r="AF222" t="s">
        <v>230</v>
      </c>
      <c r="AG222">
        <v>256</v>
      </c>
      <c r="AH222">
        <v>31.68</v>
      </c>
      <c r="AI222">
        <v>42.24</v>
      </c>
    </row>
    <row r="223" spans="1:35" x14ac:dyDescent="0.2">
      <c r="A223" t="s">
        <v>38</v>
      </c>
      <c r="B223" t="s">
        <v>39</v>
      </c>
      <c r="C223">
        <v>3</v>
      </c>
      <c r="D223" t="s">
        <v>44</v>
      </c>
      <c r="E223">
        <v>54</v>
      </c>
      <c r="F223" t="s">
        <v>86</v>
      </c>
      <c r="G223">
        <v>3</v>
      </c>
      <c r="H223">
        <v>405</v>
      </c>
      <c r="I223">
        <v>101</v>
      </c>
      <c r="J223">
        <v>24.94</v>
      </c>
      <c r="K223">
        <v>304</v>
      </c>
      <c r="L223">
        <v>75.06</v>
      </c>
      <c r="M223">
        <v>7</v>
      </c>
      <c r="N223">
        <v>1.73</v>
      </c>
      <c r="O223">
        <v>2.2999999999999998</v>
      </c>
      <c r="P223">
        <v>9</v>
      </c>
      <c r="Q223">
        <v>2.2200000000000002</v>
      </c>
      <c r="R223">
        <v>2.96</v>
      </c>
      <c r="S223">
        <v>288</v>
      </c>
      <c r="T223">
        <v>71.11</v>
      </c>
      <c r="U223">
        <v>94.74</v>
      </c>
      <c r="V223">
        <v>1</v>
      </c>
      <c r="W223" t="s">
        <v>225</v>
      </c>
      <c r="X223" t="s">
        <v>178</v>
      </c>
      <c r="Y223" t="s">
        <v>229</v>
      </c>
      <c r="Z223">
        <v>156</v>
      </c>
      <c r="AA223">
        <v>38.520000000000003</v>
      </c>
      <c r="AB223">
        <v>54.17</v>
      </c>
      <c r="AC223">
        <v>5</v>
      </c>
      <c r="AD223" t="s">
        <v>225</v>
      </c>
      <c r="AE223" t="s">
        <v>182</v>
      </c>
      <c r="AF223" t="s">
        <v>230</v>
      </c>
      <c r="AG223">
        <v>132</v>
      </c>
      <c r="AH223">
        <v>32.590000000000003</v>
      </c>
      <c r="AI223">
        <v>45.83</v>
      </c>
    </row>
    <row r="224" spans="1:35" x14ac:dyDescent="0.2">
      <c r="A224" t="s">
        <v>38</v>
      </c>
      <c r="B224" t="s">
        <v>39</v>
      </c>
      <c r="C224">
        <v>3</v>
      </c>
      <c r="D224" t="s">
        <v>44</v>
      </c>
      <c r="E224">
        <v>54</v>
      </c>
      <c r="F224" t="s">
        <v>86</v>
      </c>
      <c r="G224">
        <v>4</v>
      </c>
      <c r="H224">
        <v>761</v>
      </c>
      <c r="I224">
        <v>263</v>
      </c>
      <c r="J224">
        <v>34.56</v>
      </c>
      <c r="K224">
        <v>498</v>
      </c>
      <c r="L224">
        <v>65.44</v>
      </c>
      <c r="M224">
        <v>8</v>
      </c>
      <c r="N224">
        <v>1.05</v>
      </c>
      <c r="O224">
        <v>1.61</v>
      </c>
      <c r="P224">
        <v>12</v>
      </c>
      <c r="Q224">
        <v>1.58</v>
      </c>
      <c r="R224">
        <v>2.41</v>
      </c>
      <c r="S224">
        <v>478</v>
      </c>
      <c r="T224">
        <v>62.81</v>
      </c>
      <c r="U224">
        <v>95.98</v>
      </c>
      <c r="V224">
        <v>1</v>
      </c>
      <c r="W224" t="s">
        <v>225</v>
      </c>
      <c r="X224" t="s">
        <v>178</v>
      </c>
      <c r="Y224" t="s">
        <v>229</v>
      </c>
      <c r="Z224">
        <v>196</v>
      </c>
      <c r="AA224">
        <v>25.76</v>
      </c>
      <c r="AB224">
        <v>41</v>
      </c>
      <c r="AC224">
        <v>5</v>
      </c>
      <c r="AD224" t="s">
        <v>225</v>
      </c>
      <c r="AE224" t="s">
        <v>182</v>
      </c>
      <c r="AF224" t="s">
        <v>230</v>
      </c>
      <c r="AG224">
        <v>282</v>
      </c>
      <c r="AH224">
        <v>37.06</v>
      </c>
      <c r="AI224">
        <v>59</v>
      </c>
    </row>
    <row r="225" spans="1:35" x14ac:dyDescent="0.2">
      <c r="A225" t="s">
        <v>38</v>
      </c>
      <c r="B225" t="s">
        <v>39</v>
      </c>
      <c r="C225">
        <v>3</v>
      </c>
      <c r="D225" t="s">
        <v>44</v>
      </c>
      <c r="E225">
        <v>54</v>
      </c>
      <c r="F225" t="s">
        <v>86</v>
      </c>
      <c r="G225">
        <v>5</v>
      </c>
      <c r="H225">
        <v>335</v>
      </c>
      <c r="I225">
        <v>136</v>
      </c>
      <c r="J225">
        <v>40.6</v>
      </c>
      <c r="K225">
        <v>199</v>
      </c>
      <c r="L225">
        <v>59.4</v>
      </c>
      <c r="M225">
        <v>0</v>
      </c>
      <c r="N225">
        <v>0</v>
      </c>
      <c r="O225">
        <v>0</v>
      </c>
      <c r="P225">
        <v>1</v>
      </c>
      <c r="Q225">
        <v>0.3</v>
      </c>
      <c r="R225">
        <v>0.5</v>
      </c>
      <c r="S225">
        <v>198</v>
      </c>
      <c r="T225">
        <v>59.1</v>
      </c>
      <c r="U225">
        <v>99.5</v>
      </c>
      <c r="V225">
        <v>1</v>
      </c>
      <c r="W225" t="s">
        <v>225</v>
      </c>
      <c r="X225" t="s">
        <v>178</v>
      </c>
      <c r="Y225" t="s">
        <v>229</v>
      </c>
      <c r="Z225">
        <v>89</v>
      </c>
      <c r="AA225">
        <v>26.57</v>
      </c>
      <c r="AB225">
        <v>44.95</v>
      </c>
      <c r="AC225">
        <v>5</v>
      </c>
      <c r="AD225" t="s">
        <v>225</v>
      </c>
      <c r="AE225" t="s">
        <v>182</v>
      </c>
      <c r="AF225" t="s">
        <v>230</v>
      </c>
      <c r="AG225">
        <v>109</v>
      </c>
      <c r="AH225">
        <v>32.54</v>
      </c>
      <c r="AI225">
        <v>55.05</v>
      </c>
    </row>
    <row r="226" spans="1:35" x14ac:dyDescent="0.2">
      <c r="A226" t="s">
        <v>38</v>
      </c>
      <c r="B226" t="s">
        <v>39</v>
      </c>
      <c r="C226">
        <v>1</v>
      </c>
      <c r="D226" t="s">
        <v>40</v>
      </c>
      <c r="E226">
        <v>55</v>
      </c>
      <c r="F226" t="s">
        <v>87</v>
      </c>
      <c r="G226">
        <v>1</v>
      </c>
      <c r="H226">
        <v>237</v>
      </c>
      <c r="I226">
        <v>116</v>
      </c>
      <c r="J226">
        <v>48.95</v>
      </c>
      <c r="K226">
        <v>121</v>
      </c>
      <c r="L226">
        <v>51.05</v>
      </c>
      <c r="M226">
        <v>5</v>
      </c>
      <c r="N226">
        <v>2.11</v>
      </c>
      <c r="O226">
        <v>4.13</v>
      </c>
      <c r="P226">
        <v>0</v>
      </c>
      <c r="Q226">
        <v>0</v>
      </c>
      <c r="R226">
        <v>0</v>
      </c>
      <c r="S226">
        <v>116</v>
      </c>
      <c r="T226">
        <v>48.95</v>
      </c>
      <c r="U226">
        <v>95.87</v>
      </c>
      <c r="V226">
        <v>1</v>
      </c>
      <c r="W226" t="s">
        <v>225</v>
      </c>
      <c r="X226" t="s">
        <v>162</v>
      </c>
      <c r="Y226" t="s">
        <v>226</v>
      </c>
      <c r="Z226">
        <v>29</v>
      </c>
      <c r="AA226">
        <v>12.24</v>
      </c>
      <c r="AB226">
        <v>25</v>
      </c>
      <c r="AC226">
        <v>3</v>
      </c>
      <c r="AD226" t="s">
        <v>227</v>
      </c>
      <c r="AE226" t="s">
        <v>164</v>
      </c>
      <c r="AF226" t="s">
        <v>228</v>
      </c>
      <c r="AG226">
        <v>87</v>
      </c>
      <c r="AH226">
        <v>36.71</v>
      </c>
      <c r="AI226">
        <v>75</v>
      </c>
    </row>
    <row r="227" spans="1:35" x14ac:dyDescent="0.2">
      <c r="A227" t="s">
        <v>38</v>
      </c>
      <c r="B227" t="s">
        <v>39</v>
      </c>
      <c r="C227">
        <v>1</v>
      </c>
      <c r="D227" t="s">
        <v>40</v>
      </c>
      <c r="E227">
        <v>56</v>
      </c>
      <c r="F227" t="s">
        <v>88</v>
      </c>
      <c r="G227">
        <v>1</v>
      </c>
      <c r="H227">
        <v>264</v>
      </c>
      <c r="I227">
        <v>81</v>
      </c>
      <c r="J227">
        <v>30.68</v>
      </c>
      <c r="K227">
        <v>183</v>
      </c>
      <c r="L227">
        <v>69.319999999999993</v>
      </c>
      <c r="M227">
        <v>0</v>
      </c>
      <c r="N227">
        <v>0</v>
      </c>
      <c r="O227">
        <v>0</v>
      </c>
      <c r="P227">
        <v>3</v>
      </c>
      <c r="Q227">
        <v>1.1399999999999999</v>
      </c>
      <c r="R227">
        <v>1.64</v>
      </c>
      <c r="S227">
        <v>180</v>
      </c>
      <c r="T227">
        <v>68.180000000000007</v>
      </c>
      <c r="U227">
        <v>98.36</v>
      </c>
      <c r="V227">
        <v>1</v>
      </c>
      <c r="W227" t="s">
        <v>225</v>
      </c>
      <c r="X227" t="s">
        <v>162</v>
      </c>
      <c r="Y227" t="s">
        <v>226</v>
      </c>
      <c r="Z227">
        <v>36</v>
      </c>
      <c r="AA227">
        <v>13.64</v>
      </c>
      <c r="AB227">
        <v>20</v>
      </c>
      <c r="AC227">
        <v>3</v>
      </c>
      <c r="AD227" t="s">
        <v>227</v>
      </c>
      <c r="AE227" t="s">
        <v>164</v>
      </c>
      <c r="AF227" t="s">
        <v>228</v>
      </c>
      <c r="AG227">
        <v>144</v>
      </c>
      <c r="AH227">
        <v>54.55</v>
      </c>
      <c r="AI227">
        <v>80</v>
      </c>
    </row>
    <row r="228" spans="1:35" x14ac:dyDescent="0.2">
      <c r="A228" t="s">
        <v>38</v>
      </c>
      <c r="B228" t="s">
        <v>39</v>
      </c>
      <c r="C228">
        <v>1</v>
      </c>
      <c r="D228" t="s">
        <v>40</v>
      </c>
      <c r="E228">
        <v>56</v>
      </c>
      <c r="F228" t="s">
        <v>88</v>
      </c>
      <c r="G228">
        <v>2</v>
      </c>
      <c r="H228">
        <v>261</v>
      </c>
      <c r="I228">
        <v>57</v>
      </c>
      <c r="J228">
        <v>21.84</v>
      </c>
      <c r="K228">
        <v>204</v>
      </c>
      <c r="L228">
        <v>78.16</v>
      </c>
      <c r="M228">
        <v>0</v>
      </c>
      <c r="N228">
        <v>0</v>
      </c>
      <c r="O228">
        <v>0</v>
      </c>
      <c r="P228">
        <v>3</v>
      </c>
      <c r="Q228">
        <v>1.1499999999999999</v>
      </c>
      <c r="R228">
        <v>1.47</v>
      </c>
      <c r="S228">
        <v>201</v>
      </c>
      <c r="T228">
        <v>77.010000000000005</v>
      </c>
      <c r="U228">
        <v>98.53</v>
      </c>
      <c r="V228">
        <v>1</v>
      </c>
      <c r="W228" t="s">
        <v>225</v>
      </c>
      <c r="X228" t="s">
        <v>162</v>
      </c>
      <c r="Y228" t="s">
        <v>226</v>
      </c>
      <c r="Z228">
        <v>21</v>
      </c>
      <c r="AA228">
        <v>8.0500000000000007</v>
      </c>
      <c r="AB228">
        <v>10.45</v>
      </c>
      <c r="AC228">
        <v>3</v>
      </c>
      <c r="AD228" t="s">
        <v>227</v>
      </c>
      <c r="AE228" t="s">
        <v>164</v>
      </c>
      <c r="AF228" t="s">
        <v>228</v>
      </c>
      <c r="AG228">
        <v>180</v>
      </c>
      <c r="AH228">
        <v>68.97</v>
      </c>
      <c r="AI228">
        <v>89.55</v>
      </c>
    </row>
    <row r="229" spans="1:35" x14ac:dyDescent="0.2">
      <c r="A229" t="s">
        <v>38</v>
      </c>
      <c r="B229" t="s">
        <v>39</v>
      </c>
      <c r="C229">
        <v>1</v>
      </c>
      <c r="D229" t="s">
        <v>40</v>
      </c>
      <c r="E229">
        <v>57</v>
      </c>
      <c r="F229" t="s">
        <v>89</v>
      </c>
      <c r="G229">
        <v>1</v>
      </c>
      <c r="H229">
        <v>959</v>
      </c>
      <c r="I229">
        <v>274</v>
      </c>
      <c r="J229">
        <v>28.57</v>
      </c>
      <c r="K229">
        <v>685</v>
      </c>
      <c r="L229">
        <v>71.430000000000007</v>
      </c>
      <c r="M229">
        <v>1</v>
      </c>
      <c r="N229">
        <v>0.1</v>
      </c>
      <c r="O229">
        <v>0.15</v>
      </c>
      <c r="P229">
        <v>9</v>
      </c>
      <c r="Q229">
        <v>0.94</v>
      </c>
      <c r="R229">
        <v>1.31</v>
      </c>
      <c r="S229">
        <v>675</v>
      </c>
      <c r="T229">
        <v>70.39</v>
      </c>
      <c r="U229">
        <v>98.54</v>
      </c>
      <c r="V229">
        <v>1</v>
      </c>
      <c r="W229" t="s">
        <v>225</v>
      </c>
      <c r="X229" t="s">
        <v>162</v>
      </c>
      <c r="Y229" t="s">
        <v>226</v>
      </c>
      <c r="Z229">
        <v>283</v>
      </c>
      <c r="AA229">
        <v>29.51</v>
      </c>
      <c r="AB229">
        <v>41.93</v>
      </c>
      <c r="AC229">
        <v>3</v>
      </c>
      <c r="AD229" t="s">
        <v>227</v>
      </c>
      <c r="AE229" t="s">
        <v>164</v>
      </c>
      <c r="AF229" t="s">
        <v>228</v>
      </c>
      <c r="AG229">
        <v>392</v>
      </c>
      <c r="AH229">
        <v>40.880000000000003</v>
      </c>
      <c r="AI229">
        <v>58.07</v>
      </c>
    </row>
    <row r="230" spans="1:35" x14ac:dyDescent="0.2">
      <c r="A230" t="s">
        <v>38</v>
      </c>
      <c r="B230" t="s">
        <v>39</v>
      </c>
      <c r="C230">
        <v>1</v>
      </c>
      <c r="D230" t="s">
        <v>40</v>
      </c>
      <c r="E230">
        <v>57</v>
      </c>
      <c r="F230" t="s">
        <v>89</v>
      </c>
      <c r="G230">
        <v>2</v>
      </c>
      <c r="H230">
        <v>148</v>
      </c>
      <c r="I230">
        <v>35</v>
      </c>
      <c r="J230">
        <v>23.65</v>
      </c>
      <c r="K230">
        <v>113</v>
      </c>
      <c r="L230">
        <v>76.349999999999994</v>
      </c>
      <c r="M230">
        <v>1</v>
      </c>
      <c r="N230">
        <v>0.68</v>
      </c>
      <c r="O230">
        <v>0.88</v>
      </c>
      <c r="P230">
        <v>2</v>
      </c>
      <c r="Q230">
        <v>1.35</v>
      </c>
      <c r="R230">
        <v>1.77</v>
      </c>
      <c r="S230">
        <v>110</v>
      </c>
      <c r="T230">
        <v>74.319999999999993</v>
      </c>
      <c r="U230">
        <v>97.35</v>
      </c>
      <c r="V230">
        <v>1</v>
      </c>
      <c r="W230" t="s">
        <v>225</v>
      </c>
      <c r="X230" t="s">
        <v>162</v>
      </c>
      <c r="Y230" t="s">
        <v>226</v>
      </c>
      <c r="Z230">
        <v>57</v>
      </c>
      <c r="AA230">
        <v>38.51</v>
      </c>
      <c r="AB230">
        <v>51.82</v>
      </c>
      <c r="AC230">
        <v>3</v>
      </c>
      <c r="AD230" t="s">
        <v>227</v>
      </c>
      <c r="AE230" t="s">
        <v>164</v>
      </c>
      <c r="AF230" t="s">
        <v>228</v>
      </c>
      <c r="AG230">
        <v>53</v>
      </c>
      <c r="AH230">
        <v>35.81</v>
      </c>
      <c r="AI230">
        <v>48.18</v>
      </c>
    </row>
    <row r="231" spans="1:35" x14ac:dyDescent="0.2">
      <c r="A231" t="s">
        <v>38</v>
      </c>
      <c r="B231" t="s">
        <v>39</v>
      </c>
      <c r="C231">
        <v>1</v>
      </c>
      <c r="D231" t="s">
        <v>40</v>
      </c>
      <c r="E231">
        <v>57</v>
      </c>
      <c r="F231" t="s">
        <v>89</v>
      </c>
      <c r="G231">
        <v>3</v>
      </c>
      <c r="H231">
        <v>132</v>
      </c>
      <c r="I231">
        <v>46</v>
      </c>
      <c r="J231">
        <v>34.85</v>
      </c>
      <c r="K231">
        <v>86</v>
      </c>
      <c r="L231">
        <v>65.150000000000006</v>
      </c>
      <c r="M231">
        <v>0</v>
      </c>
      <c r="N231">
        <v>0</v>
      </c>
      <c r="O231">
        <v>0</v>
      </c>
      <c r="P231">
        <v>1</v>
      </c>
      <c r="Q231">
        <v>0.76</v>
      </c>
      <c r="R231">
        <v>1.1599999999999999</v>
      </c>
      <c r="S231">
        <v>85</v>
      </c>
      <c r="T231">
        <v>64.39</v>
      </c>
      <c r="U231">
        <v>98.84</v>
      </c>
      <c r="V231">
        <v>1</v>
      </c>
      <c r="W231" t="s">
        <v>225</v>
      </c>
      <c r="X231" t="s">
        <v>162</v>
      </c>
      <c r="Y231" t="s">
        <v>226</v>
      </c>
      <c r="Z231">
        <v>61</v>
      </c>
      <c r="AA231">
        <v>46.21</v>
      </c>
      <c r="AB231">
        <v>71.760000000000005</v>
      </c>
      <c r="AC231">
        <v>3</v>
      </c>
      <c r="AD231" t="s">
        <v>227</v>
      </c>
      <c r="AE231" t="s">
        <v>164</v>
      </c>
      <c r="AF231" t="s">
        <v>228</v>
      </c>
      <c r="AG231">
        <v>24</v>
      </c>
      <c r="AH231">
        <v>18.18</v>
      </c>
      <c r="AI231">
        <v>28.24</v>
      </c>
    </row>
    <row r="232" spans="1:35" x14ac:dyDescent="0.2">
      <c r="A232" t="s">
        <v>38</v>
      </c>
      <c r="B232" t="s">
        <v>39</v>
      </c>
      <c r="C232">
        <v>1</v>
      </c>
      <c r="D232" t="s">
        <v>40</v>
      </c>
      <c r="E232">
        <v>57</v>
      </c>
      <c r="F232" t="s">
        <v>89</v>
      </c>
      <c r="G232">
        <v>4</v>
      </c>
      <c r="H232">
        <v>132</v>
      </c>
      <c r="I232">
        <v>42</v>
      </c>
      <c r="J232">
        <v>31.82</v>
      </c>
      <c r="K232">
        <v>90</v>
      </c>
      <c r="L232">
        <v>68.180000000000007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90</v>
      </c>
      <c r="T232">
        <v>68.180000000000007</v>
      </c>
      <c r="U232">
        <v>100</v>
      </c>
      <c r="V232">
        <v>1</v>
      </c>
      <c r="W232" t="s">
        <v>225</v>
      </c>
      <c r="X232" t="s">
        <v>162</v>
      </c>
      <c r="Y232" t="s">
        <v>226</v>
      </c>
      <c r="Z232">
        <v>41</v>
      </c>
      <c r="AA232">
        <v>31.06</v>
      </c>
      <c r="AB232">
        <v>45.56</v>
      </c>
      <c r="AC232">
        <v>3</v>
      </c>
      <c r="AD232" t="s">
        <v>227</v>
      </c>
      <c r="AE232" t="s">
        <v>164</v>
      </c>
      <c r="AF232" t="s">
        <v>228</v>
      </c>
      <c r="AG232">
        <v>49</v>
      </c>
      <c r="AH232">
        <v>37.119999999999997</v>
      </c>
      <c r="AI232">
        <v>54.44</v>
      </c>
    </row>
    <row r="233" spans="1:35" x14ac:dyDescent="0.2">
      <c r="A233" t="s">
        <v>38</v>
      </c>
      <c r="B233" t="s">
        <v>39</v>
      </c>
      <c r="C233">
        <v>1</v>
      </c>
      <c r="D233" t="s">
        <v>40</v>
      </c>
      <c r="E233">
        <v>57</v>
      </c>
      <c r="F233" t="s">
        <v>89</v>
      </c>
      <c r="G233">
        <v>5</v>
      </c>
      <c r="H233">
        <v>131</v>
      </c>
      <c r="I233">
        <v>44</v>
      </c>
      <c r="J233">
        <v>33.590000000000003</v>
      </c>
      <c r="K233">
        <v>87</v>
      </c>
      <c r="L233">
        <v>66.41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87</v>
      </c>
      <c r="T233">
        <v>66.41</v>
      </c>
      <c r="U233">
        <v>100</v>
      </c>
      <c r="V233">
        <v>1</v>
      </c>
      <c r="W233" t="s">
        <v>225</v>
      </c>
      <c r="X233" t="s">
        <v>162</v>
      </c>
      <c r="Y233" t="s">
        <v>226</v>
      </c>
      <c r="Z233">
        <v>35</v>
      </c>
      <c r="AA233">
        <v>26.72</v>
      </c>
      <c r="AB233">
        <v>40.229999999999997</v>
      </c>
      <c r="AC233">
        <v>3</v>
      </c>
      <c r="AD233" t="s">
        <v>227</v>
      </c>
      <c r="AE233" t="s">
        <v>164</v>
      </c>
      <c r="AF233" t="s">
        <v>228</v>
      </c>
      <c r="AG233">
        <v>52</v>
      </c>
      <c r="AH233">
        <v>39.69</v>
      </c>
      <c r="AI233">
        <v>59.77</v>
      </c>
    </row>
    <row r="234" spans="1:35" x14ac:dyDescent="0.2">
      <c r="A234" t="s">
        <v>38</v>
      </c>
      <c r="B234" t="s">
        <v>39</v>
      </c>
      <c r="C234">
        <v>1</v>
      </c>
      <c r="D234" t="s">
        <v>40</v>
      </c>
      <c r="E234">
        <v>57</v>
      </c>
      <c r="F234" t="s">
        <v>89</v>
      </c>
      <c r="G234">
        <v>6</v>
      </c>
      <c r="H234">
        <v>71</v>
      </c>
      <c r="I234">
        <v>21</v>
      </c>
      <c r="J234">
        <v>29.58</v>
      </c>
      <c r="K234">
        <v>50</v>
      </c>
      <c r="L234">
        <v>70.42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50</v>
      </c>
      <c r="T234">
        <v>70.42</v>
      </c>
      <c r="U234">
        <v>100</v>
      </c>
      <c r="V234">
        <v>1</v>
      </c>
      <c r="W234" t="s">
        <v>225</v>
      </c>
      <c r="X234" t="s">
        <v>162</v>
      </c>
      <c r="Y234" t="s">
        <v>226</v>
      </c>
      <c r="Z234">
        <v>21</v>
      </c>
      <c r="AA234">
        <v>29.58</v>
      </c>
      <c r="AB234">
        <v>42</v>
      </c>
      <c r="AC234">
        <v>3</v>
      </c>
      <c r="AD234" t="s">
        <v>227</v>
      </c>
      <c r="AE234" t="s">
        <v>164</v>
      </c>
      <c r="AF234" t="s">
        <v>228</v>
      </c>
      <c r="AG234">
        <v>29</v>
      </c>
      <c r="AH234">
        <v>40.85</v>
      </c>
      <c r="AI234">
        <v>58</v>
      </c>
    </row>
    <row r="235" spans="1:35" x14ac:dyDescent="0.2">
      <c r="A235" t="s">
        <v>38</v>
      </c>
      <c r="B235" t="s">
        <v>39</v>
      </c>
      <c r="C235">
        <v>3</v>
      </c>
      <c r="D235" t="s">
        <v>44</v>
      </c>
      <c r="E235">
        <v>58</v>
      </c>
      <c r="F235" t="s">
        <v>90</v>
      </c>
      <c r="G235">
        <v>1</v>
      </c>
      <c r="H235">
        <v>1225</v>
      </c>
      <c r="I235">
        <v>606</v>
      </c>
      <c r="J235">
        <v>49.47</v>
      </c>
      <c r="K235">
        <v>619</v>
      </c>
      <c r="L235">
        <v>50.53</v>
      </c>
      <c r="M235">
        <v>11</v>
      </c>
      <c r="N235">
        <v>0.9</v>
      </c>
      <c r="O235">
        <v>1.78</v>
      </c>
      <c r="P235">
        <v>19</v>
      </c>
      <c r="Q235">
        <v>1.55</v>
      </c>
      <c r="R235">
        <v>3.07</v>
      </c>
      <c r="S235">
        <v>589</v>
      </c>
      <c r="T235">
        <v>48.08</v>
      </c>
      <c r="U235">
        <v>95.15</v>
      </c>
      <c r="V235">
        <v>1</v>
      </c>
      <c r="W235" t="s">
        <v>225</v>
      </c>
      <c r="X235" t="s">
        <v>178</v>
      </c>
      <c r="Y235" t="s">
        <v>229</v>
      </c>
      <c r="Z235">
        <v>301</v>
      </c>
      <c r="AA235">
        <v>24.57</v>
      </c>
      <c r="AB235">
        <v>51.1</v>
      </c>
      <c r="AC235">
        <v>5</v>
      </c>
      <c r="AD235" t="s">
        <v>225</v>
      </c>
      <c r="AE235" t="s">
        <v>182</v>
      </c>
      <c r="AF235" t="s">
        <v>230</v>
      </c>
      <c r="AG235">
        <v>288</v>
      </c>
      <c r="AH235">
        <v>23.51</v>
      </c>
      <c r="AI235">
        <v>48.9</v>
      </c>
    </row>
    <row r="236" spans="1:35" x14ac:dyDescent="0.2">
      <c r="A236" t="s">
        <v>38</v>
      </c>
      <c r="B236" t="s">
        <v>39</v>
      </c>
      <c r="C236">
        <v>3</v>
      </c>
      <c r="D236" t="s">
        <v>44</v>
      </c>
      <c r="E236">
        <v>58</v>
      </c>
      <c r="F236" t="s">
        <v>90</v>
      </c>
      <c r="G236">
        <v>2</v>
      </c>
      <c r="H236">
        <v>1049</v>
      </c>
      <c r="I236">
        <v>463</v>
      </c>
      <c r="J236">
        <v>44.14</v>
      </c>
      <c r="K236">
        <v>586</v>
      </c>
      <c r="L236">
        <v>55.86</v>
      </c>
      <c r="M236">
        <v>8</v>
      </c>
      <c r="N236">
        <v>0.76</v>
      </c>
      <c r="O236">
        <v>1.37</v>
      </c>
      <c r="P236">
        <v>10</v>
      </c>
      <c r="Q236">
        <v>0.95</v>
      </c>
      <c r="R236">
        <v>1.71</v>
      </c>
      <c r="S236">
        <v>568</v>
      </c>
      <c r="T236">
        <v>54.15</v>
      </c>
      <c r="U236">
        <v>96.93</v>
      </c>
      <c r="V236">
        <v>1</v>
      </c>
      <c r="W236" t="s">
        <v>225</v>
      </c>
      <c r="X236" t="s">
        <v>178</v>
      </c>
      <c r="Y236" t="s">
        <v>229</v>
      </c>
      <c r="Z236">
        <v>248</v>
      </c>
      <c r="AA236">
        <v>23.64</v>
      </c>
      <c r="AB236">
        <v>43.66</v>
      </c>
      <c r="AC236">
        <v>5</v>
      </c>
      <c r="AD236" t="s">
        <v>225</v>
      </c>
      <c r="AE236" t="s">
        <v>182</v>
      </c>
      <c r="AF236" t="s">
        <v>230</v>
      </c>
      <c r="AG236">
        <v>320</v>
      </c>
      <c r="AH236">
        <v>30.51</v>
      </c>
      <c r="AI236">
        <v>56.34</v>
      </c>
    </row>
    <row r="237" spans="1:35" x14ac:dyDescent="0.2">
      <c r="A237" t="s">
        <v>38</v>
      </c>
      <c r="B237" t="s">
        <v>39</v>
      </c>
      <c r="C237">
        <v>3</v>
      </c>
      <c r="D237" t="s">
        <v>44</v>
      </c>
      <c r="E237">
        <v>58</v>
      </c>
      <c r="F237" t="s">
        <v>90</v>
      </c>
      <c r="G237">
        <v>3</v>
      </c>
      <c r="H237">
        <v>1170</v>
      </c>
      <c r="I237">
        <v>451</v>
      </c>
      <c r="J237">
        <v>38.549999999999997</v>
      </c>
      <c r="K237">
        <v>719</v>
      </c>
      <c r="L237">
        <v>61.45</v>
      </c>
      <c r="M237">
        <v>15</v>
      </c>
      <c r="N237">
        <v>1.28</v>
      </c>
      <c r="O237">
        <v>2.09</v>
      </c>
      <c r="P237">
        <v>11</v>
      </c>
      <c r="Q237">
        <v>0.94</v>
      </c>
      <c r="R237">
        <v>1.53</v>
      </c>
      <c r="S237">
        <v>693</v>
      </c>
      <c r="T237">
        <v>59.23</v>
      </c>
      <c r="U237">
        <v>96.38</v>
      </c>
      <c r="V237">
        <v>1</v>
      </c>
      <c r="W237" t="s">
        <v>225</v>
      </c>
      <c r="X237" t="s">
        <v>178</v>
      </c>
      <c r="Y237" t="s">
        <v>229</v>
      </c>
      <c r="Z237">
        <v>301</v>
      </c>
      <c r="AA237">
        <v>25.73</v>
      </c>
      <c r="AB237">
        <v>43.43</v>
      </c>
      <c r="AC237">
        <v>5</v>
      </c>
      <c r="AD237" t="s">
        <v>225</v>
      </c>
      <c r="AE237" t="s">
        <v>182</v>
      </c>
      <c r="AF237" t="s">
        <v>230</v>
      </c>
      <c r="AG237">
        <v>392</v>
      </c>
      <c r="AH237">
        <v>33.5</v>
      </c>
      <c r="AI237">
        <v>56.57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T237"/>
  <sheetViews>
    <sheetView zoomScaleNormal="100" workbookViewId="0">
      <selection activeCell="H2" sqref="H2"/>
    </sheetView>
  </sheetViews>
  <sheetFormatPr baseColWidth="10" defaultColWidth="8" defaultRowHeight="13.2" x14ac:dyDescent="0.25"/>
  <cols>
    <col min="1" max="22" width="8" style="2"/>
    <col min="23" max="23" width="4.6328125" style="2" bestFit="1" customWidth="1"/>
    <col min="24" max="24" width="14.08984375" style="2" bestFit="1" customWidth="1"/>
    <col min="25" max="16384" width="8" style="2"/>
  </cols>
  <sheetData>
    <row r="1" spans="1:98" x14ac:dyDescent="0.25">
      <c r="A1" s="2" t="s">
        <v>17</v>
      </c>
      <c r="B1" s="2" t="s">
        <v>18</v>
      </c>
      <c r="C1" s="2" t="s">
        <v>19</v>
      </c>
      <c r="D1" s="2" t="s">
        <v>20</v>
      </c>
      <c r="E1" s="2" t="s">
        <v>21</v>
      </c>
      <c r="F1" s="2" t="s">
        <v>22</v>
      </c>
      <c r="G1" s="2" t="s">
        <v>23</v>
      </c>
      <c r="H1" s="2" t="s">
        <v>7</v>
      </c>
      <c r="I1" s="2" t="s">
        <v>8</v>
      </c>
      <c r="J1" s="2" t="s">
        <v>24</v>
      </c>
      <c r="K1" s="2" t="s">
        <v>9</v>
      </c>
      <c r="L1" s="2" t="s">
        <v>25</v>
      </c>
      <c r="M1" s="2" t="s">
        <v>26</v>
      </c>
      <c r="N1" s="2" t="s">
        <v>27</v>
      </c>
      <c r="O1" s="2" t="s">
        <v>28</v>
      </c>
      <c r="P1" s="2" t="s">
        <v>29</v>
      </c>
      <c r="Q1" s="2" t="s">
        <v>30</v>
      </c>
      <c r="R1" s="2" t="s">
        <v>31</v>
      </c>
      <c r="S1" s="2" t="s">
        <v>11</v>
      </c>
      <c r="T1" s="2" t="s">
        <v>32</v>
      </c>
      <c r="U1" s="2" t="s">
        <v>33</v>
      </c>
      <c r="V1" s="2" t="s">
        <v>34</v>
      </c>
      <c r="W1" s="2" t="s">
        <v>35</v>
      </c>
      <c r="X1" s="2" t="s">
        <v>36</v>
      </c>
      <c r="Y1" s="2" t="s">
        <v>37</v>
      </c>
      <c r="Z1" s="2" t="s">
        <v>12</v>
      </c>
      <c r="AA1" s="2" t="s">
        <v>16</v>
      </c>
      <c r="AB1" s="2" t="s">
        <v>14</v>
      </c>
    </row>
    <row r="2" spans="1:98" x14ac:dyDescent="0.25">
      <c r="A2" s="2" t="s">
        <v>38</v>
      </c>
      <c r="B2" s="2" t="s">
        <v>39</v>
      </c>
      <c r="C2" s="2">
        <v>1</v>
      </c>
      <c r="D2" s="2" t="s">
        <v>40</v>
      </c>
      <c r="E2" s="2">
        <v>11</v>
      </c>
      <c r="F2" s="2" t="s">
        <v>41</v>
      </c>
      <c r="G2" s="2">
        <v>1</v>
      </c>
      <c r="H2" s="2">
        <f>IF(SUMIFS(Import!H$2:H$237,Import!$F$2:$F$237,$F2,Import!$G$2:$G$237,$G2)=0,Data_T1!$H2,SUMIFS(Import!H$2:H$237,Import!$F$2:$F$237,$F2,Import!$G$2:$G$237,$G2))</f>
        <v>410</v>
      </c>
      <c r="I2" s="2">
        <f>SUMIFS(Import!I$2:I$237,Import!$F$2:$F$237,$F2,Import!$G$2:$G$237,$G2)</f>
        <v>247</v>
      </c>
      <c r="J2" s="2">
        <f>SUMIFS(Import!J$2:J$237,Import!$F$2:$F$237,$F2,Import!$G$2:$G$237,$G2)</f>
        <v>60.24</v>
      </c>
      <c r="K2" s="2">
        <f>SUMIFS(Import!K$2:K$237,Import!$F$2:$F$237,$F2,Import!$G$2:$G$237,$G2)</f>
        <v>163</v>
      </c>
      <c r="L2" s="2">
        <f>SUMIFS(Import!L$2:L$237,Import!$F$2:$F$237,$F2,Import!$G$2:$G$237,$G2)</f>
        <v>39.76</v>
      </c>
      <c r="M2" s="2">
        <f>SUMIFS(Import!M$2:M$237,Import!$F$2:$F$237,$F2,Import!$G$2:$G$237,$G2)</f>
        <v>6</v>
      </c>
      <c r="N2" s="2">
        <f>SUMIFS(Import!N$2:N$237,Import!$F$2:$F$237,$F2,Import!$G$2:$G$237,$G2)</f>
        <v>1.46</v>
      </c>
      <c r="O2" s="2">
        <f>SUMIFS(Import!O$2:O$237,Import!$F$2:$F$237,$F2,Import!$G$2:$G$237,$G2)</f>
        <v>3.68</v>
      </c>
      <c r="P2" s="2">
        <f>SUMIFS(Import!P$2:P$237,Import!$F$2:$F$237,$F2,Import!$G$2:$G$237,$G2)</f>
        <v>3</v>
      </c>
      <c r="Q2" s="2">
        <f>SUMIFS(Import!Q$2:Q$237,Import!$F$2:$F$237,$F2,Import!$G$2:$G$237,$G2)</f>
        <v>0.73</v>
      </c>
      <c r="R2" s="2">
        <f>SUMIFS(Import!R$2:R$237,Import!$F$2:$F$237,$F2,Import!$G$2:$G$237,$G2)</f>
        <v>1.84</v>
      </c>
      <c r="S2" s="2">
        <f>SUMIFS(Import!S$2:S$237,Import!$F$2:$F$237,$F2,Import!$G$2:$G$237,$G2)</f>
        <v>154</v>
      </c>
      <c r="T2" s="2">
        <f>SUMIFS(Import!T$2:T$237,Import!$F$2:$F$237,$F2,Import!$G$2:$G$237,$G2)</f>
        <v>37.56</v>
      </c>
      <c r="U2" s="2">
        <f>SUMIFS(Import!U$2:U$237,Import!$F$2:$F$237,$F2,Import!$G$2:$G$237,$G2)</f>
        <v>94.48</v>
      </c>
      <c r="V2" s="2">
        <f>SUMIFS(Import!V$2:V$237,Import!$F$2:$F$237,$F2,Import!$G$2:$G$237,$G2)</f>
        <v>1</v>
      </c>
      <c r="W2" s="2" t="str">
        <f t="shared" ref="W2:Y21" si="0">VLOOKUP($C2,Import_Donnees,COLUMN()-2,FALSE)</f>
        <v>M</v>
      </c>
      <c r="X2" s="2" t="str">
        <f t="shared" si="0"/>
        <v>GREIG</v>
      </c>
      <c r="Y2" s="2" t="str">
        <f t="shared" si="0"/>
        <v>Moana</v>
      </c>
      <c r="Z2" s="2">
        <f>SUMIFS(Import!Z$2:Z$237,Import!$F$2:$F$237,$F2,Import!$G$2:$G$237,$G2)</f>
        <v>58</v>
      </c>
      <c r="AA2" s="2">
        <f>SUMIFS(Import!AA$2:AA$237,Import!$F$2:$F$237,$F2,Import!$G$2:$G$237,$G2)</f>
        <v>14.15</v>
      </c>
      <c r="AB2" s="2">
        <f>SUMIFS(Import!AB$2:AB$237,Import!$F$2:$F$237,$F2,Import!$G$2:$G$237,$G2)</f>
        <v>37.659999999999997</v>
      </c>
      <c r="AC2" s="2">
        <f>SUMIFS(Import!AC$2:AC$237,Import!$F$2:$F$237,$F2,Import!$G$2:$G$237,$G2)</f>
        <v>3</v>
      </c>
      <c r="AD2" s="2" t="str">
        <f t="shared" ref="AD2:AF21" si="1">VLOOKUP($C2,Import_Donnees,COLUMN()-2,FALSE)</f>
        <v>F</v>
      </c>
      <c r="AE2" s="2" t="str">
        <f t="shared" si="1"/>
        <v>SAGE</v>
      </c>
      <c r="AF2" s="2" t="str">
        <f t="shared" si="1"/>
        <v>Maina</v>
      </c>
      <c r="AG2" s="2">
        <f>SUMIFS(Import!AG$2:AG$237,Import!$F$2:$F$237,$F2,Import!$G$2:$G$237,$G2)</f>
        <v>96</v>
      </c>
      <c r="AH2" s="2">
        <f>SUMIFS(Import!AH$2:AH$237,Import!$F$2:$F$237,$F2,Import!$G$2:$G$237,$G2)</f>
        <v>23.41</v>
      </c>
      <c r="AI2" s="2">
        <f>SUMIFS(Import!AI$2:AI$237,Import!$F$2:$F$237,$F2,Import!$G$2:$G$237,$G2)</f>
        <v>62.34</v>
      </c>
      <c r="AJ2" s="2">
        <f>SUMIFS(Import!AJ$2:AJ$237,Import!$F$2:$F$237,$F2,Import!$G$2:$G$237,$G2)</f>
        <v>0</v>
      </c>
      <c r="AK2" s="2">
        <f t="shared" ref="AK2:AM21" si="2">VLOOKUP($C2,Import_Donnees,COLUMN()-2,FALSE)</f>
        <v>0</v>
      </c>
      <c r="AL2" s="2">
        <f t="shared" si="2"/>
        <v>0</v>
      </c>
      <c r="AM2" s="2">
        <f t="shared" si="2"/>
        <v>0</v>
      </c>
      <c r="AN2" s="2">
        <f>SUMIFS(Import!AN$2:AN$237,Import!$F$2:$F$237,$F2,Import!$G$2:$G$237,$G2)</f>
        <v>0</v>
      </c>
      <c r="AO2" s="2">
        <f>SUMIFS(Import!AO$2:AO$237,Import!$F$2:$F$237,$F2,Import!$G$2:$G$237,$G2)</f>
        <v>0</v>
      </c>
      <c r="AP2" s="2">
        <f>SUMIFS(Import!AP$2:AP$237,Import!$F$2:$F$237,$F2,Import!$G$2:$G$237,$G2)</f>
        <v>0</v>
      </c>
      <c r="AQ2" s="2">
        <f>SUMIFS(Import!AQ$2:AQ$237,Import!$F$2:$F$237,$F2,Import!$G$2:$G$237,$G2)</f>
        <v>0</v>
      </c>
      <c r="AR2" s="2">
        <f t="shared" ref="AR2:AT21" si="3">VLOOKUP($C2,Import_Donnees,COLUMN()-2,FALSE)</f>
        <v>0</v>
      </c>
      <c r="AS2" s="2">
        <f t="shared" si="3"/>
        <v>0</v>
      </c>
      <c r="AT2" s="2">
        <f t="shared" si="3"/>
        <v>0</v>
      </c>
      <c r="AU2" s="2">
        <f>SUMIFS(Import!AU$2:AU$237,Import!$F$2:$F$237,$F2,Import!$G$2:$G$237,$G2)</f>
        <v>0</v>
      </c>
      <c r="AV2" s="2">
        <f>SUMIFS(Import!AV$2:AV$237,Import!$F$2:$F$237,$F2,Import!$G$2:$G$237,$G2)</f>
        <v>0</v>
      </c>
      <c r="AW2" s="2">
        <f>SUMIFS(Import!AW$2:AW$237,Import!$F$2:$F$237,$F2,Import!$G$2:$G$237,$G2)</f>
        <v>0</v>
      </c>
      <c r="AX2" s="2">
        <f>SUMIFS(Import!AX$2:AX$237,Import!$F$2:$F$237,$F2,Import!$G$2:$G$237,$G2)</f>
        <v>0</v>
      </c>
      <c r="AY2" s="2">
        <f t="shared" ref="AY2:BA21" si="4">VLOOKUP($C2,Import_Donnees,COLUMN()-2,FALSE)</f>
        <v>0</v>
      </c>
      <c r="AZ2" s="2">
        <f t="shared" si="4"/>
        <v>0</v>
      </c>
      <c r="BA2" s="2">
        <f t="shared" si="4"/>
        <v>0</v>
      </c>
      <c r="BB2" s="2">
        <f>SUMIFS(Import!BB$2:BB$237,Import!$F$2:$F$237,$F2,Import!$G$2:$G$237,$G2)</f>
        <v>0</v>
      </c>
      <c r="BC2" s="2">
        <f>SUMIFS(Import!BC$2:BC$237,Import!$F$2:$F$237,$F2,Import!$G$2:$G$237,$G2)</f>
        <v>0</v>
      </c>
      <c r="BD2" s="2">
        <f>SUMIFS(Import!BD$2:BD$237,Import!$F$2:$F$237,$F2,Import!$G$2:$G$237,$G2)</f>
        <v>0</v>
      </c>
      <c r="BE2" s="2">
        <f>SUMIFS(Import!BE$2:BE$237,Import!$F$2:$F$237,$F2,Import!$G$2:$G$237,$G2)</f>
        <v>0</v>
      </c>
      <c r="BF2" s="2">
        <f t="shared" ref="BF2:BH21" si="5">VLOOKUP($C2,Import_Donnees,COLUMN()-2,FALSE)</f>
        <v>0</v>
      </c>
      <c r="BG2" s="2">
        <f t="shared" si="5"/>
        <v>0</v>
      </c>
      <c r="BH2" s="2">
        <f t="shared" si="5"/>
        <v>0</v>
      </c>
      <c r="BI2" s="2">
        <f>SUMIFS(Import!BI$2:BI$237,Import!$F$2:$F$237,$F2,Import!$G$2:$G$237,$G2)</f>
        <v>0</v>
      </c>
      <c r="BJ2" s="2">
        <f>SUMIFS(Import!BJ$2:BJ$237,Import!$F$2:$F$237,$F2,Import!$G$2:$G$237,$G2)</f>
        <v>0</v>
      </c>
      <c r="BK2" s="2">
        <f>SUMIFS(Import!BK$2:BK$237,Import!$F$2:$F$237,$F2,Import!$G$2:$G$237,$G2)</f>
        <v>0</v>
      </c>
      <c r="BL2" s="2">
        <f>SUMIFS(Import!BL$2:BL$237,Import!$F$2:$F$237,$F2,Import!$G$2:$G$237,$G2)</f>
        <v>0</v>
      </c>
      <c r="BM2" s="2">
        <f t="shared" ref="BM2:BO21" si="6">VLOOKUP($C2,Import_Donnees,COLUMN()-2,FALSE)</f>
        <v>0</v>
      </c>
      <c r="BN2" s="2">
        <f t="shared" si="6"/>
        <v>0</v>
      </c>
      <c r="BO2" s="2">
        <f t="shared" si="6"/>
        <v>0</v>
      </c>
      <c r="BP2" s="2">
        <f>SUMIFS(Import!BP$2:BP$237,Import!$F$2:$F$237,$F2,Import!$G$2:$G$237,$G2)</f>
        <v>0</v>
      </c>
      <c r="BQ2" s="2">
        <f>SUMIFS(Import!BQ$2:BQ$237,Import!$F$2:$F$237,$F2,Import!$G$2:$G$237,$G2)</f>
        <v>0</v>
      </c>
      <c r="BR2" s="2">
        <f>SUMIFS(Import!BR$2:BR$237,Import!$F$2:$F$237,$F2,Import!$G$2:$G$237,$G2)</f>
        <v>0</v>
      </c>
      <c r="BS2" s="2">
        <f>SUMIFS(Import!BS$2:BS$237,Import!$F$2:$F$237,$F2,Import!$G$2:$G$237,$G2)</f>
        <v>0</v>
      </c>
      <c r="BT2" s="2">
        <f t="shared" ref="BT2:BV21" si="7">VLOOKUP($C2,Import_Donnees,COLUMN()-2,FALSE)</f>
        <v>0</v>
      </c>
      <c r="BU2" s="2">
        <f t="shared" si="7"/>
        <v>0</v>
      </c>
      <c r="BV2" s="2">
        <f t="shared" si="7"/>
        <v>0</v>
      </c>
      <c r="BW2" s="2">
        <f>SUMIFS(Import!BW$2:BW$237,Import!$F$2:$F$237,$F2,Import!$G$2:$G$237,$G2)</f>
        <v>0</v>
      </c>
      <c r="BX2" s="2">
        <f>SUMIFS(Import!BX$2:BX$237,Import!$F$2:$F$237,$F2,Import!$G$2:$G$237,$G2)</f>
        <v>0</v>
      </c>
      <c r="BY2" s="2">
        <f>SUMIFS(Import!BY$2:BY$237,Import!$F$2:$F$237,$F2,Import!$G$2:$G$237,$G2)</f>
        <v>0</v>
      </c>
      <c r="BZ2" s="2">
        <f>SUMIFS(Import!BZ$2:BZ$237,Import!$F$2:$F$237,$F2,Import!$G$2:$G$237,$G2)</f>
        <v>0</v>
      </c>
      <c r="CA2" s="2">
        <f t="shared" ref="CA2:CC21" si="8">VLOOKUP($C2,Import_Donnees,COLUMN()-2,FALSE)</f>
        <v>0</v>
      </c>
      <c r="CB2" s="2">
        <f t="shared" si="8"/>
        <v>0</v>
      </c>
      <c r="CC2" s="2">
        <f t="shared" si="8"/>
        <v>0</v>
      </c>
      <c r="CD2" s="2">
        <f>SUMIFS(Import!CD$2:CD$237,Import!$F$2:$F$237,$F2,Import!$G$2:$G$237,$G2)</f>
        <v>0</v>
      </c>
      <c r="CE2" s="2">
        <f>SUMIFS(Import!CE$2:CE$237,Import!$F$2:$F$237,$F2,Import!$G$2:$G$237,$G2)</f>
        <v>0</v>
      </c>
      <c r="CF2" s="2">
        <f>SUMIFS(Import!CF$2:CF$237,Import!$F$2:$F$237,$F2,Import!$G$2:$G$237,$G2)</f>
        <v>0</v>
      </c>
      <c r="CG2" s="2">
        <f>SUMIFS(Import!CG$2:CG$237,Import!$F$2:$F$237,$F2,Import!$G$2:$G$237,$G2)</f>
        <v>0</v>
      </c>
      <c r="CH2" s="2">
        <f t="shared" ref="CH2:CJ21" si="9">VLOOKUP($C2,Import_Donnees,COLUMN()-2,FALSE)</f>
        <v>0</v>
      </c>
      <c r="CI2" s="2">
        <f t="shared" si="9"/>
        <v>0</v>
      </c>
      <c r="CJ2" s="2">
        <f t="shared" si="9"/>
        <v>0</v>
      </c>
      <c r="CK2" s="2">
        <f>SUMIFS(Import!CK$2:CK$237,Import!$F$2:$F$237,$F2,Import!$G$2:$G$237,$G2)</f>
        <v>0</v>
      </c>
      <c r="CL2" s="2">
        <f>SUMIFS(Import!CL$2:CL$237,Import!$F$2:$F$237,$F2,Import!$G$2:$G$237,$G2)</f>
        <v>0</v>
      </c>
      <c r="CM2" s="2">
        <f>SUMIFS(Import!CM$2:CM$237,Import!$F$2:$F$237,$F2,Import!$G$2:$G$237,$G2)</f>
        <v>0</v>
      </c>
      <c r="CN2" s="2">
        <f>SUMIFS(Import!CN$2:CN$237,Import!$F$2:$F$237,$F2,Import!$G$2:$G$237,$G2)</f>
        <v>0</v>
      </c>
      <c r="CO2" s="3">
        <f t="shared" ref="CO2:CQ21" si="10">VLOOKUP($C2,Import_Donnees,COLUMN()-2,FALSE)</f>
        <v>0</v>
      </c>
      <c r="CP2" s="3">
        <f t="shared" si="10"/>
        <v>0</v>
      </c>
      <c r="CQ2" s="3">
        <f t="shared" si="10"/>
        <v>0</v>
      </c>
      <c r="CR2" s="2">
        <f>SUMIFS(Import!CR$2:CR$237,Import!$F$2:$F$237,$F2,Import!$G$2:$G$237,$G2)</f>
        <v>0</v>
      </c>
      <c r="CS2" s="2">
        <f>SUMIFS(Import!CS$2:CS$237,Import!$F$2:$F$237,$F2,Import!$G$2:$G$237,$G2)</f>
        <v>0</v>
      </c>
      <c r="CT2" s="2">
        <f>SUMIFS(Import!CT$2:CT$237,Import!$F$2:$F$237,$F2,Import!$G$2:$G$237,$G2)</f>
        <v>0</v>
      </c>
    </row>
    <row r="3" spans="1:98" x14ac:dyDescent="0.25">
      <c r="A3" s="2" t="s">
        <v>38</v>
      </c>
      <c r="B3" s="2" t="s">
        <v>39</v>
      </c>
      <c r="C3" s="2">
        <v>1</v>
      </c>
      <c r="D3" s="2" t="s">
        <v>40</v>
      </c>
      <c r="E3" s="2">
        <v>11</v>
      </c>
      <c r="F3" s="2" t="s">
        <v>41</v>
      </c>
      <c r="G3" s="2">
        <v>2</v>
      </c>
      <c r="H3" s="2">
        <f>IF(SUMIFS(Import!H$2:H$237,Import!$F$2:$F$237,$F3,Import!$G$2:$G$237,$G3)=0,Data_T1!$H3,SUMIFS(Import!H$2:H$237,Import!$F$2:$F$237,$F3,Import!$G$2:$G$237,$G3))</f>
        <v>253</v>
      </c>
      <c r="I3" s="2">
        <f>SUMIFS(Import!I$2:I$237,Import!$F$2:$F$237,$F3,Import!$G$2:$G$237,$G3)</f>
        <v>144</v>
      </c>
      <c r="J3" s="2">
        <f>SUMIFS(Import!J$2:J$237,Import!$F$2:$F$237,$F3,Import!$G$2:$G$237,$G3)</f>
        <v>56.92</v>
      </c>
      <c r="K3" s="2">
        <f>SUMIFS(Import!K$2:K$237,Import!$F$2:$F$237,$F3,Import!$G$2:$G$237,$G3)</f>
        <v>109</v>
      </c>
      <c r="L3" s="2">
        <f>SUMIFS(Import!L$2:L$237,Import!$F$2:$F$237,$F3,Import!$G$2:$G$237,$G3)</f>
        <v>43.08</v>
      </c>
      <c r="M3" s="2">
        <f>SUMIFS(Import!M$2:M$237,Import!$F$2:$F$237,$F3,Import!$G$2:$G$237,$G3)</f>
        <v>15</v>
      </c>
      <c r="N3" s="2">
        <f>SUMIFS(Import!N$2:N$237,Import!$F$2:$F$237,$F3,Import!$G$2:$G$237,$G3)</f>
        <v>5.93</v>
      </c>
      <c r="O3" s="2">
        <f>SUMIFS(Import!O$2:O$237,Import!$F$2:$F$237,$F3,Import!$G$2:$G$237,$G3)</f>
        <v>13.76</v>
      </c>
      <c r="P3" s="2">
        <f>SUMIFS(Import!P$2:P$237,Import!$F$2:$F$237,$F3,Import!$G$2:$G$237,$G3)</f>
        <v>0</v>
      </c>
      <c r="Q3" s="2">
        <f>SUMIFS(Import!Q$2:Q$237,Import!$F$2:$F$237,$F3,Import!$G$2:$G$237,$G3)</f>
        <v>0</v>
      </c>
      <c r="R3" s="2">
        <f>SUMIFS(Import!R$2:R$237,Import!$F$2:$F$237,$F3,Import!$G$2:$G$237,$G3)</f>
        <v>0</v>
      </c>
      <c r="S3" s="2">
        <f>SUMIFS(Import!S$2:S$237,Import!$F$2:$F$237,$F3,Import!$G$2:$G$237,$G3)</f>
        <v>94</v>
      </c>
      <c r="T3" s="2">
        <f>SUMIFS(Import!T$2:T$237,Import!$F$2:$F$237,$F3,Import!$G$2:$G$237,$G3)</f>
        <v>37.15</v>
      </c>
      <c r="U3" s="2">
        <f>SUMIFS(Import!U$2:U$237,Import!$F$2:$F$237,$F3,Import!$G$2:$G$237,$G3)</f>
        <v>86.24</v>
      </c>
      <c r="V3" s="2">
        <f>SUMIFS(Import!V$2:V$237,Import!$F$2:$F$237,$F3,Import!$G$2:$G$237,$G3)</f>
        <v>1</v>
      </c>
      <c r="W3" s="2" t="str">
        <f t="shared" si="0"/>
        <v>M</v>
      </c>
      <c r="X3" s="2" t="str">
        <f t="shared" si="0"/>
        <v>GREIG</v>
      </c>
      <c r="Y3" s="2" t="str">
        <f t="shared" si="0"/>
        <v>Moana</v>
      </c>
      <c r="Z3" s="2">
        <f>SUMIFS(Import!Z$2:Z$237,Import!$F$2:$F$237,$F3,Import!$G$2:$G$237,$G3)</f>
        <v>23</v>
      </c>
      <c r="AA3" s="2">
        <f>SUMIFS(Import!AA$2:AA$237,Import!$F$2:$F$237,$F3,Import!$G$2:$G$237,$G3)</f>
        <v>9.09</v>
      </c>
      <c r="AB3" s="2">
        <f>SUMIFS(Import!AB$2:AB$237,Import!$F$2:$F$237,$F3,Import!$G$2:$G$237,$G3)</f>
        <v>24.47</v>
      </c>
      <c r="AC3" s="2">
        <f>SUMIFS(Import!AC$2:AC$237,Import!$F$2:$F$237,$F3,Import!$G$2:$G$237,$G3)</f>
        <v>3</v>
      </c>
      <c r="AD3" s="2" t="str">
        <f t="shared" si="1"/>
        <v>F</v>
      </c>
      <c r="AE3" s="2" t="str">
        <f t="shared" si="1"/>
        <v>SAGE</v>
      </c>
      <c r="AF3" s="2" t="str">
        <f t="shared" si="1"/>
        <v>Maina</v>
      </c>
      <c r="AG3" s="2">
        <f>SUMIFS(Import!AG$2:AG$237,Import!$F$2:$F$237,$F3,Import!$G$2:$G$237,$G3)</f>
        <v>71</v>
      </c>
      <c r="AH3" s="2">
        <f>SUMIFS(Import!AH$2:AH$237,Import!$F$2:$F$237,$F3,Import!$G$2:$G$237,$G3)</f>
        <v>28.06</v>
      </c>
      <c r="AI3" s="2">
        <f>SUMIFS(Import!AI$2:AI$237,Import!$F$2:$F$237,$F3,Import!$G$2:$G$237,$G3)</f>
        <v>75.53</v>
      </c>
      <c r="AJ3" s="2">
        <f>SUMIFS(Import!AJ$2:AJ$237,Import!$F$2:$F$237,$F3,Import!$G$2:$G$237,$G3)</f>
        <v>0</v>
      </c>
      <c r="AK3" s="2">
        <f t="shared" si="2"/>
        <v>0</v>
      </c>
      <c r="AL3" s="2">
        <f t="shared" si="2"/>
        <v>0</v>
      </c>
      <c r="AM3" s="2">
        <f t="shared" si="2"/>
        <v>0</v>
      </c>
      <c r="AN3" s="2">
        <f>SUMIFS(Import!AN$2:AN$237,Import!$F$2:$F$237,$F3,Import!$G$2:$G$237,$G3)</f>
        <v>0</v>
      </c>
      <c r="AO3" s="2">
        <f>SUMIFS(Import!AO$2:AO$237,Import!$F$2:$F$237,$F3,Import!$G$2:$G$237,$G3)</f>
        <v>0</v>
      </c>
      <c r="AP3" s="2">
        <f>SUMIFS(Import!AP$2:AP$237,Import!$F$2:$F$237,$F3,Import!$G$2:$G$237,$G3)</f>
        <v>0</v>
      </c>
      <c r="AQ3" s="2">
        <f>SUMIFS(Import!AQ$2:AQ$237,Import!$F$2:$F$237,$F3,Import!$G$2:$G$237,$G3)</f>
        <v>0</v>
      </c>
      <c r="AR3" s="2">
        <f t="shared" si="3"/>
        <v>0</v>
      </c>
      <c r="AS3" s="2">
        <f t="shared" si="3"/>
        <v>0</v>
      </c>
      <c r="AT3" s="2">
        <f t="shared" si="3"/>
        <v>0</v>
      </c>
      <c r="AU3" s="2">
        <f>SUMIFS(Import!AU$2:AU$237,Import!$F$2:$F$237,$F3,Import!$G$2:$G$237,$G3)</f>
        <v>0</v>
      </c>
      <c r="AV3" s="2">
        <f>SUMIFS(Import!AV$2:AV$237,Import!$F$2:$F$237,$F3,Import!$G$2:$G$237,$G3)</f>
        <v>0</v>
      </c>
      <c r="AW3" s="2">
        <f>SUMIFS(Import!AW$2:AW$237,Import!$F$2:$F$237,$F3,Import!$G$2:$G$237,$G3)</f>
        <v>0</v>
      </c>
      <c r="AX3" s="2">
        <f>SUMIFS(Import!AX$2:AX$237,Import!$F$2:$F$237,$F3,Import!$G$2:$G$237,$G3)</f>
        <v>0</v>
      </c>
      <c r="AY3" s="2">
        <f t="shared" si="4"/>
        <v>0</v>
      </c>
      <c r="AZ3" s="2">
        <f t="shared" si="4"/>
        <v>0</v>
      </c>
      <c r="BA3" s="2">
        <f t="shared" si="4"/>
        <v>0</v>
      </c>
      <c r="BB3" s="2">
        <f>SUMIFS(Import!BB$2:BB$237,Import!$F$2:$F$237,$F3,Import!$G$2:$G$237,$G3)</f>
        <v>0</v>
      </c>
      <c r="BC3" s="2">
        <f>SUMIFS(Import!BC$2:BC$237,Import!$F$2:$F$237,$F3,Import!$G$2:$G$237,$G3)</f>
        <v>0</v>
      </c>
      <c r="BD3" s="2">
        <f>SUMIFS(Import!BD$2:BD$237,Import!$F$2:$F$237,$F3,Import!$G$2:$G$237,$G3)</f>
        <v>0</v>
      </c>
      <c r="BE3" s="2">
        <f>SUMIFS(Import!BE$2:BE$237,Import!$F$2:$F$237,$F3,Import!$G$2:$G$237,$G3)</f>
        <v>0</v>
      </c>
      <c r="BF3" s="2">
        <f t="shared" si="5"/>
        <v>0</v>
      </c>
      <c r="BG3" s="2">
        <f t="shared" si="5"/>
        <v>0</v>
      </c>
      <c r="BH3" s="2">
        <f t="shared" si="5"/>
        <v>0</v>
      </c>
      <c r="BI3" s="2">
        <f>SUMIFS(Import!BI$2:BI$237,Import!$F$2:$F$237,$F3,Import!$G$2:$G$237,$G3)</f>
        <v>0</v>
      </c>
      <c r="BJ3" s="2">
        <f>SUMIFS(Import!BJ$2:BJ$237,Import!$F$2:$F$237,$F3,Import!$G$2:$G$237,$G3)</f>
        <v>0</v>
      </c>
      <c r="BK3" s="2">
        <f>SUMIFS(Import!BK$2:BK$237,Import!$F$2:$F$237,$F3,Import!$G$2:$G$237,$G3)</f>
        <v>0</v>
      </c>
      <c r="BL3" s="2">
        <f>SUMIFS(Import!BL$2:BL$237,Import!$F$2:$F$237,$F3,Import!$G$2:$G$237,$G3)</f>
        <v>0</v>
      </c>
      <c r="BM3" s="2">
        <f t="shared" si="6"/>
        <v>0</v>
      </c>
      <c r="BN3" s="2">
        <f t="shared" si="6"/>
        <v>0</v>
      </c>
      <c r="BO3" s="2">
        <f t="shared" si="6"/>
        <v>0</v>
      </c>
      <c r="BP3" s="2">
        <f>SUMIFS(Import!BP$2:BP$237,Import!$F$2:$F$237,$F3,Import!$G$2:$G$237,$G3)</f>
        <v>0</v>
      </c>
      <c r="BQ3" s="2">
        <f>SUMIFS(Import!BQ$2:BQ$237,Import!$F$2:$F$237,$F3,Import!$G$2:$G$237,$G3)</f>
        <v>0</v>
      </c>
      <c r="BR3" s="2">
        <f>SUMIFS(Import!BR$2:BR$237,Import!$F$2:$F$237,$F3,Import!$G$2:$G$237,$G3)</f>
        <v>0</v>
      </c>
      <c r="BS3" s="2">
        <f>SUMIFS(Import!BS$2:BS$237,Import!$F$2:$F$237,$F3,Import!$G$2:$G$237,$G3)</f>
        <v>0</v>
      </c>
      <c r="BT3" s="2">
        <f t="shared" si="7"/>
        <v>0</v>
      </c>
      <c r="BU3" s="2">
        <f t="shared" si="7"/>
        <v>0</v>
      </c>
      <c r="BV3" s="2">
        <f t="shared" si="7"/>
        <v>0</v>
      </c>
      <c r="BW3" s="2">
        <f>SUMIFS(Import!BW$2:BW$237,Import!$F$2:$F$237,$F3,Import!$G$2:$G$237,$G3)</f>
        <v>0</v>
      </c>
      <c r="BX3" s="2">
        <f>SUMIFS(Import!BX$2:BX$237,Import!$F$2:$F$237,$F3,Import!$G$2:$G$237,$G3)</f>
        <v>0</v>
      </c>
      <c r="BY3" s="2">
        <f>SUMIFS(Import!BY$2:BY$237,Import!$F$2:$F$237,$F3,Import!$G$2:$G$237,$G3)</f>
        <v>0</v>
      </c>
      <c r="BZ3" s="2">
        <f>SUMIFS(Import!BZ$2:BZ$237,Import!$F$2:$F$237,$F3,Import!$G$2:$G$237,$G3)</f>
        <v>0</v>
      </c>
      <c r="CA3" s="2">
        <f t="shared" si="8"/>
        <v>0</v>
      </c>
      <c r="CB3" s="2">
        <f t="shared" si="8"/>
        <v>0</v>
      </c>
      <c r="CC3" s="2">
        <f t="shared" si="8"/>
        <v>0</v>
      </c>
      <c r="CD3" s="2">
        <f>SUMIFS(Import!CD$2:CD$237,Import!$F$2:$F$237,$F3,Import!$G$2:$G$237,$G3)</f>
        <v>0</v>
      </c>
      <c r="CE3" s="2">
        <f>SUMIFS(Import!CE$2:CE$237,Import!$F$2:$F$237,$F3,Import!$G$2:$G$237,$G3)</f>
        <v>0</v>
      </c>
      <c r="CF3" s="2">
        <f>SUMIFS(Import!CF$2:CF$237,Import!$F$2:$F$237,$F3,Import!$G$2:$G$237,$G3)</f>
        <v>0</v>
      </c>
      <c r="CG3" s="2">
        <f>SUMIFS(Import!CG$2:CG$237,Import!$F$2:$F$237,$F3,Import!$G$2:$G$237,$G3)</f>
        <v>0</v>
      </c>
      <c r="CH3" s="2">
        <f t="shared" si="9"/>
        <v>0</v>
      </c>
      <c r="CI3" s="2">
        <f t="shared" si="9"/>
        <v>0</v>
      </c>
      <c r="CJ3" s="2">
        <f t="shared" si="9"/>
        <v>0</v>
      </c>
      <c r="CK3" s="2">
        <f>SUMIFS(Import!CK$2:CK$237,Import!$F$2:$F$237,$F3,Import!$G$2:$G$237,$G3)</f>
        <v>0</v>
      </c>
      <c r="CL3" s="2">
        <f>SUMIFS(Import!CL$2:CL$237,Import!$F$2:$F$237,$F3,Import!$G$2:$G$237,$G3)</f>
        <v>0</v>
      </c>
      <c r="CM3" s="2">
        <f>SUMIFS(Import!CM$2:CM$237,Import!$F$2:$F$237,$F3,Import!$G$2:$G$237,$G3)</f>
        <v>0</v>
      </c>
      <c r="CN3" s="2">
        <f>SUMIFS(Import!CN$2:CN$237,Import!$F$2:$F$237,$F3,Import!$G$2:$G$237,$G3)</f>
        <v>0</v>
      </c>
      <c r="CO3" s="3">
        <f t="shared" si="10"/>
        <v>0</v>
      </c>
      <c r="CP3" s="3">
        <f t="shared" si="10"/>
        <v>0</v>
      </c>
      <c r="CQ3" s="3">
        <f t="shared" si="10"/>
        <v>0</v>
      </c>
      <c r="CR3" s="2">
        <f>SUMIFS(Import!CR$2:CR$237,Import!$F$2:$F$237,$F3,Import!$G$2:$G$237,$G3)</f>
        <v>0</v>
      </c>
      <c r="CS3" s="2">
        <f>SUMIFS(Import!CS$2:CS$237,Import!$F$2:$F$237,$F3,Import!$G$2:$G$237,$G3)</f>
        <v>0</v>
      </c>
      <c r="CT3" s="2">
        <f>SUMIFS(Import!CT$2:CT$237,Import!$F$2:$F$237,$F3,Import!$G$2:$G$237,$G3)</f>
        <v>0</v>
      </c>
    </row>
    <row r="4" spans="1:98" x14ac:dyDescent="0.25">
      <c r="A4" s="2" t="s">
        <v>38</v>
      </c>
      <c r="B4" s="2" t="s">
        <v>39</v>
      </c>
      <c r="C4" s="2">
        <v>1</v>
      </c>
      <c r="D4" s="2" t="s">
        <v>40</v>
      </c>
      <c r="E4" s="2">
        <v>12</v>
      </c>
      <c r="F4" s="2" t="s">
        <v>42</v>
      </c>
      <c r="G4" s="2">
        <v>1</v>
      </c>
      <c r="H4" s="2">
        <f>IF(SUMIFS(Import!H$2:H$237,Import!$F$2:$F$237,$F4,Import!$G$2:$G$237,$G4)=0,Data_T1!$H4,SUMIFS(Import!H$2:H$237,Import!$F$2:$F$237,$F4,Import!$G$2:$G$237,$G4))</f>
        <v>1166</v>
      </c>
      <c r="I4" s="2">
        <f>SUMIFS(Import!I$2:I$237,Import!$F$2:$F$237,$F4,Import!$G$2:$G$237,$G4)</f>
        <v>768</v>
      </c>
      <c r="J4" s="2">
        <f>SUMIFS(Import!J$2:J$237,Import!$F$2:$F$237,$F4,Import!$G$2:$G$237,$G4)</f>
        <v>65.87</v>
      </c>
      <c r="K4" s="2">
        <f>SUMIFS(Import!K$2:K$237,Import!$F$2:$F$237,$F4,Import!$G$2:$G$237,$G4)</f>
        <v>398</v>
      </c>
      <c r="L4" s="2">
        <f>SUMIFS(Import!L$2:L$237,Import!$F$2:$F$237,$F4,Import!$G$2:$G$237,$G4)</f>
        <v>34.130000000000003</v>
      </c>
      <c r="M4" s="2">
        <f>SUMIFS(Import!M$2:M$237,Import!$F$2:$F$237,$F4,Import!$G$2:$G$237,$G4)</f>
        <v>11</v>
      </c>
      <c r="N4" s="2">
        <f>SUMIFS(Import!N$2:N$237,Import!$F$2:$F$237,$F4,Import!$G$2:$G$237,$G4)</f>
        <v>0.94</v>
      </c>
      <c r="O4" s="2">
        <f>SUMIFS(Import!O$2:O$237,Import!$F$2:$F$237,$F4,Import!$G$2:$G$237,$G4)</f>
        <v>2.76</v>
      </c>
      <c r="P4" s="2">
        <f>SUMIFS(Import!P$2:P$237,Import!$F$2:$F$237,$F4,Import!$G$2:$G$237,$G4)</f>
        <v>7</v>
      </c>
      <c r="Q4" s="2">
        <f>SUMIFS(Import!Q$2:Q$237,Import!$F$2:$F$237,$F4,Import!$G$2:$G$237,$G4)</f>
        <v>0.6</v>
      </c>
      <c r="R4" s="2">
        <f>SUMIFS(Import!R$2:R$237,Import!$F$2:$F$237,$F4,Import!$G$2:$G$237,$G4)</f>
        <v>1.76</v>
      </c>
      <c r="S4" s="2">
        <f>SUMIFS(Import!S$2:S$237,Import!$F$2:$F$237,$F4,Import!$G$2:$G$237,$G4)</f>
        <v>380</v>
      </c>
      <c r="T4" s="2">
        <f>SUMIFS(Import!T$2:T$237,Import!$F$2:$F$237,$F4,Import!$G$2:$G$237,$G4)</f>
        <v>32.590000000000003</v>
      </c>
      <c r="U4" s="2">
        <f>SUMIFS(Import!U$2:U$237,Import!$F$2:$F$237,$F4,Import!$G$2:$G$237,$G4)</f>
        <v>95.48</v>
      </c>
      <c r="V4" s="2">
        <f>SUMIFS(Import!V$2:V$237,Import!$F$2:$F$237,$F4,Import!$G$2:$G$237,$G4)</f>
        <v>1</v>
      </c>
      <c r="W4" s="2" t="str">
        <f t="shared" si="0"/>
        <v>M</v>
      </c>
      <c r="X4" s="2" t="str">
        <f t="shared" si="0"/>
        <v>GREIG</v>
      </c>
      <c r="Y4" s="2" t="str">
        <f t="shared" si="0"/>
        <v>Moana</v>
      </c>
      <c r="Z4" s="2">
        <f>SUMIFS(Import!Z$2:Z$237,Import!$F$2:$F$237,$F4,Import!$G$2:$G$237,$G4)</f>
        <v>81</v>
      </c>
      <c r="AA4" s="2">
        <f>SUMIFS(Import!AA$2:AA$237,Import!$F$2:$F$237,$F4,Import!$G$2:$G$237,$G4)</f>
        <v>6.95</v>
      </c>
      <c r="AB4" s="2">
        <f>SUMIFS(Import!AB$2:AB$237,Import!$F$2:$F$237,$F4,Import!$G$2:$G$237,$G4)</f>
        <v>21.32</v>
      </c>
      <c r="AC4" s="2">
        <f>SUMIFS(Import!AC$2:AC$237,Import!$F$2:$F$237,$F4,Import!$G$2:$G$237,$G4)</f>
        <v>3</v>
      </c>
      <c r="AD4" s="2" t="str">
        <f t="shared" si="1"/>
        <v>F</v>
      </c>
      <c r="AE4" s="2" t="str">
        <f t="shared" si="1"/>
        <v>SAGE</v>
      </c>
      <c r="AF4" s="2" t="str">
        <f t="shared" si="1"/>
        <v>Maina</v>
      </c>
      <c r="AG4" s="2">
        <f>SUMIFS(Import!AG$2:AG$237,Import!$F$2:$F$237,$F4,Import!$G$2:$G$237,$G4)</f>
        <v>299</v>
      </c>
      <c r="AH4" s="2">
        <f>SUMIFS(Import!AH$2:AH$237,Import!$F$2:$F$237,$F4,Import!$G$2:$G$237,$G4)</f>
        <v>25.64</v>
      </c>
      <c r="AI4" s="2">
        <f>SUMIFS(Import!AI$2:AI$237,Import!$F$2:$F$237,$F4,Import!$G$2:$G$237,$G4)</f>
        <v>78.680000000000007</v>
      </c>
      <c r="AJ4" s="2">
        <f>SUMIFS(Import!AJ$2:AJ$237,Import!$F$2:$F$237,$F4,Import!$G$2:$G$237,$G4)</f>
        <v>0</v>
      </c>
      <c r="AK4" s="2">
        <f t="shared" si="2"/>
        <v>0</v>
      </c>
      <c r="AL4" s="2">
        <f t="shared" si="2"/>
        <v>0</v>
      </c>
      <c r="AM4" s="2">
        <f t="shared" si="2"/>
        <v>0</v>
      </c>
      <c r="AN4" s="2">
        <f>SUMIFS(Import!AN$2:AN$237,Import!$F$2:$F$237,$F4,Import!$G$2:$G$237,$G4)</f>
        <v>0</v>
      </c>
      <c r="AO4" s="2">
        <f>SUMIFS(Import!AO$2:AO$237,Import!$F$2:$F$237,$F4,Import!$G$2:$G$237,$G4)</f>
        <v>0</v>
      </c>
      <c r="AP4" s="2">
        <f>SUMIFS(Import!AP$2:AP$237,Import!$F$2:$F$237,$F4,Import!$G$2:$G$237,$G4)</f>
        <v>0</v>
      </c>
      <c r="AQ4" s="2">
        <f>SUMIFS(Import!AQ$2:AQ$237,Import!$F$2:$F$237,$F4,Import!$G$2:$G$237,$G4)</f>
        <v>0</v>
      </c>
      <c r="AR4" s="2">
        <f t="shared" si="3"/>
        <v>0</v>
      </c>
      <c r="AS4" s="2">
        <f t="shared" si="3"/>
        <v>0</v>
      </c>
      <c r="AT4" s="2">
        <f t="shared" si="3"/>
        <v>0</v>
      </c>
      <c r="AU4" s="2">
        <f>SUMIFS(Import!AU$2:AU$237,Import!$F$2:$F$237,$F4,Import!$G$2:$G$237,$G4)</f>
        <v>0</v>
      </c>
      <c r="AV4" s="2">
        <f>SUMIFS(Import!AV$2:AV$237,Import!$F$2:$F$237,$F4,Import!$G$2:$G$237,$G4)</f>
        <v>0</v>
      </c>
      <c r="AW4" s="2">
        <f>SUMIFS(Import!AW$2:AW$237,Import!$F$2:$F$237,$F4,Import!$G$2:$G$237,$G4)</f>
        <v>0</v>
      </c>
      <c r="AX4" s="2">
        <f>SUMIFS(Import!AX$2:AX$237,Import!$F$2:$F$237,$F4,Import!$G$2:$G$237,$G4)</f>
        <v>0</v>
      </c>
      <c r="AY4" s="2">
        <f t="shared" si="4"/>
        <v>0</v>
      </c>
      <c r="AZ4" s="2">
        <f t="shared" si="4"/>
        <v>0</v>
      </c>
      <c r="BA4" s="2">
        <f t="shared" si="4"/>
        <v>0</v>
      </c>
      <c r="BB4" s="2">
        <f>SUMIFS(Import!BB$2:BB$237,Import!$F$2:$F$237,$F4,Import!$G$2:$G$237,$G4)</f>
        <v>0</v>
      </c>
      <c r="BC4" s="2">
        <f>SUMIFS(Import!BC$2:BC$237,Import!$F$2:$F$237,$F4,Import!$G$2:$G$237,$G4)</f>
        <v>0</v>
      </c>
      <c r="BD4" s="2">
        <f>SUMIFS(Import!BD$2:BD$237,Import!$F$2:$F$237,$F4,Import!$G$2:$G$237,$G4)</f>
        <v>0</v>
      </c>
      <c r="BE4" s="2">
        <f>SUMIFS(Import!BE$2:BE$237,Import!$F$2:$F$237,$F4,Import!$G$2:$G$237,$G4)</f>
        <v>0</v>
      </c>
      <c r="BF4" s="2">
        <f t="shared" si="5"/>
        <v>0</v>
      </c>
      <c r="BG4" s="2">
        <f t="shared" si="5"/>
        <v>0</v>
      </c>
      <c r="BH4" s="2">
        <f t="shared" si="5"/>
        <v>0</v>
      </c>
      <c r="BI4" s="2">
        <f>SUMIFS(Import!BI$2:BI$237,Import!$F$2:$F$237,$F4,Import!$G$2:$G$237,$G4)</f>
        <v>0</v>
      </c>
      <c r="BJ4" s="2">
        <f>SUMIFS(Import!BJ$2:BJ$237,Import!$F$2:$F$237,$F4,Import!$G$2:$G$237,$G4)</f>
        <v>0</v>
      </c>
      <c r="BK4" s="2">
        <f>SUMIFS(Import!BK$2:BK$237,Import!$F$2:$F$237,$F4,Import!$G$2:$G$237,$G4)</f>
        <v>0</v>
      </c>
      <c r="BL4" s="2">
        <f>SUMIFS(Import!BL$2:BL$237,Import!$F$2:$F$237,$F4,Import!$G$2:$G$237,$G4)</f>
        <v>0</v>
      </c>
      <c r="BM4" s="2">
        <f t="shared" si="6"/>
        <v>0</v>
      </c>
      <c r="BN4" s="2">
        <f t="shared" si="6"/>
        <v>0</v>
      </c>
      <c r="BO4" s="2">
        <f t="shared" si="6"/>
        <v>0</v>
      </c>
      <c r="BP4" s="2">
        <f>SUMIFS(Import!BP$2:BP$237,Import!$F$2:$F$237,$F4,Import!$G$2:$G$237,$G4)</f>
        <v>0</v>
      </c>
      <c r="BQ4" s="2">
        <f>SUMIFS(Import!BQ$2:BQ$237,Import!$F$2:$F$237,$F4,Import!$G$2:$G$237,$G4)</f>
        <v>0</v>
      </c>
      <c r="BR4" s="2">
        <f>SUMIFS(Import!BR$2:BR$237,Import!$F$2:$F$237,$F4,Import!$G$2:$G$237,$G4)</f>
        <v>0</v>
      </c>
      <c r="BS4" s="2">
        <f>SUMIFS(Import!BS$2:BS$237,Import!$F$2:$F$237,$F4,Import!$G$2:$G$237,$G4)</f>
        <v>0</v>
      </c>
      <c r="BT4" s="2">
        <f t="shared" si="7"/>
        <v>0</v>
      </c>
      <c r="BU4" s="2">
        <f t="shared" si="7"/>
        <v>0</v>
      </c>
      <c r="BV4" s="2">
        <f t="shared" si="7"/>
        <v>0</v>
      </c>
      <c r="BW4" s="2">
        <f>SUMIFS(Import!BW$2:BW$237,Import!$F$2:$F$237,$F4,Import!$G$2:$G$237,$G4)</f>
        <v>0</v>
      </c>
      <c r="BX4" s="2">
        <f>SUMIFS(Import!BX$2:BX$237,Import!$F$2:$F$237,$F4,Import!$G$2:$G$237,$G4)</f>
        <v>0</v>
      </c>
      <c r="BY4" s="2">
        <f>SUMIFS(Import!BY$2:BY$237,Import!$F$2:$F$237,$F4,Import!$G$2:$G$237,$G4)</f>
        <v>0</v>
      </c>
      <c r="BZ4" s="2">
        <f>SUMIFS(Import!BZ$2:BZ$237,Import!$F$2:$F$237,$F4,Import!$G$2:$G$237,$G4)</f>
        <v>0</v>
      </c>
      <c r="CA4" s="2">
        <f t="shared" si="8"/>
        <v>0</v>
      </c>
      <c r="CB4" s="2">
        <f t="shared" si="8"/>
        <v>0</v>
      </c>
      <c r="CC4" s="2">
        <f t="shared" si="8"/>
        <v>0</v>
      </c>
      <c r="CD4" s="2">
        <f>SUMIFS(Import!CD$2:CD$237,Import!$F$2:$F$237,$F4,Import!$G$2:$G$237,$G4)</f>
        <v>0</v>
      </c>
      <c r="CE4" s="2">
        <f>SUMIFS(Import!CE$2:CE$237,Import!$F$2:$F$237,$F4,Import!$G$2:$G$237,$G4)</f>
        <v>0</v>
      </c>
      <c r="CF4" s="2">
        <f>SUMIFS(Import!CF$2:CF$237,Import!$F$2:$F$237,$F4,Import!$G$2:$G$237,$G4)</f>
        <v>0</v>
      </c>
      <c r="CG4" s="2">
        <f>SUMIFS(Import!CG$2:CG$237,Import!$F$2:$F$237,$F4,Import!$G$2:$G$237,$G4)</f>
        <v>0</v>
      </c>
      <c r="CH4" s="2">
        <f t="shared" si="9"/>
        <v>0</v>
      </c>
      <c r="CI4" s="2">
        <f t="shared" si="9"/>
        <v>0</v>
      </c>
      <c r="CJ4" s="2">
        <f t="shared" si="9"/>
        <v>0</v>
      </c>
      <c r="CK4" s="2">
        <f>SUMIFS(Import!CK$2:CK$237,Import!$F$2:$F$237,$F4,Import!$G$2:$G$237,$G4)</f>
        <v>0</v>
      </c>
      <c r="CL4" s="2">
        <f>SUMIFS(Import!CL$2:CL$237,Import!$F$2:$F$237,$F4,Import!$G$2:$G$237,$G4)</f>
        <v>0</v>
      </c>
      <c r="CM4" s="2">
        <f>SUMIFS(Import!CM$2:CM$237,Import!$F$2:$F$237,$F4,Import!$G$2:$G$237,$G4)</f>
        <v>0</v>
      </c>
      <c r="CN4" s="2">
        <f>SUMIFS(Import!CN$2:CN$237,Import!$F$2:$F$237,$F4,Import!$G$2:$G$237,$G4)</f>
        <v>0</v>
      </c>
      <c r="CO4" s="3">
        <f t="shared" si="10"/>
        <v>0</v>
      </c>
      <c r="CP4" s="3">
        <f t="shared" si="10"/>
        <v>0</v>
      </c>
      <c r="CQ4" s="3">
        <f t="shared" si="10"/>
        <v>0</v>
      </c>
      <c r="CR4" s="2">
        <f>SUMIFS(Import!CR$2:CR$237,Import!$F$2:$F$237,$F4,Import!$G$2:$G$237,$G4)</f>
        <v>0</v>
      </c>
      <c r="CS4" s="2">
        <f>SUMIFS(Import!CS$2:CS$237,Import!$F$2:$F$237,$F4,Import!$G$2:$G$237,$G4)</f>
        <v>0</v>
      </c>
      <c r="CT4" s="2">
        <f>SUMIFS(Import!CT$2:CT$237,Import!$F$2:$F$237,$F4,Import!$G$2:$G$237,$G4)</f>
        <v>0</v>
      </c>
    </row>
    <row r="5" spans="1:98" x14ac:dyDescent="0.25">
      <c r="A5" s="2" t="s">
        <v>38</v>
      </c>
      <c r="B5" s="2" t="s">
        <v>39</v>
      </c>
      <c r="C5" s="2">
        <v>1</v>
      </c>
      <c r="D5" s="2" t="s">
        <v>40</v>
      </c>
      <c r="E5" s="2">
        <v>12</v>
      </c>
      <c r="F5" s="2" t="s">
        <v>42</v>
      </c>
      <c r="G5" s="2">
        <v>2</v>
      </c>
      <c r="H5" s="2">
        <f>IF(SUMIFS(Import!H$2:H$237,Import!$F$2:$F$237,$F5,Import!$G$2:$G$237,$G5)=0,Data_T1!$H5,SUMIFS(Import!H$2:H$237,Import!$F$2:$F$237,$F5,Import!$G$2:$G$237,$G5))</f>
        <v>1413</v>
      </c>
      <c r="I5" s="2">
        <f>SUMIFS(Import!I$2:I$237,Import!$F$2:$F$237,$F5,Import!$G$2:$G$237,$G5)</f>
        <v>940</v>
      </c>
      <c r="J5" s="2">
        <f>SUMIFS(Import!J$2:J$237,Import!$F$2:$F$237,$F5,Import!$G$2:$G$237,$G5)</f>
        <v>66.53</v>
      </c>
      <c r="K5" s="2">
        <f>SUMIFS(Import!K$2:K$237,Import!$F$2:$F$237,$F5,Import!$G$2:$G$237,$G5)</f>
        <v>473</v>
      </c>
      <c r="L5" s="2">
        <f>SUMIFS(Import!L$2:L$237,Import!$F$2:$F$237,$F5,Import!$G$2:$G$237,$G5)</f>
        <v>33.47</v>
      </c>
      <c r="M5" s="2">
        <f>SUMIFS(Import!M$2:M$237,Import!$F$2:$F$237,$F5,Import!$G$2:$G$237,$G5)</f>
        <v>16</v>
      </c>
      <c r="N5" s="2">
        <f>SUMIFS(Import!N$2:N$237,Import!$F$2:$F$237,$F5,Import!$G$2:$G$237,$G5)</f>
        <v>1.1299999999999999</v>
      </c>
      <c r="O5" s="2">
        <f>SUMIFS(Import!O$2:O$237,Import!$F$2:$F$237,$F5,Import!$G$2:$G$237,$G5)</f>
        <v>3.38</v>
      </c>
      <c r="P5" s="2">
        <f>SUMIFS(Import!P$2:P$237,Import!$F$2:$F$237,$F5,Import!$G$2:$G$237,$G5)</f>
        <v>6</v>
      </c>
      <c r="Q5" s="2">
        <f>SUMIFS(Import!Q$2:Q$237,Import!$F$2:$F$237,$F5,Import!$G$2:$G$237,$G5)</f>
        <v>0.42</v>
      </c>
      <c r="R5" s="2">
        <f>SUMIFS(Import!R$2:R$237,Import!$F$2:$F$237,$F5,Import!$G$2:$G$237,$G5)</f>
        <v>1.27</v>
      </c>
      <c r="S5" s="2">
        <f>SUMIFS(Import!S$2:S$237,Import!$F$2:$F$237,$F5,Import!$G$2:$G$237,$G5)</f>
        <v>451</v>
      </c>
      <c r="T5" s="2">
        <f>SUMIFS(Import!T$2:T$237,Import!$F$2:$F$237,$F5,Import!$G$2:$G$237,$G5)</f>
        <v>31.92</v>
      </c>
      <c r="U5" s="2">
        <f>SUMIFS(Import!U$2:U$237,Import!$F$2:$F$237,$F5,Import!$G$2:$G$237,$G5)</f>
        <v>95.35</v>
      </c>
      <c r="V5" s="2">
        <f>SUMIFS(Import!V$2:V$237,Import!$F$2:$F$237,$F5,Import!$G$2:$G$237,$G5)</f>
        <v>1</v>
      </c>
      <c r="W5" s="2" t="str">
        <f t="shared" si="0"/>
        <v>M</v>
      </c>
      <c r="X5" s="2" t="str">
        <f t="shared" si="0"/>
        <v>GREIG</v>
      </c>
      <c r="Y5" s="2" t="str">
        <f t="shared" si="0"/>
        <v>Moana</v>
      </c>
      <c r="Z5" s="2">
        <f>SUMIFS(Import!Z$2:Z$237,Import!$F$2:$F$237,$F5,Import!$G$2:$G$237,$G5)</f>
        <v>124</v>
      </c>
      <c r="AA5" s="2">
        <f>SUMIFS(Import!AA$2:AA$237,Import!$F$2:$F$237,$F5,Import!$G$2:$G$237,$G5)</f>
        <v>8.7799999999999994</v>
      </c>
      <c r="AB5" s="2">
        <f>SUMIFS(Import!AB$2:AB$237,Import!$F$2:$F$237,$F5,Import!$G$2:$G$237,$G5)</f>
        <v>27.49</v>
      </c>
      <c r="AC5" s="2">
        <f>SUMIFS(Import!AC$2:AC$237,Import!$F$2:$F$237,$F5,Import!$G$2:$G$237,$G5)</f>
        <v>3</v>
      </c>
      <c r="AD5" s="2" t="str">
        <f t="shared" si="1"/>
        <v>F</v>
      </c>
      <c r="AE5" s="2" t="str">
        <f t="shared" si="1"/>
        <v>SAGE</v>
      </c>
      <c r="AF5" s="2" t="str">
        <f t="shared" si="1"/>
        <v>Maina</v>
      </c>
      <c r="AG5" s="2">
        <f>SUMIFS(Import!AG$2:AG$237,Import!$F$2:$F$237,$F5,Import!$G$2:$G$237,$G5)</f>
        <v>327</v>
      </c>
      <c r="AH5" s="2">
        <f>SUMIFS(Import!AH$2:AH$237,Import!$F$2:$F$237,$F5,Import!$G$2:$G$237,$G5)</f>
        <v>23.14</v>
      </c>
      <c r="AI5" s="2">
        <f>SUMIFS(Import!AI$2:AI$237,Import!$F$2:$F$237,$F5,Import!$G$2:$G$237,$G5)</f>
        <v>72.510000000000005</v>
      </c>
      <c r="AJ5" s="2">
        <f>SUMIFS(Import!AJ$2:AJ$237,Import!$F$2:$F$237,$F5,Import!$G$2:$G$237,$G5)</f>
        <v>0</v>
      </c>
      <c r="AK5" s="2">
        <f t="shared" si="2"/>
        <v>0</v>
      </c>
      <c r="AL5" s="2">
        <f t="shared" si="2"/>
        <v>0</v>
      </c>
      <c r="AM5" s="2">
        <f t="shared" si="2"/>
        <v>0</v>
      </c>
      <c r="AN5" s="2">
        <f>SUMIFS(Import!AN$2:AN$237,Import!$F$2:$F$237,$F5,Import!$G$2:$G$237,$G5)</f>
        <v>0</v>
      </c>
      <c r="AO5" s="2">
        <f>SUMIFS(Import!AO$2:AO$237,Import!$F$2:$F$237,$F5,Import!$G$2:$G$237,$G5)</f>
        <v>0</v>
      </c>
      <c r="AP5" s="2">
        <f>SUMIFS(Import!AP$2:AP$237,Import!$F$2:$F$237,$F5,Import!$G$2:$G$237,$G5)</f>
        <v>0</v>
      </c>
      <c r="AQ5" s="2">
        <f>SUMIFS(Import!AQ$2:AQ$237,Import!$F$2:$F$237,$F5,Import!$G$2:$G$237,$G5)</f>
        <v>0</v>
      </c>
      <c r="AR5" s="2">
        <f t="shared" si="3"/>
        <v>0</v>
      </c>
      <c r="AS5" s="2">
        <f t="shared" si="3"/>
        <v>0</v>
      </c>
      <c r="AT5" s="2">
        <f t="shared" si="3"/>
        <v>0</v>
      </c>
      <c r="AU5" s="2">
        <f>SUMIFS(Import!AU$2:AU$237,Import!$F$2:$F$237,$F5,Import!$G$2:$G$237,$G5)</f>
        <v>0</v>
      </c>
      <c r="AV5" s="2">
        <f>SUMIFS(Import!AV$2:AV$237,Import!$F$2:$F$237,$F5,Import!$G$2:$G$237,$G5)</f>
        <v>0</v>
      </c>
      <c r="AW5" s="2">
        <f>SUMIFS(Import!AW$2:AW$237,Import!$F$2:$F$237,$F5,Import!$G$2:$G$237,$G5)</f>
        <v>0</v>
      </c>
      <c r="AX5" s="2">
        <f>SUMIFS(Import!AX$2:AX$237,Import!$F$2:$F$237,$F5,Import!$G$2:$G$237,$G5)</f>
        <v>0</v>
      </c>
      <c r="AY5" s="2">
        <f t="shared" si="4"/>
        <v>0</v>
      </c>
      <c r="AZ5" s="2">
        <f t="shared" si="4"/>
        <v>0</v>
      </c>
      <c r="BA5" s="2">
        <f t="shared" si="4"/>
        <v>0</v>
      </c>
      <c r="BB5" s="2">
        <f>SUMIFS(Import!BB$2:BB$237,Import!$F$2:$F$237,$F5,Import!$G$2:$G$237,$G5)</f>
        <v>0</v>
      </c>
      <c r="BC5" s="2">
        <f>SUMIFS(Import!BC$2:BC$237,Import!$F$2:$F$237,$F5,Import!$G$2:$G$237,$G5)</f>
        <v>0</v>
      </c>
      <c r="BD5" s="2">
        <f>SUMIFS(Import!BD$2:BD$237,Import!$F$2:$F$237,$F5,Import!$G$2:$G$237,$G5)</f>
        <v>0</v>
      </c>
      <c r="BE5" s="2">
        <f>SUMIFS(Import!BE$2:BE$237,Import!$F$2:$F$237,$F5,Import!$G$2:$G$237,$G5)</f>
        <v>0</v>
      </c>
      <c r="BF5" s="2">
        <f t="shared" si="5"/>
        <v>0</v>
      </c>
      <c r="BG5" s="2">
        <f t="shared" si="5"/>
        <v>0</v>
      </c>
      <c r="BH5" s="2">
        <f t="shared" si="5"/>
        <v>0</v>
      </c>
      <c r="BI5" s="2">
        <f>SUMIFS(Import!BI$2:BI$237,Import!$F$2:$F$237,$F5,Import!$G$2:$G$237,$G5)</f>
        <v>0</v>
      </c>
      <c r="BJ5" s="2">
        <f>SUMIFS(Import!BJ$2:BJ$237,Import!$F$2:$F$237,$F5,Import!$G$2:$G$237,$G5)</f>
        <v>0</v>
      </c>
      <c r="BK5" s="2">
        <f>SUMIFS(Import!BK$2:BK$237,Import!$F$2:$F$237,$F5,Import!$G$2:$G$237,$G5)</f>
        <v>0</v>
      </c>
      <c r="BL5" s="2">
        <f>SUMIFS(Import!BL$2:BL$237,Import!$F$2:$F$237,$F5,Import!$G$2:$G$237,$G5)</f>
        <v>0</v>
      </c>
      <c r="BM5" s="2">
        <f t="shared" si="6"/>
        <v>0</v>
      </c>
      <c r="BN5" s="2">
        <f t="shared" si="6"/>
        <v>0</v>
      </c>
      <c r="BO5" s="2">
        <f t="shared" si="6"/>
        <v>0</v>
      </c>
      <c r="BP5" s="2">
        <f>SUMIFS(Import!BP$2:BP$237,Import!$F$2:$F$237,$F5,Import!$G$2:$G$237,$G5)</f>
        <v>0</v>
      </c>
      <c r="BQ5" s="2">
        <f>SUMIFS(Import!BQ$2:BQ$237,Import!$F$2:$F$237,$F5,Import!$G$2:$G$237,$G5)</f>
        <v>0</v>
      </c>
      <c r="BR5" s="2">
        <f>SUMIFS(Import!BR$2:BR$237,Import!$F$2:$F$237,$F5,Import!$G$2:$G$237,$G5)</f>
        <v>0</v>
      </c>
      <c r="BS5" s="2">
        <f>SUMIFS(Import!BS$2:BS$237,Import!$F$2:$F$237,$F5,Import!$G$2:$G$237,$G5)</f>
        <v>0</v>
      </c>
      <c r="BT5" s="2">
        <f t="shared" si="7"/>
        <v>0</v>
      </c>
      <c r="BU5" s="2">
        <f t="shared" si="7"/>
        <v>0</v>
      </c>
      <c r="BV5" s="2">
        <f t="shared" si="7"/>
        <v>0</v>
      </c>
      <c r="BW5" s="2">
        <f>SUMIFS(Import!BW$2:BW$237,Import!$F$2:$F$237,$F5,Import!$G$2:$G$237,$G5)</f>
        <v>0</v>
      </c>
      <c r="BX5" s="2">
        <f>SUMIFS(Import!BX$2:BX$237,Import!$F$2:$F$237,$F5,Import!$G$2:$G$237,$G5)</f>
        <v>0</v>
      </c>
      <c r="BY5" s="2">
        <f>SUMIFS(Import!BY$2:BY$237,Import!$F$2:$F$237,$F5,Import!$G$2:$G$237,$G5)</f>
        <v>0</v>
      </c>
      <c r="BZ5" s="2">
        <f>SUMIFS(Import!BZ$2:BZ$237,Import!$F$2:$F$237,$F5,Import!$G$2:$G$237,$G5)</f>
        <v>0</v>
      </c>
      <c r="CA5" s="2">
        <f t="shared" si="8"/>
        <v>0</v>
      </c>
      <c r="CB5" s="2">
        <f t="shared" si="8"/>
        <v>0</v>
      </c>
      <c r="CC5" s="2">
        <f t="shared" si="8"/>
        <v>0</v>
      </c>
      <c r="CD5" s="2">
        <f>SUMIFS(Import!CD$2:CD$237,Import!$F$2:$F$237,$F5,Import!$G$2:$G$237,$G5)</f>
        <v>0</v>
      </c>
      <c r="CE5" s="2">
        <f>SUMIFS(Import!CE$2:CE$237,Import!$F$2:$F$237,$F5,Import!$G$2:$G$237,$G5)</f>
        <v>0</v>
      </c>
      <c r="CF5" s="2">
        <f>SUMIFS(Import!CF$2:CF$237,Import!$F$2:$F$237,$F5,Import!$G$2:$G$237,$G5)</f>
        <v>0</v>
      </c>
      <c r="CG5" s="2">
        <f>SUMIFS(Import!CG$2:CG$237,Import!$F$2:$F$237,$F5,Import!$G$2:$G$237,$G5)</f>
        <v>0</v>
      </c>
      <c r="CH5" s="2">
        <f t="shared" si="9"/>
        <v>0</v>
      </c>
      <c r="CI5" s="2">
        <f t="shared" si="9"/>
        <v>0</v>
      </c>
      <c r="CJ5" s="2">
        <f t="shared" si="9"/>
        <v>0</v>
      </c>
      <c r="CK5" s="2">
        <f>SUMIFS(Import!CK$2:CK$237,Import!$F$2:$F$237,$F5,Import!$G$2:$G$237,$G5)</f>
        <v>0</v>
      </c>
      <c r="CL5" s="2">
        <f>SUMIFS(Import!CL$2:CL$237,Import!$F$2:$F$237,$F5,Import!$G$2:$G$237,$G5)</f>
        <v>0</v>
      </c>
      <c r="CM5" s="2">
        <f>SUMIFS(Import!CM$2:CM$237,Import!$F$2:$F$237,$F5,Import!$G$2:$G$237,$G5)</f>
        <v>0</v>
      </c>
      <c r="CN5" s="2">
        <f>SUMIFS(Import!CN$2:CN$237,Import!$F$2:$F$237,$F5,Import!$G$2:$G$237,$G5)</f>
        <v>0</v>
      </c>
      <c r="CO5" s="3">
        <f t="shared" si="10"/>
        <v>0</v>
      </c>
      <c r="CP5" s="3">
        <f t="shared" si="10"/>
        <v>0</v>
      </c>
      <c r="CQ5" s="3">
        <f t="shared" si="10"/>
        <v>0</v>
      </c>
      <c r="CR5" s="2">
        <f>SUMIFS(Import!CR$2:CR$237,Import!$F$2:$F$237,$F5,Import!$G$2:$G$237,$G5)</f>
        <v>0</v>
      </c>
      <c r="CS5" s="2">
        <f>SUMIFS(Import!CS$2:CS$237,Import!$F$2:$F$237,$F5,Import!$G$2:$G$237,$G5)</f>
        <v>0</v>
      </c>
      <c r="CT5" s="2">
        <f>SUMIFS(Import!CT$2:CT$237,Import!$F$2:$F$237,$F5,Import!$G$2:$G$237,$G5)</f>
        <v>0</v>
      </c>
    </row>
    <row r="6" spans="1:98" x14ac:dyDescent="0.25">
      <c r="A6" s="2" t="s">
        <v>38</v>
      </c>
      <c r="B6" s="2" t="s">
        <v>39</v>
      </c>
      <c r="C6" s="2">
        <v>1</v>
      </c>
      <c r="D6" s="2" t="s">
        <v>40</v>
      </c>
      <c r="E6" s="2">
        <v>12</v>
      </c>
      <c r="F6" s="2" t="s">
        <v>42</v>
      </c>
      <c r="G6" s="2">
        <v>3</v>
      </c>
      <c r="H6" s="2">
        <f>IF(SUMIFS(Import!H$2:H$237,Import!$F$2:$F$237,$F6,Import!$G$2:$G$237,$G6)=0,Data_T1!$H6,SUMIFS(Import!H$2:H$237,Import!$F$2:$F$237,$F6,Import!$G$2:$G$237,$G6))</f>
        <v>994</v>
      </c>
      <c r="I6" s="2">
        <f>SUMIFS(Import!I$2:I$237,Import!$F$2:$F$237,$F6,Import!$G$2:$G$237,$G6)</f>
        <v>564</v>
      </c>
      <c r="J6" s="2">
        <f>SUMIFS(Import!J$2:J$237,Import!$F$2:$F$237,$F6,Import!$G$2:$G$237,$G6)</f>
        <v>56.74</v>
      </c>
      <c r="K6" s="2">
        <f>SUMIFS(Import!K$2:K$237,Import!$F$2:$F$237,$F6,Import!$G$2:$G$237,$G6)</f>
        <v>430</v>
      </c>
      <c r="L6" s="2">
        <f>SUMIFS(Import!L$2:L$237,Import!$F$2:$F$237,$F6,Import!$G$2:$G$237,$G6)</f>
        <v>43.26</v>
      </c>
      <c r="M6" s="2">
        <f>SUMIFS(Import!M$2:M$237,Import!$F$2:$F$237,$F6,Import!$G$2:$G$237,$G6)</f>
        <v>10</v>
      </c>
      <c r="N6" s="2">
        <f>SUMIFS(Import!N$2:N$237,Import!$F$2:$F$237,$F6,Import!$G$2:$G$237,$G6)</f>
        <v>1.01</v>
      </c>
      <c r="O6" s="2">
        <f>SUMIFS(Import!O$2:O$237,Import!$F$2:$F$237,$F6,Import!$G$2:$G$237,$G6)</f>
        <v>2.33</v>
      </c>
      <c r="P6" s="2">
        <f>SUMIFS(Import!P$2:P$237,Import!$F$2:$F$237,$F6,Import!$G$2:$G$237,$G6)</f>
        <v>12</v>
      </c>
      <c r="Q6" s="2">
        <f>SUMIFS(Import!Q$2:Q$237,Import!$F$2:$F$237,$F6,Import!$G$2:$G$237,$G6)</f>
        <v>1.21</v>
      </c>
      <c r="R6" s="2">
        <f>SUMIFS(Import!R$2:R$237,Import!$F$2:$F$237,$F6,Import!$G$2:$G$237,$G6)</f>
        <v>2.79</v>
      </c>
      <c r="S6" s="2">
        <f>SUMIFS(Import!S$2:S$237,Import!$F$2:$F$237,$F6,Import!$G$2:$G$237,$G6)</f>
        <v>408</v>
      </c>
      <c r="T6" s="2">
        <f>SUMIFS(Import!T$2:T$237,Import!$F$2:$F$237,$F6,Import!$G$2:$G$237,$G6)</f>
        <v>41.05</v>
      </c>
      <c r="U6" s="2">
        <f>SUMIFS(Import!U$2:U$237,Import!$F$2:$F$237,$F6,Import!$G$2:$G$237,$G6)</f>
        <v>94.88</v>
      </c>
      <c r="V6" s="2">
        <f>SUMIFS(Import!V$2:V$237,Import!$F$2:$F$237,$F6,Import!$G$2:$G$237,$G6)</f>
        <v>1</v>
      </c>
      <c r="W6" s="2" t="str">
        <f t="shared" si="0"/>
        <v>M</v>
      </c>
      <c r="X6" s="2" t="str">
        <f t="shared" si="0"/>
        <v>GREIG</v>
      </c>
      <c r="Y6" s="2" t="str">
        <f t="shared" si="0"/>
        <v>Moana</v>
      </c>
      <c r="Z6" s="2">
        <f>SUMIFS(Import!Z$2:Z$237,Import!$F$2:$F$237,$F6,Import!$G$2:$G$237,$G6)</f>
        <v>224</v>
      </c>
      <c r="AA6" s="2">
        <f>SUMIFS(Import!AA$2:AA$237,Import!$F$2:$F$237,$F6,Import!$G$2:$G$237,$G6)</f>
        <v>22.54</v>
      </c>
      <c r="AB6" s="2">
        <f>SUMIFS(Import!AB$2:AB$237,Import!$F$2:$F$237,$F6,Import!$G$2:$G$237,$G6)</f>
        <v>54.9</v>
      </c>
      <c r="AC6" s="2">
        <f>SUMIFS(Import!AC$2:AC$237,Import!$F$2:$F$237,$F6,Import!$G$2:$G$237,$G6)</f>
        <v>3</v>
      </c>
      <c r="AD6" s="2" t="str">
        <f t="shared" si="1"/>
        <v>F</v>
      </c>
      <c r="AE6" s="2" t="str">
        <f t="shared" si="1"/>
        <v>SAGE</v>
      </c>
      <c r="AF6" s="2" t="str">
        <f t="shared" si="1"/>
        <v>Maina</v>
      </c>
      <c r="AG6" s="2">
        <f>SUMIFS(Import!AG$2:AG$237,Import!$F$2:$F$237,$F6,Import!$G$2:$G$237,$G6)</f>
        <v>184</v>
      </c>
      <c r="AH6" s="2">
        <f>SUMIFS(Import!AH$2:AH$237,Import!$F$2:$F$237,$F6,Import!$G$2:$G$237,$G6)</f>
        <v>18.510000000000002</v>
      </c>
      <c r="AI6" s="2">
        <f>SUMIFS(Import!AI$2:AI$237,Import!$F$2:$F$237,$F6,Import!$G$2:$G$237,$G6)</f>
        <v>45.1</v>
      </c>
      <c r="AJ6" s="2">
        <f>SUMIFS(Import!AJ$2:AJ$237,Import!$F$2:$F$237,$F6,Import!$G$2:$G$237,$G6)</f>
        <v>0</v>
      </c>
      <c r="AK6" s="2">
        <f t="shared" si="2"/>
        <v>0</v>
      </c>
      <c r="AL6" s="2">
        <f t="shared" si="2"/>
        <v>0</v>
      </c>
      <c r="AM6" s="2">
        <f t="shared" si="2"/>
        <v>0</v>
      </c>
      <c r="AN6" s="2">
        <f>SUMIFS(Import!AN$2:AN$237,Import!$F$2:$F$237,$F6,Import!$G$2:$G$237,$G6)</f>
        <v>0</v>
      </c>
      <c r="AO6" s="2">
        <f>SUMIFS(Import!AO$2:AO$237,Import!$F$2:$F$237,$F6,Import!$G$2:$G$237,$G6)</f>
        <v>0</v>
      </c>
      <c r="AP6" s="2">
        <f>SUMIFS(Import!AP$2:AP$237,Import!$F$2:$F$237,$F6,Import!$G$2:$G$237,$G6)</f>
        <v>0</v>
      </c>
      <c r="AQ6" s="2">
        <f>SUMIFS(Import!AQ$2:AQ$237,Import!$F$2:$F$237,$F6,Import!$G$2:$G$237,$G6)</f>
        <v>0</v>
      </c>
      <c r="AR6" s="2">
        <f t="shared" si="3"/>
        <v>0</v>
      </c>
      <c r="AS6" s="2">
        <f t="shared" si="3"/>
        <v>0</v>
      </c>
      <c r="AT6" s="2">
        <f t="shared" si="3"/>
        <v>0</v>
      </c>
      <c r="AU6" s="2">
        <f>SUMIFS(Import!AU$2:AU$237,Import!$F$2:$F$237,$F6,Import!$G$2:$G$237,$G6)</f>
        <v>0</v>
      </c>
      <c r="AV6" s="2">
        <f>SUMIFS(Import!AV$2:AV$237,Import!$F$2:$F$237,$F6,Import!$G$2:$G$237,$G6)</f>
        <v>0</v>
      </c>
      <c r="AW6" s="2">
        <f>SUMIFS(Import!AW$2:AW$237,Import!$F$2:$F$237,$F6,Import!$G$2:$G$237,$G6)</f>
        <v>0</v>
      </c>
      <c r="AX6" s="2">
        <f>SUMIFS(Import!AX$2:AX$237,Import!$F$2:$F$237,$F6,Import!$G$2:$G$237,$G6)</f>
        <v>0</v>
      </c>
      <c r="AY6" s="2">
        <f t="shared" si="4"/>
        <v>0</v>
      </c>
      <c r="AZ6" s="2">
        <f t="shared" si="4"/>
        <v>0</v>
      </c>
      <c r="BA6" s="2">
        <f t="shared" si="4"/>
        <v>0</v>
      </c>
      <c r="BB6" s="2">
        <f>SUMIFS(Import!BB$2:BB$237,Import!$F$2:$F$237,$F6,Import!$G$2:$G$237,$G6)</f>
        <v>0</v>
      </c>
      <c r="BC6" s="2">
        <f>SUMIFS(Import!BC$2:BC$237,Import!$F$2:$F$237,$F6,Import!$G$2:$G$237,$G6)</f>
        <v>0</v>
      </c>
      <c r="BD6" s="2">
        <f>SUMIFS(Import!BD$2:BD$237,Import!$F$2:$F$237,$F6,Import!$G$2:$G$237,$G6)</f>
        <v>0</v>
      </c>
      <c r="BE6" s="2">
        <f>SUMIFS(Import!BE$2:BE$237,Import!$F$2:$F$237,$F6,Import!$G$2:$G$237,$G6)</f>
        <v>0</v>
      </c>
      <c r="BF6" s="2">
        <f t="shared" si="5"/>
        <v>0</v>
      </c>
      <c r="BG6" s="2">
        <f t="shared" si="5"/>
        <v>0</v>
      </c>
      <c r="BH6" s="2">
        <f t="shared" si="5"/>
        <v>0</v>
      </c>
      <c r="BI6" s="2">
        <f>SUMIFS(Import!BI$2:BI$237,Import!$F$2:$F$237,$F6,Import!$G$2:$G$237,$G6)</f>
        <v>0</v>
      </c>
      <c r="BJ6" s="2">
        <f>SUMIFS(Import!BJ$2:BJ$237,Import!$F$2:$F$237,$F6,Import!$G$2:$G$237,$G6)</f>
        <v>0</v>
      </c>
      <c r="BK6" s="2">
        <f>SUMIFS(Import!BK$2:BK$237,Import!$F$2:$F$237,$F6,Import!$G$2:$G$237,$G6)</f>
        <v>0</v>
      </c>
      <c r="BL6" s="2">
        <f>SUMIFS(Import!BL$2:BL$237,Import!$F$2:$F$237,$F6,Import!$G$2:$G$237,$G6)</f>
        <v>0</v>
      </c>
      <c r="BM6" s="2">
        <f t="shared" si="6"/>
        <v>0</v>
      </c>
      <c r="BN6" s="2">
        <f t="shared" si="6"/>
        <v>0</v>
      </c>
      <c r="BO6" s="2">
        <f t="shared" si="6"/>
        <v>0</v>
      </c>
      <c r="BP6" s="2">
        <f>SUMIFS(Import!BP$2:BP$237,Import!$F$2:$F$237,$F6,Import!$G$2:$G$237,$G6)</f>
        <v>0</v>
      </c>
      <c r="BQ6" s="2">
        <f>SUMIFS(Import!BQ$2:BQ$237,Import!$F$2:$F$237,$F6,Import!$G$2:$G$237,$G6)</f>
        <v>0</v>
      </c>
      <c r="BR6" s="2">
        <f>SUMIFS(Import!BR$2:BR$237,Import!$F$2:$F$237,$F6,Import!$G$2:$G$237,$G6)</f>
        <v>0</v>
      </c>
      <c r="BS6" s="2">
        <f>SUMIFS(Import!BS$2:BS$237,Import!$F$2:$F$237,$F6,Import!$G$2:$G$237,$G6)</f>
        <v>0</v>
      </c>
      <c r="BT6" s="2">
        <f t="shared" si="7"/>
        <v>0</v>
      </c>
      <c r="BU6" s="2">
        <f t="shared" si="7"/>
        <v>0</v>
      </c>
      <c r="BV6" s="2">
        <f t="shared" si="7"/>
        <v>0</v>
      </c>
      <c r="BW6" s="2">
        <f>SUMIFS(Import!BW$2:BW$237,Import!$F$2:$F$237,$F6,Import!$G$2:$G$237,$G6)</f>
        <v>0</v>
      </c>
      <c r="BX6" s="2">
        <f>SUMIFS(Import!BX$2:BX$237,Import!$F$2:$F$237,$F6,Import!$G$2:$G$237,$G6)</f>
        <v>0</v>
      </c>
      <c r="BY6" s="2">
        <f>SUMIFS(Import!BY$2:BY$237,Import!$F$2:$F$237,$F6,Import!$G$2:$G$237,$G6)</f>
        <v>0</v>
      </c>
      <c r="BZ6" s="2">
        <f>SUMIFS(Import!BZ$2:BZ$237,Import!$F$2:$F$237,$F6,Import!$G$2:$G$237,$G6)</f>
        <v>0</v>
      </c>
      <c r="CA6" s="2">
        <f t="shared" si="8"/>
        <v>0</v>
      </c>
      <c r="CB6" s="2">
        <f t="shared" si="8"/>
        <v>0</v>
      </c>
      <c r="CC6" s="2">
        <f t="shared" si="8"/>
        <v>0</v>
      </c>
      <c r="CD6" s="2">
        <f>SUMIFS(Import!CD$2:CD$237,Import!$F$2:$F$237,$F6,Import!$G$2:$G$237,$G6)</f>
        <v>0</v>
      </c>
      <c r="CE6" s="2">
        <f>SUMIFS(Import!CE$2:CE$237,Import!$F$2:$F$237,$F6,Import!$G$2:$G$237,$G6)</f>
        <v>0</v>
      </c>
      <c r="CF6" s="2">
        <f>SUMIFS(Import!CF$2:CF$237,Import!$F$2:$F$237,$F6,Import!$G$2:$G$237,$G6)</f>
        <v>0</v>
      </c>
      <c r="CG6" s="2">
        <f>SUMIFS(Import!CG$2:CG$237,Import!$F$2:$F$237,$F6,Import!$G$2:$G$237,$G6)</f>
        <v>0</v>
      </c>
      <c r="CH6" s="2">
        <f t="shared" si="9"/>
        <v>0</v>
      </c>
      <c r="CI6" s="2">
        <f t="shared" si="9"/>
        <v>0</v>
      </c>
      <c r="CJ6" s="2">
        <f t="shared" si="9"/>
        <v>0</v>
      </c>
      <c r="CK6" s="2">
        <f>SUMIFS(Import!CK$2:CK$237,Import!$F$2:$F$237,$F6,Import!$G$2:$G$237,$G6)</f>
        <v>0</v>
      </c>
      <c r="CL6" s="2">
        <f>SUMIFS(Import!CL$2:CL$237,Import!$F$2:$F$237,$F6,Import!$G$2:$G$237,$G6)</f>
        <v>0</v>
      </c>
      <c r="CM6" s="2">
        <f>SUMIFS(Import!CM$2:CM$237,Import!$F$2:$F$237,$F6,Import!$G$2:$G$237,$G6)</f>
        <v>0</v>
      </c>
      <c r="CN6" s="2">
        <f>SUMIFS(Import!CN$2:CN$237,Import!$F$2:$F$237,$F6,Import!$G$2:$G$237,$G6)</f>
        <v>0</v>
      </c>
      <c r="CO6" s="3">
        <f t="shared" si="10"/>
        <v>0</v>
      </c>
      <c r="CP6" s="3">
        <f t="shared" si="10"/>
        <v>0</v>
      </c>
      <c r="CQ6" s="3">
        <f t="shared" si="10"/>
        <v>0</v>
      </c>
      <c r="CR6" s="2">
        <f>SUMIFS(Import!CR$2:CR$237,Import!$F$2:$F$237,$F6,Import!$G$2:$G$237,$G6)</f>
        <v>0</v>
      </c>
      <c r="CS6" s="2">
        <f>SUMIFS(Import!CS$2:CS$237,Import!$F$2:$F$237,$F6,Import!$G$2:$G$237,$G6)</f>
        <v>0</v>
      </c>
      <c r="CT6" s="2">
        <f>SUMIFS(Import!CT$2:CT$237,Import!$F$2:$F$237,$F6,Import!$G$2:$G$237,$G6)</f>
        <v>0</v>
      </c>
    </row>
    <row r="7" spans="1:98" x14ac:dyDescent="0.25">
      <c r="A7" s="2" t="s">
        <v>38</v>
      </c>
      <c r="B7" s="2" t="s">
        <v>39</v>
      </c>
      <c r="C7" s="2">
        <v>1</v>
      </c>
      <c r="D7" s="2" t="s">
        <v>40</v>
      </c>
      <c r="E7" s="2">
        <v>12</v>
      </c>
      <c r="F7" s="2" t="s">
        <v>42</v>
      </c>
      <c r="G7" s="2">
        <v>4</v>
      </c>
      <c r="H7" s="2">
        <f>IF(SUMIFS(Import!H$2:H$237,Import!$F$2:$F$237,$F7,Import!$G$2:$G$237,$G7)=0,Data_T1!$H7,SUMIFS(Import!H$2:H$237,Import!$F$2:$F$237,$F7,Import!$G$2:$G$237,$G7))</f>
        <v>1102</v>
      </c>
      <c r="I7" s="2">
        <f>SUMIFS(Import!I$2:I$237,Import!$F$2:$F$237,$F7,Import!$G$2:$G$237,$G7)</f>
        <v>725</v>
      </c>
      <c r="J7" s="2">
        <f>SUMIFS(Import!J$2:J$237,Import!$F$2:$F$237,$F7,Import!$G$2:$G$237,$G7)</f>
        <v>65.790000000000006</v>
      </c>
      <c r="K7" s="2">
        <f>SUMIFS(Import!K$2:K$237,Import!$F$2:$F$237,$F7,Import!$G$2:$G$237,$G7)</f>
        <v>377</v>
      </c>
      <c r="L7" s="2">
        <f>SUMIFS(Import!L$2:L$237,Import!$F$2:$F$237,$F7,Import!$G$2:$G$237,$G7)</f>
        <v>34.21</v>
      </c>
      <c r="M7" s="2">
        <f>SUMIFS(Import!M$2:M$237,Import!$F$2:$F$237,$F7,Import!$G$2:$G$237,$G7)</f>
        <v>6</v>
      </c>
      <c r="N7" s="2">
        <f>SUMIFS(Import!N$2:N$237,Import!$F$2:$F$237,$F7,Import!$G$2:$G$237,$G7)</f>
        <v>0.54</v>
      </c>
      <c r="O7" s="2">
        <f>SUMIFS(Import!O$2:O$237,Import!$F$2:$F$237,$F7,Import!$G$2:$G$237,$G7)</f>
        <v>1.59</v>
      </c>
      <c r="P7" s="2">
        <f>SUMIFS(Import!P$2:P$237,Import!$F$2:$F$237,$F7,Import!$G$2:$G$237,$G7)</f>
        <v>4</v>
      </c>
      <c r="Q7" s="2">
        <f>SUMIFS(Import!Q$2:Q$237,Import!$F$2:$F$237,$F7,Import!$G$2:$G$237,$G7)</f>
        <v>0.36</v>
      </c>
      <c r="R7" s="2">
        <f>SUMIFS(Import!R$2:R$237,Import!$F$2:$F$237,$F7,Import!$G$2:$G$237,$G7)</f>
        <v>1.06</v>
      </c>
      <c r="S7" s="2">
        <f>SUMIFS(Import!S$2:S$237,Import!$F$2:$F$237,$F7,Import!$G$2:$G$237,$G7)</f>
        <v>367</v>
      </c>
      <c r="T7" s="2">
        <f>SUMIFS(Import!T$2:T$237,Import!$F$2:$F$237,$F7,Import!$G$2:$G$237,$G7)</f>
        <v>33.299999999999997</v>
      </c>
      <c r="U7" s="2">
        <f>SUMIFS(Import!U$2:U$237,Import!$F$2:$F$237,$F7,Import!$G$2:$G$237,$G7)</f>
        <v>97.35</v>
      </c>
      <c r="V7" s="2">
        <f>SUMIFS(Import!V$2:V$237,Import!$F$2:$F$237,$F7,Import!$G$2:$G$237,$G7)</f>
        <v>1</v>
      </c>
      <c r="W7" s="2" t="str">
        <f t="shared" si="0"/>
        <v>M</v>
      </c>
      <c r="X7" s="2" t="str">
        <f t="shared" si="0"/>
        <v>GREIG</v>
      </c>
      <c r="Y7" s="2" t="str">
        <f t="shared" si="0"/>
        <v>Moana</v>
      </c>
      <c r="Z7" s="2">
        <f>SUMIFS(Import!Z$2:Z$237,Import!$F$2:$F$237,$F7,Import!$G$2:$G$237,$G7)</f>
        <v>70</v>
      </c>
      <c r="AA7" s="2">
        <f>SUMIFS(Import!AA$2:AA$237,Import!$F$2:$F$237,$F7,Import!$G$2:$G$237,$G7)</f>
        <v>6.35</v>
      </c>
      <c r="AB7" s="2">
        <f>SUMIFS(Import!AB$2:AB$237,Import!$F$2:$F$237,$F7,Import!$G$2:$G$237,$G7)</f>
        <v>19.07</v>
      </c>
      <c r="AC7" s="2">
        <f>SUMIFS(Import!AC$2:AC$237,Import!$F$2:$F$237,$F7,Import!$G$2:$G$237,$G7)</f>
        <v>3</v>
      </c>
      <c r="AD7" s="2" t="str">
        <f t="shared" si="1"/>
        <v>F</v>
      </c>
      <c r="AE7" s="2" t="str">
        <f t="shared" si="1"/>
        <v>SAGE</v>
      </c>
      <c r="AF7" s="2" t="str">
        <f t="shared" si="1"/>
        <v>Maina</v>
      </c>
      <c r="AG7" s="2">
        <f>SUMIFS(Import!AG$2:AG$237,Import!$F$2:$F$237,$F7,Import!$G$2:$G$237,$G7)</f>
        <v>297</v>
      </c>
      <c r="AH7" s="2">
        <f>SUMIFS(Import!AH$2:AH$237,Import!$F$2:$F$237,$F7,Import!$G$2:$G$237,$G7)</f>
        <v>26.95</v>
      </c>
      <c r="AI7" s="2">
        <f>SUMIFS(Import!AI$2:AI$237,Import!$F$2:$F$237,$F7,Import!$G$2:$G$237,$G7)</f>
        <v>80.930000000000007</v>
      </c>
      <c r="AJ7" s="2">
        <f>SUMIFS(Import!AJ$2:AJ$237,Import!$F$2:$F$237,$F7,Import!$G$2:$G$237,$G7)</f>
        <v>0</v>
      </c>
      <c r="AK7" s="2">
        <f t="shared" si="2"/>
        <v>0</v>
      </c>
      <c r="AL7" s="2">
        <f t="shared" si="2"/>
        <v>0</v>
      </c>
      <c r="AM7" s="2">
        <f t="shared" si="2"/>
        <v>0</v>
      </c>
      <c r="AN7" s="2">
        <f>SUMIFS(Import!AN$2:AN$237,Import!$F$2:$F$237,$F7,Import!$G$2:$G$237,$G7)</f>
        <v>0</v>
      </c>
      <c r="AO7" s="2">
        <f>SUMIFS(Import!AO$2:AO$237,Import!$F$2:$F$237,$F7,Import!$G$2:$G$237,$G7)</f>
        <v>0</v>
      </c>
      <c r="AP7" s="2">
        <f>SUMIFS(Import!AP$2:AP$237,Import!$F$2:$F$237,$F7,Import!$G$2:$G$237,$G7)</f>
        <v>0</v>
      </c>
      <c r="AQ7" s="2">
        <f>SUMIFS(Import!AQ$2:AQ$237,Import!$F$2:$F$237,$F7,Import!$G$2:$G$237,$G7)</f>
        <v>0</v>
      </c>
      <c r="AR7" s="2">
        <f t="shared" si="3"/>
        <v>0</v>
      </c>
      <c r="AS7" s="2">
        <f t="shared" si="3"/>
        <v>0</v>
      </c>
      <c r="AT7" s="2">
        <f t="shared" si="3"/>
        <v>0</v>
      </c>
      <c r="AU7" s="2">
        <f>SUMIFS(Import!AU$2:AU$237,Import!$F$2:$F$237,$F7,Import!$G$2:$G$237,$G7)</f>
        <v>0</v>
      </c>
      <c r="AV7" s="2">
        <f>SUMIFS(Import!AV$2:AV$237,Import!$F$2:$F$237,$F7,Import!$G$2:$G$237,$G7)</f>
        <v>0</v>
      </c>
      <c r="AW7" s="2">
        <f>SUMIFS(Import!AW$2:AW$237,Import!$F$2:$F$237,$F7,Import!$G$2:$G$237,$G7)</f>
        <v>0</v>
      </c>
      <c r="AX7" s="2">
        <f>SUMIFS(Import!AX$2:AX$237,Import!$F$2:$F$237,$F7,Import!$G$2:$G$237,$G7)</f>
        <v>0</v>
      </c>
      <c r="AY7" s="2">
        <f t="shared" si="4"/>
        <v>0</v>
      </c>
      <c r="AZ7" s="2">
        <f t="shared" si="4"/>
        <v>0</v>
      </c>
      <c r="BA7" s="2">
        <f t="shared" si="4"/>
        <v>0</v>
      </c>
      <c r="BB7" s="2">
        <f>SUMIFS(Import!BB$2:BB$237,Import!$F$2:$F$237,$F7,Import!$G$2:$G$237,$G7)</f>
        <v>0</v>
      </c>
      <c r="BC7" s="2">
        <f>SUMIFS(Import!BC$2:BC$237,Import!$F$2:$F$237,$F7,Import!$G$2:$G$237,$G7)</f>
        <v>0</v>
      </c>
      <c r="BD7" s="2">
        <f>SUMIFS(Import!BD$2:BD$237,Import!$F$2:$F$237,$F7,Import!$G$2:$G$237,$G7)</f>
        <v>0</v>
      </c>
      <c r="BE7" s="2">
        <f>SUMIFS(Import!BE$2:BE$237,Import!$F$2:$F$237,$F7,Import!$G$2:$G$237,$G7)</f>
        <v>0</v>
      </c>
      <c r="BF7" s="2">
        <f t="shared" si="5"/>
        <v>0</v>
      </c>
      <c r="BG7" s="2">
        <f t="shared" si="5"/>
        <v>0</v>
      </c>
      <c r="BH7" s="2">
        <f t="shared" si="5"/>
        <v>0</v>
      </c>
      <c r="BI7" s="2">
        <f>SUMIFS(Import!BI$2:BI$237,Import!$F$2:$F$237,$F7,Import!$G$2:$G$237,$G7)</f>
        <v>0</v>
      </c>
      <c r="BJ7" s="2">
        <f>SUMIFS(Import!BJ$2:BJ$237,Import!$F$2:$F$237,$F7,Import!$G$2:$G$237,$G7)</f>
        <v>0</v>
      </c>
      <c r="BK7" s="2">
        <f>SUMIFS(Import!BK$2:BK$237,Import!$F$2:$F$237,$F7,Import!$G$2:$G$237,$G7)</f>
        <v>0</v>
      </c>
      <c r="BL7" s="2">
        <f>SUMIFS(Import!BL$2:BL$237,Import!$F$2:$F$237,$F7,Import!$G$2:$G$237,$G7)</f>
        <v>0</v>
      </c>
      <c r="BM7" s="2">
        <f t="shared" si="6"/>
        <v>0</v>
      </c>
      <c r="BN7" s="2">
        <f t="shared" si="6"/>
        <v>0</v>
      </c>
      <c r="BO7" s="2">
        <f t="shared" si="6"/>
        <v>0</v>
      </c>
      <c r="BP7" s="2">
        <f>SUMIFS(Import!BP$2:BP$237,Import!$F$2:$F$237,$F7,Import!$G$2:$G$237,$G7)</f>
        <v>0</v>
      </c>
      <c r="BQ7" s="2">
        <f>SUMIFS(Import!BQ$2:BQ$237,Import!$F$2:$F$237,$F7,Import!$G$2:$G$237,$G7)</f>
        <v>0</v>
      </c>
      <c r="BR7" s="2">
        <f>SUMIFS(Import!BR$2:BR$237,Import!$F$2:$F$237,$F7,Import!$G$2:$G$237,$G7)</f>
        <v>0</v>
      </c>
      <c r="BS7" s="2">
        <f>SUMIFS(Import!BS$2:BS$237,Import!$F$2:$F$237,$F7,Import!$G$2:$G$237,$G7)</f>
        <v>0</v>
      </c>
      <c r="BT7" s="2">
        <f t="shared" si="7"/>
        <v>0</v>
      </c>
      <c r="BU7" s="2">
        <f t="shared" si="7"/>
        <v>0</v>
      </c>
      <c r="BV7" s="2">
        <f t="shared" si="7"/>
        <v>0</v>
      </c>
      <c r="BW7" s="2">
        <f>SUMIFS(Import!BW$2:BW$237,Import!$F$2:$F$237,$F7,Import!$G$2:$G$237,$G7)</f>
        <v>0</v>
      </c>
      <c r="BX7" s="2">
        <f>SUMIFS(Import!BX$2:BX$237,Import!$F$2:$F$237,$F7,Import!$G$2:$G$237,$G7)</f>
        <v>0</v>
      </c>
      <c r="BY7" s="2">
        <f>SUMIFS(Import!BY$2:BY$237,Import!$F$2:$F$237,$F7,Import!$G$2:$G$237,$G7)</f>
        <v>0</v>
      </c>
      <c r="BZ7" s="2">
        <f>SUMIFS(Import!BZ$2:BZ$237,Import!$F$2:$F$237,$F7,Import!$G$2:$G$237,$G7)</f>
        <v>0</v>
      </c>
      <c r="CA7" s="2">
        <f t="shared" si="8"/>
        <v>0</v>
      </c>
      <c r="CB7" s="2">
        <f t="shared" si="8"/>
        <v>0</v>
      </c>
      <c r="CC7" s="2">
        <f t="shared" si="8"/>
        <v>0</v>
      </c>
      <c r="CD7" s="2">
        <f>SUMIFS(Import!CD$2:CD$237,Import!$F$2:$F$237,$F7,Import!$G$2:$G$237,$G7)</f>
        <v>0</v>
      </c>
      <c r="CE7" s="2">
        <f>SUMIFS(Import!CE$2:CE$237,Import!$F$2:$F$237,$F7,Import!$G$2:$G$237,$G7)</f>
        <v>0</v>
      </c>
      <c r="CF7" s="2">
        <f>SUMIFS(Import!CF$2:CF$237,Import!$F$2:$F$237,$F7,Import!$G$2:$G$237,$G7)</f>
        <v>0</v>
      </c>
      <c r="CG7" s="2">
        <f>SUMIFS(Import!CG$2:CG$237,Import!$F$2:$F$237,$F7,Import!$G$2:$G$237,$G7)</f>
        <v>0</v>
      </c>
      <c r="CH7" s="2">
        <f t="shared" si="9"/>
        <v>0</v>
      </c>
      <c r="CI7" s="2">
        <f t="shared" si="9"/>
        <v>0</v>
      </c>
      <c r="CJ7" s="2">
        <f t="shared" si="9"/>
        <v>0</v>
      </c>
      <c r="CK7" s="2">
        <f>SUMIFS(Import!CK$2:CK$237,Import!$F$2:$F$237,$F7,Import!$G$2:$G$237,$G7)</f>
        <v>0</v>
      </c>
      <c r="CL7" s="2">
        <f>SUMIFS(Import!CL$2:CL$237,Import!$F$2:$F$237,$F7,Import!$G$2:$G$237,$G7)</f>
        <v>0</v>
      </c>
      <c r="CM7" s="2">
        <f>SUMIFS(Import!CM$2:CM$237,Import!$F$2:$F$237,$F7,Import!$G$2:$G$237,$G7)</f>
        <v>0</v>
      </c>
      <c r="CN7" s="2">
        <f>SUMIFS(Import!CN$2:CN$237,Import!$F$2:$F$237,$F7,Import!$G$2:$G$237,$G7)</f>
        <v>0</v>
      </c>
      <c r="CO7" s="3">
        <f t="shared" si="10"/>
        <v>0</v>
      </c>
      <c r="CP7" s="3">
        <f t="shared" si="10"/>
        <v>0</v>
      </c>
      <c r="CQ7" s="3">
        <f t="shared" si="10"/>
        <v>0</v>
      </c>
      <c r="CR7" s="2">
        <f>SUMIFS(Import!CR$2:CR$237,Import!$F$2:$F$237,$F7,Import!$G$2:$G$237,$G7)</f>
        <v>0</v>
      </c>
      <c r="CS7" s="2">
        <f>SUMIFS(Import!CS$2:CS$237,Import!$F$2:$F$237,$F7,Import!$G$2:$G$237,$G7)</f>
        <v>0</v>
      </c>
      <c r="CT7" s="2">
        <f>SUMIFS(Import!CT$2:CT$237,Import!$F$2:$F$237,$F7,Import!$G$2:$G$237,$G7)</f>
        <v>0</v>
      </c>
    </row>
    <row r="8" spans="1:98" x14ac:dyDescent="0.25">
      <c r="A8" s="2" t="s">
        <v>38</v>
      </c>
      <c r="B8" s="2" t="s">
        <v>39</v>
      </c>
      <c r="C8" s="2">
        <v>1</v>
      </c>
      <c r="D8" s="2" t="s">
        <v>40</v>
      </c>
      <c r="E8" s="2">
        <v>12</v>
      </c>
      <c r="F8" s="2" t="s">
        <v>42</v>
      </c>
      <c r="G8" s="2">
        <v>5</v>
      </c>
      <c r="H8" s="2">
        <f>IF(SUMIFS(Import!H$2:H$237,Import!$F$2:$F$237,$F8,Import!$G$2:$G$237,$G8)=0,Data_T1!$H8,SUMIFS(Import!H$2:H$237,Import!$F$2:$F$237,$F8,Import!$G$2:$G$237,$G8))</f>
        <v>1687</v>
      </c>
      <c r="I8" s="2">
        <f>SUMIFS(Import!I$2:I$237,Import!$F$2:$F$237,$F8,Import!$G$2:$G$237,$G8)</f>
        <v>1086</v>
      </c>
      <c r="J8" s="2">
        <f>SUMIFS(Import!J$2:J$237,Import!$F$2:$F$237,$F8,Import!$G$2:$G$237,$G8)</f>
        <v>64.37</v>
      </c>
      <c r="K8" s="2">
        <f>SUMIFS(Import!K$2:K$237,Import!$F$2:$F$237,$F8,Import!$G$2:$G$237,$G8)</f>
        <v>601</v>
      </c>
      <c r="L8" s="2">
        <f>SUMIFS(Import!L$2:L$237,Import!$F$2:$F$237,$F8,Import!$G$2:$G$237,$G8)</f>
        <v>35.630000000000003</v>
      </c>
      <c r="M8" s="2">
        <f>SUMIFS(Import!M$2:M$237,Import!$F$2:$F$237,$F8,Import!$G$2:$G$237,$G8)</f>
        <v>15</v>
      </c>
      <c r="N8" s="2">
        <f>SUMIFS(Import!N$2:N$237,Import!$F$2:$F$237,$F8,Import!$G$2:$G$237,$G8)</f>
        <v>0.89</v>
      </c>
      <c r="O8" s="2">
        <f>SUMIFS(Import!O$2:O$237,Import!$F$2:$F$237,$F8,Import!$G$2:$G$237,$G8)</f>
        <v>2.5</v>
      </c>
      <c r="P8" s="2">
        <f>SUMIFS(Import!P$2:P$237,Import!$F$2:$F$237,$F8,Import!$G$2:$G$237,$G8)</f>
        <v>10</v>
      </c>
      <c r="Q8" s="2">
        <f>SUMIFS(Import!Q$2:Q$237,Import!$F$2:$F$237,$F8,Import!$G$2:$G$237,$G8)</f>
        <v>0.59</v>
      </c>
      <c r="R8" s="2">
        <f>SUMIFS(Import!R$2:R$237,Import!$F$2:$F$237,$F8,Import!$G$2:$G$237,$G8)</f>
        <v>1.66</v>
      </c>
      <c r="S8" s="2">
        <f>SUMIFS(Import!S$2:S$237,Import!$F$2:$F$237,$F8,Import!$G$2:$G$237,$G8)</f>
        <v>576</v>
      </c>
      <c r="T8" s="2">
        <f>SUMIFS(Import!T$2:T$237,Import!$F$2:$F$237,$F8,Import!$G$2:$G$237,$G8)</f>
        <v>34.14</v>
      </c>
      <c r="U8" s="2">
        <f>SUMIFS(Import!U$2:U$237,Import!$F$2:$F$237,$F8,Import!$G$2:$G$237,$G8)</f>
        <v>95.84</v>
      </c>
      <c r="V8" s="2">
        <f>SUMIFS(Import!V$2:V$237,Import!$F$2:$F$237,$F8,Import!$G$2:$G$237,$G8)</f>
        <v>1</v>
      </c>
      <c r="W8" s="2" t="str">
        <f t="shared" si="0"/>
        <v>M</v>
      </c>
      <c r="X8" s="2" t="str">
        <f t="shared" si="0"/>
        <v>GREIG</v>
      </c>
      <c r="Y8" s="2" t="str">
        <f t="shared" si="0"/>
        <v>Moana</v>
      </c>
      <c r="Z8" s="2">
        <f>SUMIFS(Import!Z$2:Z$237,Import!$F$2:$F$237,$F8,Import!$G$2:$G$237,$G8)</f>
        <v>186</v>
      </c>
      <c r="AA8" s="2">
        <f>SUMIFS(Import!AA$2:AA$237,Import!$F$2:$F$237,$F8,Import!$G$2:$G$237,$G8)</f>
        <v>11.03</v>
      </c>
      <c r="AB8" s="2">
        <f>SUMIFS(Import!AB$2:AB$237,Import!$F$2:$F$237,$F8,Import!$G$2:$G$237,$G8)</f>
        <v>32.29</v>
      </c>
      <c r="AC8" s="2">
        <f>SUMIFS(Import!AC$2:AC$237,Import!$F$2:$F$237,$F8,Import!$G$2:$G$237,$G8)</f>
        <v>3</v>
      </c>
      <c r="AD8" s="2" t="str">
        <f t="shared" si="1"/>
        <v>F</v>
      </c>
      <c r="AE8" s="2" t="str">
        <f t="shared" si="1"/>
        <v>SAGE</v>
      </c>
      <c r="AF8" s="2" t="str">
        <f t="shared" si="1"/>
        <v>Maina</v>
      </c>
      <c r="AG8" s="2">
        <f>SUMIFS(Import!AG$2:AG$237,Import!$F$2:$F$237,$F8,Import!$G$2:$G$237,$G8)</f>
        <v>390</v>
      </c>
      <c r="AH8" s="2">
        <f>SUMIFS(Import!AH$2:AH$237,Import!$F$2:$F$237,$F8,Import!$G$2:$G$237,$G8)</f>
        <v>23.12</v>
      </c>
      <c r="AI8" s="2">
        <f>SUMIFS(Import!AI$2:AI$237,Import!$F$2:$F$237,$F8,Import!$G$2:$G$237,$G8)</f>
        <v>67.709999999999994</v>
      </c>
      <c r="AJ8" s="2">
        <f>SUMIFS(Import!AJ$2:AJ$237,Import!$F$2:$F$237,$F8,Import!$G$2:$G$237,$G8)</f>
        <v>0</v>
      </c>
      <c r="AK8" s="2">
        <f t="shared" si="2"/>
        <v>0</v>
      </c>
      <c r="AL8" s="2">
        <f t="shared" si="2"/>
        <v>0</v>
      </c>
      <c r="AM8" s="2">
        <f t="shared" si="2"/>
        <v>0</v>
      </c>
      <c r="AN8" s="2">
        <f>SUMIFS(Import!AN$2:AN$237,Import!$F$2:$F$237,$F8,Import!$G$2:$G$237,$G8)</f>
        <v>0</v>
      </c>
      <c r="AO8" s="2">
        <f>SUMIFS(Import!AO$2:AO$237,Import!$F$2:$F$237,$F8,Import!$G$2:$G$237,$G8)</f>
        <v>0</v>
      </c>
      <c r="AP8" s="2">
        <f>SUMIFS(Import!AP$2:AP$237,Import!$F$2:$F$237,$F8,Import!$G$2:$G$237,$G8)</f>
        <v>0</v>
      </c>
      <c r="AQ8" s="2">
        <f>SUMIFS(Import!AQ$2:AQ$237,Import!$F$2:$F$237,$F8,Import!$G$2:$G$237,$G8)</f>
        <v>0</v>
      </c>
      <c r="AR8" s="2">
        <f t="shared" si="3"/>
        <v>0</v>
      </c>
      <c r="AS8" s="2">
        <f t="shared" si="3"/>
        <v>0</v>
      </c>
      <c r="AT8" s="2">
        <f t="shared" si="3"/>
        <v>0</v>
      </c>
      <c r="AU8" s="2">
        <f>SUMIFS(Import!AU$2:AU$237,Import!$F$2:$F$237,$F8,Import!$G$2:$G$237,$G8)</f>
        <v>0</v>
      </c>
      <c r="AV8" s="2">
        <f>SUMIFS(Import!AV$2:AV$237,Import!$F$2:$F$237,$F8,Import!$G$2:$G$237,$G8)</f>
        <v>0</v>
      </c>
      <c r="AW8" s="2">
        <f>SUMIFS(Import!AW$2:AW$237,Import!$F$2:$F$237,$F8,Import!$G$2:$G$237,$G8)</f>
        <v>0</v>
      </c>
      <c r="AX8" s="2">
        <f>SUMIFS(Import!AX$2:AX$237,Import!$F$2:$F$237,$F8,Import!$G$2:$G$237,$G8)</f>
        <v>0</v>
      </c>
      <c r="AY8" s="2">
        <f t="shared" si="4"/>
        <v>0</v>
      </c>
      <c r="AZ8" s="2">
        <f t="shared" si="4"/>
        <v>0</v>
      </c>
      <c r="BA8" s="2">
        <f t="shared" si="4"/>
        <v>0</v>
      </c>
      <c r="BB8" s="2">
        <f>SUMIFS(Import!BB$2:BB$237,Import!$F$2:$F$237,$F8,Import!$G$2:$G$237,$G8)</f>
        <v>0</v>
      </c>
      <c r="BC8" s="2">
        <f>SUMIFS(Import!BC$2:BC$237,Import!$F$2:$F$237,$F8,Import!$G$2:$G$237,$G8)</f>
        <v>0</v>
      </c>
      <c r="BD8" s="2">
        <f>SUMIFS(Import!BD$2:BD$237,Import!$F$2:$F$237,$F8,Import!$G$2:$G$237,$G8)</f>
        <v>0</v>
      </c>
      <c r="BE8" s="2">
        <f>SUMIFS(Import!BE$2:BE$237,Import!$F$2:$F$237,$F8,Import!$G$2:$G$237,$G8)</f>
        <v>0</v>
      </c>
      <c r="BF8" s="2">
        <f t="shared" si="5"/>
        <v>0</v>
      </c>
      <c r="BG8" s="2">
        <f t="shared" si="5"/>
        <v>0</v>
      </c>
      <c r="BH8" s="2">
        <f t="shared" si="5"/>
        <v>0</v>
      </c>
      <c r="BI8" s="2">
        <f>SUMIFS(Import!BI$2:BI$237,Import!$F$2:$F$237,$F8,Import!$G$2:$G$237,$G8)</f>
        <v>0</v>
      </c>
      <c r="BJ8" s="2">
        <f>SUMIFS(Import!BJ$2:BJ$237,Import!$F$2:$F$237,$F8,Import!$G$2:$G$237,$G8)</f>
        <v>0</v>
      </c>
      <c r="BK8" s="2">
        <f>SUMIFS(Import!BK$2:BK$237,Import!$F$2:$F$237,$F8,Import!$G$2:$G$237,$G8)</f>
        <v>0</v>
      </c>
      <c r="BL8" s="2">
        <f>SUMIFS(Import!BL$2:BL$237,Import!$F$2:$F$237,$F8,Import!$G$2:$G$237,$G8)</f>
        <v>0</v>
      </c>
      <c r="BM8" s="2">
        <f t="shared" si="6"/>
        <v>0</v>
      </c>
      <c r="BN8" s="2">
        <f t="shared" si="6"/>
        <v>0</v>
      </c>
      <c r="BO8" s="2">
        <f t="shared" si="6"/>
        <v>0</v>
      </c>
      <c r="BP8" s="2">
        <f>SUMIFS(Import!BP$2:BP$237,Import!$F$2:$F$237,$F8,Import!$G$2:$G$237,$G8)</f>
        <v>0</v>
      </c>
      <c r="BQ8" s="2">
        <f>SUMIFS(Import!BQ$2:BQ$237,Import!$F$2:$F$237,$F8,Import!$G$2:$G$237,$G8)</f>
        <v>0</v>
      </c>
      <c r="BR8" s="2">
        <f>SUMIFS(Import!BR$2:BR$237,Import!$F$2:$F$237,$F8,Import!$G$2:$G$237,$G8)</f>
        <v>0</v>
      </c>
      <c r="BS8" s="2">
        <f>SUMIFS(Import!BS$2:BS$237,Import!$F$2:$F$237,$F8,Import!$G$2:$G$237,$G8)</f>
        <v>0</v>
      </c>
      <c r="BT8" s="2">
        <f t="shared" si="7"/>
        <v>0</v>
      </c>
      <c r="BU8" s="2">
        <f t="shared" si="7"/>
        <v>0</v>
      </c>
      <c r="BV8" s="2">
        <f t="shared" si="7"/>
        <v>0</v>
      </c>
      <c r="BW8" s="2">
        <f>SUMIFS(Import!BW$2:BW$237,Import!$F$2:$F$237,$F8,Import!$G$2:$G$237,$G8)</f>
        <v>0</v>
      </c>
      <c r="BX8" s="2">
        <f>SUMIFS(Import!BX$2:BX$237,Import!$F$2:$F$237,$F8,Import!$G$2:$G$237,$G8)</f>
        <v>0</v>
      </c>
      <c r="BY8" s="2">
        <f>SUMIFS(Import!BY$2:BY$237,Import!$F$2:$F$237,$F8,Import!$G$2:$G$237,$G8)</f>
        <v>0</v>
      </c>
      <c r="BZ8" s="2">
        <f>SUMIFS(Import!BZ$2:BZ$237,Import!$F$2:$F$237,$F8,Import!$G$2:$G$237,$G8)</f>
        <v>0</v>
      </c>
      <c r="CA8" s="2">
        <f t="shared" si="8"/>
        <v>0</v>
      </c>
      <c r="CB8" s="2">
        <f t="shared" si="8"/>
        <v>0</v>
      </c>
      <c r="CC8" s="2">
        <f t="shared" si="8"/>
        <v>0</v>
      </c>
      <c r="CD8" s="2">
        <f>SUMIFS(Import!CD$2:CD$237,Import!$F$2:$F$237,$F8,Import!$G$2:$G$237,$G8)</f>
        <v>0</v>
      </c>
      <c r="CE8" s="2">
        <f>SUMIFS(Import!CE$2:CE$237,Import!$F$2:$F$237,$F8,Import!$G$2:$G$237,$G8)</f>
        <v>0</v>
      </c>
      <c r="CF8" s="2">
        <f>SUMIFS(Import!CF$2:CF$237,Import!$F$2:$F$237,$F8,Import!$G$2:$G$237,$G8)</f>
        <v>0</v>
      </c>
      <c r="CG8" s="2">
        <f>SUMIFS(Import!CG$2:CG$237,Import!$F$2:$F$237,$F8,Import!$G$2:$G$237,$G8)</f>
        <v>0</v>
      </c>
      <c r="CH8" s="2">
        <f t="shared" si="9"/>
        <v>0</v>
      </c>
      <c r="CI8" s="2">
        <f t="shared" si="9"/>
        <v>0</v>
      </c>
      <c r="CJ8" s="2">
        <f t="shared" si="9"/>
        <v>0</v>
      </c>
      <c r="CK8" s="2">
        <f>SUMIFS(Import!CK$2:CK$237,Import!$F$2:$F$237,$F8,Import!$G$2:$G$237,$G8)</f>
        <v>0</v>
      </c>
      <c r="CL8" s="2">
        <f>SUMIFS(Import!CL$2:CL$237,Import!$F$2:$F$237,$F8,Import!$G$2:$G$237,$G8)</f>
        <v>0</v>
      </c>
      <c r="CM8" s="2">
        <f>SUMIFS(Import!CM$2:CM$237,Import!$F$2:$F$237,$F8,Import!$G$2:$G$237,$G8)</f>
        <v>0</v>
      </c>
      <c r="CN8" s="2">
        <f>SUMIFS(Import!CN$2:CN$237,Import!$F$2:$F$237,$F8,Import!$G$2:$G$237,$G8)</f>
        <v>0</v>
      </c>
      <c r="CO8" s="3">
        <f t="shared" si="10"/>
        <v>0</v>
      </c>
      <c r="CP8" s="3">
        <f t="shared" si="10"/>
        <v>0</v>
      </c>
      <c r="CQ8" s="3">
        <f t="shared" si="10"/>
        <v>0</v>
      </c>
      <c r="CR8" s="2">
        <f>SUMIFS(Import!CR$2:CR$237,Import!$F$2:$F$237,$F8,Import!$G$2:$G$237,$G8)</f>
        <v>0</v>
      </c>
      <c r="CS8" s="2">
        <f>SUMIFS(Import!CS$2:CS$237,Import!$F$2:$F$237,$F8,Import!$G$2:$G$237,$G8)</f>
        <v>0</v>
      </c>
      <c r="CT8" s="2">
        <f>SUMIFS(Import!CT$2:CT$237,Import!$F$2:$F$237,$F8,Import!$G$2:$G$237,$G8)</f>
        <v>0</v>
      </c>
    </row>
    <row r="9" spans="1:98" x14ac:dyDescent="0.25">
      <c r="A9" s="2" t="s">
        <v>38</v>
      </c>
      <c r="B9" s="2" t="s">
        <v>39</v>
      </c>
      <c r="C9" s="2">
        <v>1</v>
      </c>
      <c r="D9" s="2" t="s">
        <v>40</v>
      </c>
      <c r="E9" s="2">
        <v>12</v>
      </c>
      <c r="F9" s="2" t="s">
        <v>42</v>
      </c>
      <c r="G9" s="2">
        <v>6</v>
      </c>
      <c r="H9" s="2">
        <f>IF(SUMIFS(Import!H$2:H$237,Import!$F$2:$F$237,$F9,Import!$G$2:$G$237,$G9)=0,Data_T1!$H9,SUMIFS(Import!H$2:H$237,Import!$F$2:$F$237,$F9,Import!$G$2:$G$237,$G9))</f>
        <v>1234</v>
      </c>
      <c r="I9" s="2">
        <f>SUMIFS(Import!I$2:I$237,Import!$F$2:$F$237,$F9,Import!$G$2:$G$237,$G9)</f>
        <v>736</v>
      </c>
      <c r="J9" s="2">
        <f>SUMIFS(Import!J$2:J$237,Import!$F$2:$F$237,$F9,Import!$G$2:$G$237,$G9)</f>
        <v>59.64</v>
      </c>
      <c r="K9" s="2">
        <f>SUMIFS(Import!K$2:K$237,Import!$F$2:$F$237,$F9,Import!$G$2:$G$237,$G9)</f>
        <v>498</v>
      </c>
      <c r="L9" s="2">
        <f>SUMIFS(Import!L$2:L$237,Import!$F$2:$F$237,$F9,Import!$G$2:$G$237,$G9)</f>
        <v>40.36</v>
      </c>
      <c r="M9" s="2">
        <f>SUMIFS(Import!M$2:M$237,Import!$F$2:$F$237,$F9,Import!$G$2:$G$237,$G9)</f>
        <v>5</v>
      </c>
      <c r="N9" s="2">
        <f>SUMIFS(Import!N$2:N$237,Import!$F$2:$F$237,$F9,Import!$G$2:$G$237,$G9)</f>
        <v>0.41</v>
      </c>
      <c r="O9" s="2">
        <f>SUMIFS(Import!O$2:O$237,Import!$F$2:$F$237,$F9,Import!$G$2:$G$237,$G9)</f>
        <v>1</v>
      </c>
      <c r="P9" s="2">
        <f>SUMIFS(Import!P$2:P$237,Import!$F$2:$F$237,$F9,Import!$G$2:$G$237,$G9)</f>
        <v>13</v>
      </c>
      <c r="Q9" s="2">
        <f>SUMIFS(Import!Q$2:Q$237,Import!$F$2:$F$237,$F9,Import!$G$2:$G$237,$G9)</f>
        <v>1.05</v>
      </c>
      <c r="R9" s="2">
        <f>SUMIFS(Import!R$2:R$237,Import!$F$2:$F$237,$F9,Import!$G$2:$G$237,$G9)</f>
        <v>2.61</v>
      </c>
      <c r="S9" s="2">
        <f>SUMIFS(Import!S$2:S$237,Import!$F$2:$F$237,$F9,Import!$G$2:$G$237,$G9)</f>
        <v>480</v>
      </c>
      <c r="T9" s="2">
        <f>SUMIFS(Import!T$2:T$237,Import!$F$2:$F$237,$F9,Import!$G$2:$G$237,$G9)</f>
        <v>38.9</v>
      </c>
      <c r="U9" s="2">
        <f>SUMIFS(Import!U$2:U$237,Import!$F$2:$F$237,$F9,Import!$G$2:$G$237,$G9)</f>
        <v>96.39</v>
      </c>
      <c r="V9" s="2">
        <f>SUMIFS(Import!V$2:V$237,Import!$F$2:$F$237,$F9,Import!$G$2:$G$237,$G9)</f>
        <v>1</v>
      </c>
      <c r="W9" s="2" t="str">
        <f t="shared" si="0"/>
        <v>M</v>
      </c>
      <c r="X9" s="2" t="str">
        <f t="shared" si="0"/>
        <v>GREIG</v>
      </c>
      <c r="Y9" s="2" t="str">
        <f t="shared" si="0"/>
        <v>Moana</v>
      </c>
      <c r="Z9" s="2">
        <f>SUMIFS(Import!Z$2:Z$237,Import!$F$2:$F$237,$F9,Import!$G$2:$G$237,$G9)</f>
        <v>153</v>
      </c>
      <c r="AA9" s="2">
        <f>SUMIFS(Import!AA$2:AA$237,Import!$F$2:$F$237,$F9,Import!$G$2:$G$237,$G9)</f>
        <v>12.4</v>
      </c>
      <c r="AB9" s="2">
        <f>SUMIFS(Import!AB$2:AB$237,Import!$F$2:$F$237,$F9,Import!$G$2:$G$237,$G9)</f>
        <v>31.88</v>
      </c>
      <c r="AC9" s="2">
        <f>SUMIFS(Import!AC$2:AC$237,Import!$F$2:$F$237,$F9,Import!$G$2:$G$237,$G9)</f>
        <v>3</v>
      </c>
      <c r="AD9" s="2" t="str">
        <f t="shared" si="1"/>
        <v>F</v>
      </c>
      <c r="AE9" s="2" t="str">
        <f t="shared" si="1"/>
        <v>SAGE</v>
      </c>
      <c r="AF9" s="2" t="str">
        <f t="shared" si="1"/>
        <v>Maina</v>
      </c>
      <c r="AG9" s="2">
        <f>SUMIFS(Import!AG$2:AG$237,Import!$F$2:$F$237,$F9,Import!$G$2:$G$237,$G9)</f>
        <v>327</v>
      </c>
      <c r="AH9" s="2">
        <f>SUMIFS(Import!AH$2:AH$237,Import!$F$2:$F$237,$F9,Import!$G$2:$G$237,$G9)</f>
        <v>26.5</v>
      </c>
      <c r="AI9" s="2">
        <f>SUMIFS(Import!AI$2:AI$237,Import!$F$2:$F$237,$F9,Import!$G$2:$G$237,$G9)</f>
        <v>68.13</v>
      </c>
      <c r="AJ9" s="2">
        <f>SUMIFS(Import!AJ$2:AJ$237,Import!$F$2:$F$237,$F9,Import!$G$2:$G$237,$G9)</f>
        <v>0</v>
      </c>
      <c r="AK9" s="2">
        <f t="shared" si="2"/>
        <v>0</v>
      </c>
      <c r="AL9" s="2">
        <f t="shared" si="2"/>
        <v>0</v>
      </c>
      <c r="AM9" s="2">
        <f t="shared" si="2"/>
        <v>0</v>
      </c>
      <c r="AN9" s="2">
        <f>SUMIFS(Import!AN$2:AN$237,Import!$F$2:$F$237,$F9,Import!$G$2:$G$237,$G9)</f>
        <v>0</v>
      </c>
      <c r="AO9" s="2">
        <f>SUMIFS(Import!AO$2:AO$237,Import!$F$2:$F$237,$F9,Import!$G$2:$G$237,$G9)</f>
        <v>0</v>
      </c>
      <c r="AP9" s="2">
        <f>SUMIFS(Import!AP$2:AP$237,Import!$F$2:$F$237,$F9,Import!$G$2:$G$237,$G9)</f>
        <v>0</v>
      </c>
      <c r="AQ9" s="2">
        <f>SUMIFS(Import!AQ$2:AQ$237,Import!$F$2:$F$237,$F9,Import!$G$2:$G$237,$G9)</f>
        <v>0</v>
      </c>
      <c r="AR9" s="2">
        <f t="shared" si="3"/>
        <v>0</v>
      </c>
      <c r="AS9" s="2">
        <f t="shared" si="3"/>
        <v>0</v>
      </c>
      <c r="AT9" s="2">
        <f t="shared" si="3"/>
        <v>0</v>
      </c>
      <c r="AU9" s="2">
        <f>SUMIFS(Import!AU$2:AU$237,Import!$F$2:$F$237,$F9,Import!$G$2:$G$237,$G9)</f>
        <v>0</v>
      </c>
      <c r="AV9" s="2">
        <f>SUMIFS(Import!AV$2:AV$237,Import!$F$2:$F$237,$F9,Import!$G$2:$G$237,$G9)</f>
        <v>0</v>
      </c>
      <c r="AW9" s="2">
        <f>SUMIFS(Import!AW$2:AW$237,Import!$F$2:$F$237,$F9,Import!$G$2:$G$237,$G9)</f>
        <v>0</v>
      </c>
      <c r="AX9" s="2">
        <f>SUMIFS(Import!AX$2:AX$237,Import!$F$2:$F$237,$F9,Import!$G$2:$G$237,$G9)</f>
        <v>0</v>
      </c>
      <c r="AY9" s="2">
        <f t="shared" si="4"/>
        <v>0</v>
      </c>
      <c r="AZ9" s="2">
        <f t="shared" si="4"/>
        <v>0</v>
      </c>
      <c r="BA9" s="2">
        <f t="shared" si="4"/>
        <v>0</v>
      </c>
      <c r="BB9" s="2">
        <f>SUMIFS(Import!BB$2:BB$237,Import!$F$2:$F$237,$F9,Import!$G$2:$G$237,$G9)</f>
        <v>0</v>
      </c>
      <c r="BC9" s="2">
        <f>SUMIFS(Import!BC$2:BC$237,Import!$F$2:$F$237,$F9,Import!$G$2:$G$237,$G9)</f>
        <v>0</v>
      </c>
      <c r="BD9" s="2">
        <f>SUMIFS(Import!BD$2:BD$237,Import!$F$2:$F$237,$F9,Import!$G$2:$G$237,$G9)</f>
        <v>0</v>
      </c>
      <c r="BE9" s="2">
        <f>SUMIFS(Import!BE$2:BE$237,Import!$F$2:$F$237,$F9,Import!$G$2:$G$237,$G9)</f>
        <v>0</v>
      </c>
      <c r="BF9" s="2">
        <f t="shared" si="5"/>
        <v>0</v>
      </c>
      <c r="BG9" s="2">
        <f t="shared" si="5"/>
        <v>0</v>
      </c>
      <c r="BH9" s="2">
        <f t="shared" si="5"/>
        <v>0</v>
      </c>
      <c r="BI9" s="2">
        <f>SUMIFS(Import!BI$2:BI$237,Import!$F$2:$F$237,$F9,Import!$G$2:$G$237,$G9)</f>
        <v>0</v>
      </c>
      <c r="BJ9" s="2">
        <f>SUMIFS(Import!BJ$2:BJ$237,Import!$F$2:$F$237,$F9,Import!$G$2:$G$237,$G9)</f>
        <v>0</v>
      </c>
      <c r="BK9" s="2">
        <f>SUMIFS(Import!BK$2:BK$237,Import!$F$2:$F$237,$F9,Import!$G$2:$G$237,$G9)</f>
        <v>0</v>
      </c>
      <c r="BL9" s="2">
        <f>SUMIFS(Import!BL$2:BL$237,Import!$F$2:$F$237,$F9,Import!$G$2:$G$237,$G9)</f>
        <v>0</v>
      </c>
      <c r="BM9" s="2">
        <f t="shared" si="6"/>
        <v>0</v>
      </c>
      <c r="BN9" s="2">
        <f t="shared" si="6"/>
        <v>0</v>
      </c>
      <c r="BO9" s="2">
        <f t="shared" si="6"/>
        <v>0</v>
      </c>
      <c r="BP9" s="2">
        <f>SUMIFS(Import!BP$2:BP$237,Import!$F$2:$F$237,$F9,Import!$G$2:$G$237,$G9)</f>
        <v>0</v>
      </c>
      <c r="BQ9" s="2">
        <f>SUMIFS(Import!BQ$2:BQ$237,Import!$F$2:$F$237,$F9,Import!$G$2:$G$237,$G9)</f>
        <v>0</v>
      </c>
      <c r="BR9" s="2">
        <f>SUMIFS(Import!BR$2:BR$237,Import!$F$2:$F$237,$F9,Import!$G$2:$G$237,$G9)</f>
        <v>0</v>
      </c>
      <c r="BS9" s="2">
        <f>SUMIFS(Import!BS$2:BS$237,Import!$F$2:$F$237,$F9,Import!$G$2:$G$237,$G9)</f>
        <v>0</v>
      </c>
      <c r="BT9" s="2">
        <f t="shared" si="7"/>
        <v>0</v>
      </c>
      <c r="BU9" s="2">
        <f t="shared" si="7"/>
        <v>0</v>
      </c>
      <c r="BV9" s="2">
        <f t="shared" si="7"/>
        <v>0</v>
      </c>
      <c r="BW9" s="2">
        <f>SUMIFS(Import!BW$2:BW$237,Import!$F$2:$F$237,$F9,Import!$G$2:$G$237,$G9)</f>
        <v>0</v>
      </c>
      <c r="BX9" s="2">
        <f>SUMIFS(Import!BX$2:BX$237,Import!$F$2:$F$237,$F9,Import!$G$2:$G$237,$G9)</f>
        <v>0</v>
      </c>
      <c r="BY9" s="2">
        <f>SUMIFS(Import!BY$2:BY$237,Import!$F$2:$F$237,$F9,Import!$G$2:$G$237,$G9)</f>
        <v>0</v>
      </c>
      <c r="BZ9" s="2">
        <f>SUMIFS(Import!BZ$2:BZ$237,Import!$F$2:$F$237,$F9,Import!$G$2:$G$237,$G9)</f>
        <v>0</v>
      </c>
      <c r="CA9" s="2">
        <f t="shared" si="8"/>
        <v>0</v>
      </c>
      <c r="CB9" s="2">
        <f t="shared" si="8"/>
        <v>0</v>
      </c>
      <c r="CC9" s="2">
        <f t="shared" si="8"/>
        <v>0</v>
      </c>
      <c r="CD9" s="2">
        <f>SUMIFS(Import!CD$2:CD$237,Import!$F$2:$F$237,$F9,Import!$G$2:$G$237,$G9)</f>
        <v>0</v>
      </c>
      <c r="CE9" s="2">
        <f>SUMIFS(Import!CE$2:CE$237,Import!$F$2:$F$237,$F9,Import!$G$2:$G$237,$G9)</f>
        <v>0</v>
      </c>
      <c r="CF9" s="2">
        <f>SUMIFS(Import!CF$2:CF$237,Import!$F$2:$F$237,$F9,Import!$G$2:$G$237,$G9)</f>
        <v>0</v>
      </c>
      <c r="CG9" s="2">
        <f>SUMIFS(Import!CG$2:CG$237,Import!$F$2:$F$237,$F9,Import!$G$2:$G$237,$G9)</f>
        <v>0</v>
      </c>
      <c r="CH9" s="2">
        <f t="shared" si="9"/>
        <v>0</v>
      </c>
      <c r="CI9" s="2">
        <f t="shared" si="9"/>
        <v>0</v>
      </c>
      <c r="CJ9" s="2">
        <f t="shared" si="9"/>
        <v>0</v>
      </c>
      <c r="CK9" s="2">
        <f>SUMIFS(Import!CK$2:CK$237,Import!$F$2:$F$237,$F9,Import!$G$2:$G$237,$G9)</f>
        <v>0</v>
      </c>
      <c r="CL9" s="2">
        <f>SUMIFS(Import!CL$2:CL$237,Import!$F$2:$F$237,$F9,Import!$G$2:$G$237,$G9)</f>
        <v>0</v>
      </c>
      <c r="CM9" s="2">
        <f>SUMIFS(Import!CM$2:CM$237,Import!$F$2:$F$237,$F9,Import!$G$2:$G$237,$G9)</f>
        <v>0</v>
      </c>
      <c r="CN9" s="2">
        <f>SUMIFS(Import!CN$2:CN$237,Import!$F$2:$F$237,$F9,Import!$G$2:$G$237,$G9)</f>
        <v>0</v>
      </c>
      <c r="CO9" s="3">
        <f t="shared" si="10"/>
        <v>0</v>
      </c>
      <c r="CP9" s="3">
        <f t="shared" si="10"/>
        <v>0</v>
      </c>
      <c r="CQ9" s="3">
        <f t="shared" si="10"/>
        <v>0</v>
      </c>
      <c r="CR9" s="2">
        <f>SUMIFS(Import!CR$2:CR$237,Import!$F$2:$F$237,$F9,Import!$G$2:$G$237,$G9)</f>
        <v>0</v>
      </c>
      <c r="CS9" s="2">
        <f>SUMIFS(Import!CS$2:CS$237,Import!$F$2:$F$237,$F9,Import!$G$2:$G$237,$G9)</f>
        <v>0</v>
      </c>
      <c r="CT9" s="2">
        <f>SUMIFS(Import!CT$2:CT$237,Import!$F$2:$F$237,$F9,Import!$G$2:$G$237,$G9)</f>
        <v>0</v>
      </c>
    </row>
    <row r="10" spans="1:98" x14ac:dyDescent="0.25">
      <c r="A10" s="2" t="s">
        <v>38</v>
      </c>
      <c r="B10" s="2" t="s">
        <v>39</v>
      </c>
      <c r="C10" s="2">
        <v>1</v>
      </c>
      <c r="D10" s="2" t="s">
        <v>40</v>
      </c>
      <c r="E10" s="2">
        <v>13</v>
      </c>
      <c r="F10" s="2" t="s">
        <v>43</v>
      </c>
      <c r="G10" s="2">
        <v>1</v>
      </c>
      <c r="H10" s="2">
        <f>IF(SUMIFS(Import!H$2:H$237,Import!$F$2:$F$237,$F10,Import!$G$2:$G$237,$G10)=0,Data_T1!$H10,SUMIFS(Import!H$2:H$237,Import!$F$2:$F$237,$F10,Import!$G$2:$G$237,$G10))</f>
        <v>673</v>
      </c>
      <c r="I10" s="2">
        <f>SUMIFS(Import!I$2:I$237,Import!$F$2:$F$237,$F10,Import!$G$2:$G$237,$G10)</f>
        <v>414</v>
      </c>
      <c r="J10" s="2">
        <f>SUMIFS(Import!J$2:J$237,Import!$F$2:$F$237,$F10,Import!$G$2:$G$237,$G10)</f>
        <v>61.52</v>
      </c>
      <c r="K10" s="2">
        <f>SUMIFS(Import!K$2:K$237,Import!$F$2:$F$237,$F10,Import!$G$2:$G$237,$G10)</f>
        <v>259</v>
      </c>
      <c r="L10" s="2">
        <f>SUMIFS(Import!L$2:L$237,Import!$F$2:$F$237,$F10,Import!$G$2:$G$237,$G10)</f>
        <v>38.479999999999997</v>
      </c>
      <c r="M10" s="2">
        <f>SUMIFS(Import!M$2:M$237,Import!$F$2:$F$237,$F10,Import!$G$2:$G$237,$G10)</f>
        <v>7</v>
      </c>
      <c r="N10" s="2">
        <f>SUMIFS(Import!N$2:N$237,Import!$F$2:$F$237,$F10,Import!$G$2:$G$237,$G10)</f>
        <v>1.04</v>
      </c>
      <c r="O10" s="2">
        <f>SUMIFS(Import!O$2:O$237,Import!$F$2:$F$237,$F10,Import!$G$2:$G$237,$G10)</f>
        <v>2.7</v>
      </c>
      <c r="P10" s="2">
        <f>SUMIFS(Import!P$2:P$237,Import!$F$2:$F$237,$F10,Import!$G$2:$G$237,$G10)</f>
        <v>2</v>
      </c>
      <c r="Q10" s="2">
        <f>SUMIFS(Import!Q$2:Q$237,Import!$F$2:$F$237,$F10,Import!$G$2:$G$237,$G10)</f>
        <v>0.3</v>
      </c>
      <c r="R10" s="2">
        <f>SUMIFS(Import!R$2:R$237,Import!$F$2:$F$237,$F10,Import!$G$2:$G$237,$G10)</f>
        <v>0.77</v>
      </c>
      <c r="S10" s="2">
        <f>SUMIFS(Import!S$2:S$237,Import!$F$2:$F$237,$F10,Import!$G$2:$G$237,$G10)</f>
        <v>250</v>
      </c>
      <c r="T10" s="2">
        <f>SUMIFS(Import!T$2:T$237,Import!$F$2:$F$237,$F10,Import!$G$2:$G$237,$G10)</f>
        <v>37.15</v>
      </c>
      <c r="U10" s="2">
        <f>SUMIFS(Import!U$2:U$237,Import!$F$2:$F$237,$F10,Import!$G$2:$G$237,$G10)</f>
        <v>96.53</v>
      </c>
      <c r="V10" s="2">
        <f>SUMIFS(Import!V$2:V$237,Import!$F$2:$F$237,$F10,Import!$G$2:$G$237,$G10)</f>
        <v>1</v>
      </c>
      <c r="W10" s="2" t="str">
        <f t="shared" si="0"/>
        <v>M</v>
      </c>
      <c r="X10" s="2" t="str">
        <f t="shared" si="0"/>
        <v>GREIG</v>
      </c>
      <c r="Y10" s="2" t="str">
        <f t="shared" si="0"/>
        <v>Moana</v>
      </c>
      <c r="Z10" s="2">
        <f>SUMIFS(Import!Z$2:Z$237,Import!$F$2:$F$237,$F10,Import!$G$2:$G$237,$G10)</f>
        <v>51</v>
      </c>
      <c r="AA10" s="2">
        <f>SUMIFS(Import!AA$2:AA$237,Import!$F$2:$F$237,$F10,Import!$G$2:$G$237,$G10)</f>
        <v>7.58</v>
      </c>
      <c r="AB10" s="2">
        <f>SUMIFS(Import!AB$2:AB$237,Import!$F$2:$F$237,$F10,Import!$G$2:$G$237,$G10)</f>
        <v>20.399999999999999</v>
      </c>
      <c r="AC10" s="2">
        <f>SUMIFS(Import!AC$2:AC$237,Import!$F$2:$F$237,$F10,Import!$G$2:$G$237,$G10)</f>
        <v>3</v>
      </c>
      <c r="AD10" s="2" t="str">
        <f t="shared" si="1"/>
        <v>F</v>
      </c>
      <c r="AE10" s="2" t="str">
        <f t="shared" si="1"/>
        <v>SAGE</v>
      </c>
      <c r="AF10" s="2" t="str">
        <f t="shared" si="1"/>
        <v>Maina</v>
      </c>
      <c r="AG10" s="2">
        <f>SUMIFS(Import!AG$2:AG$237,Import!$F$2:$F$237,$F10,Import!$G$2:$G$237,$G10)</f>
        <v>199</v>
      </c>
      <c r="AH10" s="2">
        <f>SUMIFS(Import!AH$2:AH$237,Import!$F$2:$F$237,$F10,Import!$G$2:$G$237,$G10)</f>
        <v>29.57</v>
      </c>
      <c r="AI10" s="2">
        <f>SUMIFS(Import!AI$2:AI$237,Import!$F$2:$F$237,$F10,Import!$G$2:$G$237,$G10)</f>
        <v>79.599999999999994</v>
      </c>
      <c r="AJ10" s="2">
        <f>SUMIFS(Import!AJ$2:AJ$237,Import!$F$2:$F$237,$F10,Import!$G$2:$G$237,$G10)</f>
        <v>0</v>
      </c>
      <c r="AK10" s="2">
        <f t="shared" si="2"/>
        <v>0</v>
      </c>
      <c r="AL10" s="2">
        <f t="shared" si="2"/>
        <v>0</v>
      </c>
      <c r="AM10" s="2">
        <f t="shared" si="2"/>
        <v>0</v>
      </c>
      <c r="AN10" s="2">
        <f>SUMIFS(Import!AN$2:AN$237,Import!$F$2:$F$237,$F10,Import!$G$2:$G$237,$G10)</f>
        <v>0</v>
      </c>
      <c r="AO10" s="2">
        <f>SUMIFS(Import!AO$2:AO$237,Import!$F$2:$F$237,$F10,Import!$G$2:$G$237,$G10)</f>
        <v>0</v>
      </c>
      <c r="AP10" s="2">
        <f>SUMIFS(Import!AP$2:AP$237,Import!$F$2:$F$237,$F10,Import!$G$2:$G$237,$G10)</f>
        <v>0</v>
      </c>
      <c r="AQ10" s="2">
        <f>SUMIFS(Import!AQ$2:AQ$237,Import!$F$2:$F$237,$F10,Import!$G$2:$G$237,$G10)</f>
        <v>0</v>
      </c>
      <c r="AR10" s="2">
        <f t="shared" si="3"/>
        <v>0</v>
      </c>
      <c r="AS10" s="2">
        <f t="shared" si="3"/>
        <v>0</v>
      </c>
      <c r="AT10" s="2">
        <f t="shared" si="3"/>
        <v>0</v>
      </c>
      <c r="AU10" s="2">
        <f>SUMIFS(Import!AU$2:AU$237,Import!$F$2:$F$237,$F10,Import!$G$2:$G$237,$G10)</f>
        <v>0</v>
      </c>
      <c r="AV10" s="2">
        <f>SUMIFS(Import!AV$2:AV$237,Import!$F$2:$F$237,$F10,Import!$G$2:$G$237,$G10)</f>
        <v>0</v>
      </c>
      <c r="AW10" s="2">
        <f>SUMIFS(Import!AW$2:AW$237,Import!$F$2:$F$237,$F10,Import!$G$2:$G$237,$G10)</f>
        <v>0</v>
      </c>
      <c r="AX10" s="2">
        <f>SUMIFS(Import!AX$2:AX$237,Import!$F$2:$F$237,$F10,Import!$G$2:$G$237,$G10)</f>
        <v>0</v>
      </c>
      <c r="AY10" s="2">
        <f t="shared" si="4"/>
        <v>0</v>
      </c>
      <c r="AZ10" s="2">
        <f t="shared" si="4"/>
        <v>0</v>
      </c>
      <c r="BA10" s="2">
        <f t="shared" si="4"/>
        <v>0</v>
      </c>
      <c r="BB10" s="2">
        <f>SUMIFS(Import!BB$2:BB$237,Import!$F$2:$F$237,$F10,Import!$G$2:$G$237,$G10)</f>
        <v>0</v>
      </c>
      <c r="BC10" s="2">
        <f>SUMIFS(Import!BC$2:BC$237,Import!$F$2:$F$237,$F10,Import!$G$2:$G$237,$G10)</f>
        <v>0</v>
      </c>
      <c r="BD10" s="2">
        <f>SUMIFS(Import!BD$2:BD$237,Import!$F$2:$F$237,$F10,Import!$G$2:$G$237,$G10)</f>
        <v>0</v>
      </c>
      <c r="BE10" s="2">
        <f>SUMIFS(Import!BE$2:BE$237,Import!$F$2:$F$237,$F10,Import!$G$2:$G$237,$G10)</f>
        <v>0</v>
      </c>
      <c r="BF10" s="2">
        <f t="shared" si="5"/>
        <v>0</v>
      </c>
      <c r="BG10" s="2">
        <f t="shared" si="5"/>
        <v>0</v>
      </c>
      <c r="BH10" s="2">
        <f t="shared" si="5"/>
        <v>0</v>
      </c>
      <c r="BI10" s="2">
        <f>SUMIFS(Import!BI$2:BI$237,Import!$F$2:$F$237,$F10,Import!$G$2:$G$237,$G10)</f>
        <v>0</v>
      </c>
      <c r="BJ10" s="2">
        <f>SUMIFS(Import!BJ$2:BJ$237,Import!$F$2:$F$237,$F10,Import!$G$2:$G$237,$G10)</f>
        <v>0</v>
      </c>
      <c r="BK10" s="2">
        <f>SUMIFS(Import!BK$2:BK$237,Import!$F$2:$F$237,$F10,Import!$G$2:$G$237,$G10)</f>
        <v>0</v>
      </c>
      <c r="BL10" s="2">
        <f>SUMIFS(Import!BL$2:BL$237,Import!$F$2:$F$237,$F10,Import!$G$2:$G$237,$G10)</f>
        <v>0</v>
      </c>
      <c r="BM10" s="2">
        <f t="shared" si="6"/>
        <v>0</v>
      </c>
      <c r="BN10" s="2">
        <f t="shared" si="6"/>
        <v>0</v>
      </c>
      <c r="BO10" s="2">
        <f t="shared" si="6"/>
        <v>0</v>
      </c>
      <c r="BP10" s="2">
        <f>SUMIFS(Import!BP$2:BP$237,Import!$F$2:$F$237,$F10,Import!$G$2:$G$237,$G10)</f>
        <v>0</v>
      </c>
      <c r="BQ10" s="2">
        <f>SUMIFS(Import!BQ$2:BQ$237,Import!$F$2:$F$237,$F10,Import!$G$2:$G$237,$G10)</f>
        <v>0</v>
      </c>
      <c r="BR10" s="2">
        <f>SUMIFS(Import!BR$2:BR$237,Import!$F$2:$F$237,$F10,Import!$G$2:$G$237,$G10)</f>
        <v>0</v>
      </c>
      <c r="BS10" s="2">
        <f>SUMIFS(Import!BS$2:BS$237,Import!$F$2:$F$237,$F10,Import!$G$2:$G$237,$G10)</f>
        <v>0</v>
      </c>
      <c r="BT10" s="2">
        <f t="shared" si="7"/>
        <v>0</v>
      </c>
      <c r="BU10" s="2">
        <f t="shared" si="7"/>
        <v>0</v>
      </c>
      <c r="BV10" s="2">
        <f t="shared" si="7"/>
        <v>0</v>
      </c>
      <c r="BW10" s="2">
        <f>SUMIFS(Import!BW$2:BW$237,Import!$F$2:$F$237,$F10,Import!$G$2:$G$237,$G10)</f>
        <v>0</v>
      </c>
      <c r="BX10" s="2">
        <f>SUMIFS(Import!BX$2:BX$237,Import!$F$2:$F$237,$F10,Import!$G$2:$G$237,$G10)</f>
        <v>0</v>
      </c>
      <c r="BY10" s="2">
        <f>SUMIFS(Import!BY$2:BY$237,Import!$F$2:$F$237,$F10,Import!$G$2:$G$237,$G10)</f>
        <v>0</v>
      </c>
      <c r="BZ10" s="2">
        <f>SUMIFS(Import!BZ$2:BZ$237,Import!$F$2:$F$237,$F10,Import!$G$2:$G$237,$G10)</f>
        <v>0</v>
      </c>
      <c r="CA10" s="2">
        <f t="shared" si="8"/>
        <v>0</v>
      </c>
      <c r="CB10" s="2">
        <f t="shared" si="8"/>
        <v>0</v>
      </c>
      <c r="CC10" s="2">
        <f t="shared" si="8"/>
        <v>0</v>
      </c>
      <c r="CD10" s="2">
        <f>SUMIFS(Import!CD$2:CD$237,Import!$F$2:$F$237,$F10,Import!$G$2:$G$237,$G10)</f>
        <v>0</v>
      </c>
      <c r="CE10" s="2">
        <f>SUMIFS(Import!CE$2:CE$237,Import!$F$2:$F$237,$F10,Import!$G$2:$G$237,$G10)</f>
        <v>0</v>
      </c>
      <c r="CF10" s="2">
        <f>SUMIFS(Import!CF$2:CF$237,Import!$F$2:$F$237,$F10,Import!$G$2:$G$237,$G10)</f>
        <v>0</v>
      </c>
      <c r="CG10" s="2">
        <f>SUMIFS(Import!CG$2:CG$237,Import!$F$2:$F$237,$F10,Import!$G$2:$G$237,$G10)</f>
        <v>0</v>
      </c>
      <c r="CH10" s="2">
        <f t="shared" si="9"/>
        <v>0</v>
      </c>
      <c r="CI10" s="2">
        <f t="shared" si="9"/>
        <v>0</v>
      </c>
      <c r="CJ10" s="2">
        <f t="shared" si="9"/>
        <v>0</v>
      </c>
      <c r="CK10" s="2">
        <f>SUMIFS(Import!CK$2:CK$237,Import!$F$2:$F$237,$F10,Import!$G$2:$G$237,$G10)</f>
        <v>0</v>
      </c>
      <c r="CL10" s="2">
        <f>SUMIFS(Import!CL$2:CL$237,Import!$F$2:$F$237,$F10,Import!$G$2:$G$237,$G10)</f>
        <v>0</v>
      </c>
      <c r="CM10" s="2">
        <f>SUMIFS(Import!CM$2:CM$237,Import!$F$2:$F$237,$F10,Import!$G$2:$G$237,$G10)</f>
        <v>0</v>
      </c>
      <c r="CN10" s="2">
        <f>SUMIFS(Import!CN$2:CN$237,Import!$F$2:$F$237,$F10,Import!$G$2:$G$237,$G10)</f>
        <v>0</v>
      </c>
      <c r="CO10" s="3">
        <f t="shared" si="10"/>
        <v>0</v>
      </c>
      <c r="CP10" s="3">
        <f t="shared" si="10"/>
        <v>0</v>
      </c>
      <c r="CQ10" s="3">
        <f t="shared" si="10"/>
        <v>0</v>
      </c>
      <c r="CR10" s="2">
        <f>SUMIFS(Import!CR$2:CR$237,Import!$F$2:$F$237,$F10,Import!$G$2:$G$237,$G10)</f>
        <v>0</v>
      </c>
      <c r="CS10" s="2">
        <f>SUMIFS(Import!CS$2:CS$237,Import!$F$2:$F$237,$F10,Import!$G$2:$G$237,$G10)</f>
        <v>0</v>
      </c>
      <c r="CT10" s="2">
        <f>SUMIFS(Import!CT$2:CT$237,Import!$F$2:$F$237,$F10,Import!$G$2:$G$237,$G10)</f>
        <v>0</v>
      </c>
    </row>
    <row r="11" spans="1:98" x14ac:dyDescent="0.25">
      <c r="A11" s="2" t="s">
        <v>38</v>
      </c>
      <c r="B11" s="2" t="s">
        <v>39</v>
      </c>
      <c r="C11" s="2">
        <v>1</v>
      </c>
      <c r="D11" s="2" t="s">
        <v>40</v>
      </c>
      <c r="E11" s="2">
        <v>13</v>
      </c>
      <c r="F11" s="2" t="s">
        <v>43</v>
      </c>
      <c r="G11" s="2">
        <v>2</v>
      </c>
      <c r="H11" s="2">
        <f>IF(SUMIFS(Import!H$2:H$237,Import!$F$2:$F$237,$F11,Import!$G$2:$G$237,$G11)=0,Data_T1!$H11,SUMIFS(Import!H$2:H$237,Import!$F$2:$F$237,$F11,Import!$G$2:$G$237,$G11))</f>
        <v>401</v>
      </c>
      <c r="I11" s="2">
        <f>SUMIFS(Import!I$2:I$237,Import!$F$2:$F$237,$F11,Import!$G$2:$G$237,$G11)</f>
        <v>163</v>
      </c>
      <c r="J11" s="2">
        <f>SUMIFS(Import!J$2:J$237,Import!$F$2:$F$237,$F11,Import!$G$2:$G$237,$G11)</f>
        <v>40.65</v>
      </c>
      <c r="K11" s="2">
        <f>SUMIFS(Import!K$2:K$237,Import!$F$2:$F$237,$F11,Import!$G$2:$G$237,$G11)</f>
        <v>238</v>
      </c>
      <c r="L11" s="2">
        <f>SUMIFS(Import!L$2:L$237,Import!$F$2:$F$237,$F11,Import!$G$2:$G$237,$G11)</f>
        <v>59.35</v>
      </c>
      <c r="M11" s="2">
        <f>SUMIFS(Import!M$2:M$237,Import!$F$2:$F$237,$F11,Import!$G$2:$G$237,$G11)</f>
        <v>0</v>
      </c>
      <c r="N11" s="2">
        <f>SUMIFS(Import!N$2:N$237,Import!$F$2:$F$237,$F11,Import!$G$2:$G$237,$G11)</f>
        <v>0</v>
      </c>
      <c r="O11" s="2">
        <f>SUMIFS(Import!O$2:O$237,Import!$F$2:$F$237,$F11,Import!$G$2:$G$237,$G11)</f>
        <v>0</v>
      </c>
      <c r="P11" s="2">
        <f>SUMIFS(Import!P$2:P$237,Import!$F$2:$F$237,$F11,Import!$G$2:$G$237,$G11)</f>
        <v>4</v>
      </c>
      <c r="Q11" s="2">
        <f>SUMIFS(Import!Q$2:Q$237,Import!$F$2:$F$237,$F11,Import!$G$2:$G$237,$G11)</f>
        <v>1</v>
      </c>
      <c r="R11" s="2">
        <f>SUMIFS(Import!R$2:R$237,Import!$F$2:$F$237,$F11,Import!$G$2:$G$237,$G11)</f>
        <v>1.68</v>
      </c>
      <c r="S11" s="2">
        <f>SUMIFS(Import!S$2:S$237,Import!$F$2:$F$237,$F11,Import!$G$2:$G$237,$G11)</f>
        <v>234</v>
      </c>
      <c r="T11" s="2">
        <f>SUMIFS(Import!T$2:T$237,Import!$F$2:$F$237,$F11,Import!$G$2:$G$237,$G11)</f>
        <v>58.35</v>
      </c>
      <c r="U11" s="2">
        <f>SUMIFS(Import!U$2:U$237,Import!$F$2:$F$237,$F11,Import!$G$2:$G$237,$G11)</f>
        <v>98.32</v>
      </c>
      <c r="V11" s="2">
        <f>SUMIFS(Import!V$2:V$237,Import!$F$2:$F$237,$F11,Import!$G$2:$G$237,$G11)</f>
        <v>1</v>
      </c>
      <c r="W11" s="2" t="str">
        <f t="shared" si="0"/>
        <v>M</v>
      </c>
      <c r="X11" s="2" t="str">
        <f t="shared" si="0"/>
        <v>GREIG</v>
      </c>
      <c r="Y11" s="2" t="str">
        <f t="shared" si="0"/>
        <v>Moana</v>
      </c>
      <c r="Z11" s="2">
        <f>SUMIFS(Import!Z$2:Z$237,Import!$F$2:$F$237,$F11,Import!$G$2:$G$237,$G11)</f>
        <v>80</v>
      </c>
      <c r="AA11" s="2">
        <f>SUMIFS(Import!AA$2:AA$237,Import!$F$2:$F$237,$F11,Import!$G$2:$G$237,$G11)</f>
        <v>19.95</v>
      </c>
      <c r="AB11" s="2">
        <f>SUMIFS(Import!AB$2:AB$237,Import!$F$2:$F$237,$F11,Import!$G$2:$G$237,$G11)</f>
        <v>34.19</v>
      </c>
      <c r="AC11" s="2">
        <f>SUMIFS(Import!AC$2:AC$237,Import!$F$2:$F$237,$F11,Import!$G$2:$G$237,$G11)</f>
        <v>3</v>
      </c>
      <c r="AD11" s="2" t="str">
        <f t="shared" si="1"/>
        <v>F</v>
      </c>
      <c r="AE11" s="2" t="str">
        <f t="shared" si="1"/>
        <v>SAGE</v>
      </c>
      <c r="AF11" s="2" t="str">
        <f t="shared" si="1"/>
        <v>Maina</v>
      </c>
      <c r="AG11" s="2">
        <f>SUMIFS(Import!AG$2:AG$237,Import!$F$2:$F$237,$F11,Import!$G$2:$G$237,$G11)</f>
        <v>154</v>
      </c>
      <c r="AH11" s="2">
        <f>SUMIFS(Import!AH$2:AH$237,Import!$F$2:$F$237,$F11,Import!$G$2:$G$237,$G11)</f>
        <v>38.4</v>
      </c>
      <c r="AI11" s="2">
        <f>SUMIFS(Import!AI$2:AI$237,Import!$F$2:$F$237,$F11,Import!$G$2:$G$237,$G11)</f>
        <v>65.81</v>
      </c>
      <c r="AJ11" s="2">
        <f>SUMIFS(Import!AJ$2:AJ$237,Import!$F$2:$F$237,$F11,Import!$G$2:$G$237,$G11)</f>
        <v>0</v>
      </c>
      <c r="AK11" s="2">
        <f t="shared" si="2"/>
        <v>0</v>
      </c>
      <c r="AL11" s="2">
        <f t="shared" si="2"/>
        <v>0</v>
      </c>
      <c r="AM11" s="2">
        <f t="shared" si="2"/>
        <v>0</v>
      </c>
      <c r="AN11" s="2">
        <f>SUMIFS(Import!AN$2:AN$237,Import!$F$2:$F$237,$F11,Import!$G$2:$G$237,$G11)</f>
        <v>0</v>
      </c>
      <c r="AO11" s="2">
        <f>SUMIFS(Import!AO$2:AO$237,Import!$F$2:$F$237,$F11,Import!$G$2:$G$237,$G11)</f>
        <v>0</v>
      </c>
      <c r="AP11" s="2">
        <f>SUMIFS(Import!AP$2:AP$237,Import!$F$2:$F$237,$F11,Import!$G$2:$G$237,$G11)</f>
        <v>0</v>
      </c>
      <c r="AQ11" s="2">
        <f>SUMIFS(Import!AQ$2:AQ$237,Import!$F$2:$F$237,$F11,Import!$G$2:$G$237,$G11)</f>
        <v>0</v>
      </c>
      <c r="AR11" s="2">
        <f t="shared" si="3"/>
        <v>0</v>
      </c>
      <c r="AS11" s="2">
        <f t="shared" si="3"/>
        <v>0</v>
      </c>
      <c r="AT11" s="2">
        <f t="shared" si="3"/>
        <v>0</v>
      </c>
      <c r="AU11" s="2">
        <f>SUMIFS(Import!AU$2:AU$237,Import!$F$2:$F$237,$F11,Import!$G$2:$G$237,$G11)</f>
        <v>0</v>
      </c>
      <c r="AV11" s="2">
        <f>SUMIFS(Import!AV$2:AV$237,Import!$F$2:$F$237,$F11,Import!$G$2:$G$237,$G11)</f>
        <v>0</v>
      </c>
      <c r="AW11" s="2">
        <f>SUMIFS(Import!AW$2:AW$237,Import!$F$2:$F$237,$F11,Import!$G$2:$G$237,$G11)</f>
        <v>0</v>
      </c>
      <c r="AX11" s="2">
        <f>SUMIFS(Import!AX$2:AX$237,Import!$F$2:$F$237,$F11,Import!$G$2:$G$237,$G11)</f>
        <v>0</v>
      </c>
      <c r="AY11" s="2">
        <f t="shared" si="4"/>
        <v>0</v>
      </c>
      <c r="AZ11" s="2">
        <f t="shared" si="4"/>
        <v>0</v>
      </c>
      <c r="BA11" s="2">
        <f t="shared" si="4"/>
        <v>0</v>
      </c>
      <c r="BB11" s="2">
        <f>SUMIFS(Import!BB$2:BB$237,Import!$F$2:$F$237,$F11,Import!$G$2:$G$237,$G11)</f>
        <v>0</v>
      </c>
      <c r="BC11" s="2">
        <f>SUMIFS(Import!BC$2:BC$237,Import!$F$2:$F$237,$F11,Import!$G$2:$G$237,$G11)</f>
        <v>0</v>
      </c>
      <c r="BD11" s="2">
        <f>SUMIFS(Import!BD$2:BD$237,Import!$F$2:$F$237,$F11,Import!$G$2:$G$237,$G11)</f>
        <v>0</v>
      </c>
      <c r="BE11" s="2">
        <f>SUMIFS(Import!BE$2:BE$237,Import!$F$2:$F$237,$F11,Import!$G$2:$G$237,$G11)</f>
        <v>0</v>
      </c>
      <c r="BF11" s="2">
        <f t="shared" si="5"/>
        <v>0</v>
      </c>
      <c r="BG11" s="2">
        <f t="shared" si="5"/>
        <v>0</v>
      </c>
      <c r="BH11" s="2">
        <f t="shared" si="5"/>
        <v>0</v>
      </c>
      <c r="BI11" s="2">
        <f>SUMIFS(Import!BI$2:BI$237,Import!$F$2:$F$237,$F11,Import!$G$2:$G$237,$G11)</f>
        <v>0</v>
      </c>
      <c r="BJ11" s="2">
        <f>SUMIFS(Import!BJ$2:BJ$237,Import!$F$2:$F$237,$F11,Import!$G$2:$G$237,$G11)</f>
        <v>0</v>
      </c>
      <c r="BK11" s="2">
        <f>SUMIFS(Import!BK$2:BK$237,Import!$F$2:$F$237,$F11,Import!$G$2:$G$237,$G11)</f>
        <v>0</v>
      </c>
      <c r="BL11" s="2">
        <f>SUMIFS(Import!BL$2:BL$237,Import!$F$2:$F$237,$F11,Import!$G$2:$G$237,$G11)</f>
        <v>0</v>
      </c>
      <c r="BM11" s="2">
        <f t="shared" si="6"/>
        <v>0</v>
      </c>
      <c r="BN11" s="2">
        <f t="shared" si="6"/>
        <v>0</v>
      </c>
      <c r="BO11" s="2">
        <f t="shared" si="6"/>
        <v>0</v>
      </c>
      <c r="BP11" s="2">
        <f>SUMIFS(Import!BP$2:BP$237,Import!$F$2:$F$237,$F11,Import!$G$2:$G$237,$G11)</f>
        <v>0</v>
      </c>
      <c r="BQ11" s="2">
        <f>SUMIFS(Import!BQ$2:BQ$237,Import!$F$2:$F$237,$F11,Import!$G$2:$G$237,$G11)</f>
        <v>0</v>
      </c>
      <c r="BR11" s="2">
        <f>SUMIFS(Import!BR$2:BR$237,Import!$F$2:$F$237,$F11,Import!$G$2:$G$237,$G11)</f>
        <v>0</v>
      </c>
      <c r="BS11" s="2">
        <f>SUMIFS(Import!BS$2:BS$237,Import!$F$2:$F$237,$F11,Import!$G$2:$G$237,$G11)</f>
        <v>0</v>
      </c>
      <c r="BT11" s="2">
        <f t="shared" si="7"/>
        <v>0</v>
      </c>
      <c r="BU11" s="2">
        <f t="shared" si="7"/>
        <v>0</v>
      </c>
      <c r="BV11" s="2">
        <f t="shared" si="7"/>
        <v>0</v>
      </c>
      <c r="BW11" s="2">
        <f>SUMIFS(Import!BW$2:BW$237,Import!$F$2:$F$237,$F11,Import!$G$2:$G$237,$G11)</f>
        <v>0</v>
      </c>
      <c r="BX11" s="2">
        <f>SUMIFS(Import!BX$2:BX$237,Import!$F$2:$F$237,$F11,Import!$G$2:$G$237,$G11)</f>
        <v>0</v>
      </c>
      <c r="BY11" s="2">
        <f>SUMIFS(Import!BY$2:BY$237,Import!$F$2:$F$237,$F11,Import!$G$2:$G$237,$G11)</f>
        <v>0</v>
      </c>
      <c r="BZ11" s="2">
        <f>SUMIFS(Import!BZ$2:BZ$237,Import!$F$2:$F$237,$F11,Import!$G$2:$G$237,$G11)</f>
        <v>0</v>
      </c>
      <c r="CA11" s="2">
        <f t="shared" si="8"/>
        <v>0</v>
      </c>
      <c r="CB11" s="2">
        <f t="shared" si="8"/>
        <v>0</v>
      </c>
      <c r="CC11" s="2">
        <f t="shared" si="8"/>
        <v>0</v>
      </c>
      <c r="CD11" s="2">
        <f>SUMIFS(Import!CD$2:CD$237,Import!$F$2:$F$237,$F11,Import!$G$2:$G$237,$G11)</f>
        <v>0</v>
      </c>
      <c r="CE11" s="2">
        <f>SUMIFS(Import!CE$2:CE$237,Import!$F$2:$F$237,$F11,Import!$G$2:$G$237,$G11)</f>
        <v>0</v>
      </c>
      <c r="CF11" s="2">
        <f>SUMIFS(Import!CF$2:CF$237,Import!$F$2:$F$237,$F11,Import!$G$2:$G$237,$G11)</f>
        <v>0</v>
      </c>
      <c r="CG11" s="2">
        <f>SUMIFS(Import!CG$2:CG$237,Import!$F$2:$F$237,$F11,Import!$G$2:$G$237,$G11)</f>
        <v>0</v>
      </c>
      <c r="CH11" s="2">
        <f t="shared" si="9"/>
        <v>0</v>
      </c>
      <c r="CI11" s="2">
        <f t="shared" si="9"/>
        <v>0</v>
      </c>
      <c r="CJ11" s="2">
        <f t="shared" si="9"/>
        <v>0</v>
      </c>
      <c r="CK11" s="2">
        <f>SUMIFS(Import!CK$2:CK$237,Import!$F$2:$F$237,$F11,Import!$G$2:$G$237,$G11)</f>
        <v>0</v>
      </c>
      <c r="CL11" s="2">
        <f>SUMIFS(Import!CL$2:CL$237,Import!$F$2:$F$237,$F11,Import!$G$2:$G$237,$G11)</f>
        <v>0</v>
      </c>
      <c r="CM11" s="2">
        <f>SUMIFS(Import!CM$2:CM$237,Import!$F$2:$F$237,$F11,Import!$G$2:$G$237,$G11)</f>
        <v>0</v>
      </c>
      <c r="CN11" s="2">
        <f>SUMIFS(Import!CN$2:CN$237,Import!$F$2:$F$237,$F11,Import!$G$2:$G$237,$G11)</f>
        <v>0</v>
      </c>
      <c r="CO11" s="3">
        <f t="shared" si="10"/>
        <v>0</v>
      </c>
      <c r="CP11" s="3">
        <f t="shared" si="10"/>
        <v>0</v>
      </c>
      <c r="CQ11" s="3">
        <f t="shared" si="10"/>
        <v>0</v>
      </c>
      <c r="CR11" s="2">
        <f>SUMIFS(Import!CR$2:CR$237,Import!$F$2:$F$237,$F11,Import!$G$2:$G$237,$G11)</f>
        <v>0</v>
      </c>
      <c r="CS11" s="2">
        <f>SUMIFS(Import!CS$2:CS$237,Import!$F$2:$F$237,$F11,Import!$G$2:$G$237,$G11)</f>
        <v>0</v>
      </c>
      <c r="CT11" s="2">
        <f>SUMIFS(Import!CT$2:CT$237,Import!$F$2:$F$237,$F11,Import!$G$2:$G$237,$G11)</f>
        <v>0</v>
      </c>
    </row>
    <row r="12" spans="1:98" x14ac:dyDescent="0.25">
      <c r="A12" s="2" t="s">
        <v>38</v>
      </c>
      <c r="B12" s="2" t="s">
        <v>39</v>
      </c>
      <c r="C12" s="2">
        <v>1</v>
      </c>
      <c r="D12" s="2" t="s">
        <v>40</v>
      </c>
      <c r="E12" s="2">
        <v>13</v>
      </c>
      <c r="F12" s="2" t="s">
        <v>43</v>
      </c>
      <c r="G12" s="2">
        <v>3</v>
      </c>
      <c r="H12" s="2">
        <f>IF(SUMIFS(Import!H$2:H$237,Import!$F$2:$F$237,$F12,Import!$G$2:$G$237,$G12)=0,Data_T1!$H12,SUMIFS(Import!H$2:H$237,Import!$F$2:$F$237,$F12,Import!$G$2:$G$237,$G12))</f>
        <v>447</v>
      </c>
      <c r="I12" s="2">
        <f>SUMIFS(Import!I$2:I$237,Import!$F$2:$F$237,$F12,Import!$G$2:$G$237,$G12)</f>
        <v>300</v>
      </c>
      <c r="J12" s="2">
        <f>SUMIFS(Import!J$2:J$237,Import!$F$2:$F$237,$F12,Import!$G$2:$G$237,$G12)</f>
        <v>67.11</v>
      </c>
      <c r="K12" s="2">
        <f>SUMIFS(Import!K$2:K$237,Import!$F$2:$F$237,$F12,Import!$G$2:$G$237,$G12)</f>
        <v>147</v>
      </c>
      <c r="L12" s="2">
        <f>SUMIFS(Import!L$2:L$237,Import!$F$2:$F$237,$F12,Import!$G$2:$G$237,$G12)</f>
        <v>32.89</v>
      </c>
      <c r="M12" s="2">
        <f>SUMIFS(Import!M$2:M$237,Import!$F$2:$F$237,$F12,Import!$G$2:$G$237,$G12)</f>
        <v>0</v>
      </c>
      <c r="N12" s="2">
        <f>SUMIFS(Import!N$2:N$237,Import!$F$2:$F$237,$F12,Import!$G$2:$G$237,$G12)</f>
        <v>0</v>
      </c>
      <c r="O12" s="2">
        <f>SUMIFS(Import!O$2:O$237,Import!$F$2:$F$237,$F12,Import!$G$2:$G$237,$G12)</f>
        <v>0</v>
      </c>
      <c r="P12" s="2">
        <f>SUMIFS(Import!P$2:P$237,Import!$F$2:$F$237,$F12,Import!$G$2:$G$237,$G12)</f>
        <v>5</v>
      </c>
      <c r="Q12" s="2">
        <f>SUMIFS(Import!Q$2:Q$237,Import!$F$2:$F$237,$F12,Import!$G$2:$G$237,$G12)</f>
        <v>1.1200000000000001</v>
      </c>
      <c r="R12" s="2">
        <f>SUMIFS(Import!R$2:R$237,Import!$F$2:$F$237,$F12,Import!$G$2:$G$237,$G12)</f>
        <v>3.4</v>
      </c>
      <c r="S12" s="2">
        <f>SUMIFS(Import!S$2:S$237,Import!$F$2:$F$237,$F12,Import!$G$2:$G$237,$G12)</f>
        <v>142</v>
      </c>
      <c r="T12" s="2">
        <f>SUMIFS(Import!T$2:T$237,Import!$F$2:$F$237,$F12,Import!$G$2:$G$237,$G12)</f>
        <v>31.77</v>
      </c>
      <c r="U12" s="2">
        <f>SUMIFS(Import!U$2:U$237,Import!$F$2:$F$237,$F12,Import!$G$2:$G$237,$G12)</f>
        <v>96.6</v>
      </c>
      <c r="V12" s="2">
        <f>SUMIFS(Import!V$2:V$237,Import!$F$2:$F$237,$F12,Import!$G$2:$G$237,$G12)</f>
        <v>1</v>
      </c>
      <c r="W12" s="2" t="str">
        <f t="shared" si="0"/>
        <v>M</v>
      </c>
      <c r="X12" s="2" t="str">
        <f t="shared" si="0"/>
        <v>GREIG</v>
      </c>
      <c r="Y12" s="2" t="str">
        <f t="shared" si="0"/>
        <v>Moana</v>
      </c>
      <c r="Z12" s="2">
        <f>SUMIFS(Import!Z$2:Z$237,Import!$F$2:$F$237,$F12,Import!$G$2:$G$237,$G12)</f>
        <v>21</v>
      </c>
      <c r="AA12" s="2">
        <f>SUMIFS(Import!AA$2:AA$237,Import!$F$2:$F$237,$F12,Import!$G$2:$G$237,$G12)</f>
        <v>4.7</v>
      </c>
      <c r="AB12" s="2">
        <f>SUMIFS(Import!AB$2:AB$237,Import!$F$2:$F$237,$F12,Import!$G$2:$G$237,$G12)</f>
        <v>14.79</v>
      </c>
      <c r="AC12" s="2">
        <f>SUMIFS(Import!AC$2:AC$237,Import!$F$2:$F$237,$F12,Import!$G$2:$G$237,$G12)</f>
        <v>3</v>
      </c>
      <c r="AD12" s="2" t="str">
        <f t="shared" si="1"/>
        <v>F</v>
      </c>
      <c r="AE12" s="2" t="str">
        <f t="shared" si="1"/>
        <v>SAGE</v>
      </c>
      <c r="AF12" s="2" t="str">
        <f t="shared" si="1"/>
        <v>Maina</v>
      </c>
      <c r="AG12" s="2">
        <f>SUMIFS(Import!AG$2:AG$237,Import!$F$2:$F$237,$F12,Import!$G$2:$G$237,$G12)</f>
        <v>121</v>
      </c>
      <c r="AH12" s="2">
        <f>SUMIFS(Import!AH$2:AH$237,Import!$F$2:$F$237,$F12,Import!$G$2:$G$237,$G12)</f>
        <v>27.07</v>
      </c>
      <c r="AI12" s="2">
        <f>SUMIFS(Import!AI$2:AI$237,Import!$F$2:$F$237,$F12,Import!$G$2:$G$237,$G12)</f>
        <v>85.21</v>
      </c>
      <c r="AJ12" s="2">
        <f>SUMIFS(Import!AJ$2:AJ$237,Import!$F$2:$F$237,$F12,Import!$G$2:$G$237,$G12)</f>
        <v>0</v>
      </c>
      <c r="AK12" s="2">
        <f t="shared" si="2"/>
        <v>0</v>
      </c>
      <c r="AL12" s="2">
        <f t="shared" si="2"/>
        <v>0</v>
      </c>
      <c r="AM12" s="2">
        <f t="shared" si="2"/>
        <v>0</v>
      </c>
      <c r="AN12" s="2">
        <f>SUMIFS(Import!AN$2:AN$237,Import!$F$2:$F$237,$F12,Import!$G$2:$G$237,$G12)</f>
        <v>0</v>
      </c>
      <c r="AO12" s="2">
        <f>SUMIFS(Import!AO$2:AO$237,Import!$F$2:$F$237,$F12,Import!$G$2:$G$237,$G12)</f>
        <v>0</v>
      </c>
      <c r="AP12" s="2">
        <f>SUMIFS(Import!AP$2:AP$237,Import!$F$2:$F$237,$F12,Import!$G$2:$G$237,$G12)</f>
        <v>0</v>
      </c>
      <c r="AQ12" s="2">
        <f>SUMIFS(Import!AQ$2:AQ$237,Import!$F$2:$F$237,$F12,Import!$G$2:$G$237,$G12)</f>
        <v>0</v>
      </c>
      <c r="AR12" s="2">
        <f t="shared" si="3"/>
        <v>0</v>
      </c>
      <c r="AS12" s="2">
        <f t="shared" si="3"/>
        <v>0</v>
      </c>
      <c r="AT12" s="2">
        <f t="shared" si="3"/>
        <v>0</v>
      </c>
      <c r="AU12" s="2">
        <f>SUMIFS(Import!AU$2:AU$237,Import!$F$2:$F$237,$F12,Import!$G$2:$G$237,$G12)</f>
        <v>0</v>
      </c>
      <c r="AV12" s="2">
        <f>SUMIFS(Import!AV$2:AV$237,Import!$F$2:$F$237,$F12,Import!$G$2:$G$237,$G12)</f>
        <v>0</v>
      </c>
      <c r="AW12" s="2">
        <f>SUMIFS(Import!AW$2:AW$237,Import!$F$2:$F$237,$F12,Import!$G$2:$G$237,$G12)</f>
        <v>0</v>
      </c>
      <c r="AX12" s="2">
        <f>SUMIFS(Import!AX$2:AX$237,Import!$F$2:$F$237,$F12,Import!$G$2:$G$237,$G12)</f>
        <v>0</v>
      </c>
      <c r="AY12" s="2">
        <f t="shared" si="4"/>
        <v>0</v>
      </c>
      <c r="AZ12" s="2">
        <f t="shared" si="4"/>
        <v>0</v>
      </c>
      <c r="BA12" s="2">
        <f t="shared" si="4"/>
        <v>0</v>
      </c>
      <c r="BB12" s="2">
        <f>SUMIFS(Import!BB$2:BB$237,Import!$F$2:$F$237,$F12,Import!$G$2:$G$237,$G12)</f>
        <v>0</v>
      </c>
      <c r="BC12" s="2">
        <f>SUMIFS(Import!BC$2:BC$237,Import!$F$2:$F$237,$F12,Import!$G$2:$G$237,$G12)</f>
        <v>0</v>
      </c>
      <c r="BD12" s="2">
        <f>SUMIFS(Import!BD$2:BD$237,Import!$F$2:$F$237,$F12,Import!$G$2:$G$237,$G12)</f>
        <v>0</v>
      </c>
      <c r="BE12" s="2">
        <f>SUMIFS(Import!BE$2:BE$237,Import!$F$2:$F$237,$F12,Import!$G$2:$G$237,$G12)</f>
        <v>0</v>
      </c>
      <c r="BF12" s="2">
        <f t="shared" si="5"/>
        <v>0</v>
      </c>
      <c r="BG12" s="2">
        <f t="shared" si="5"/>
        <v>0</v>
      </c>
      <c r="BH12" s="2">
        <f t="shared" si="5"/>
        <v>0</v>
      </c>
      <c r="BI12" s="2">
        <f>SUMIFS(Import!BI$2:BI$237,Import!$F$2:$F$237,$F12,Import!$G$2:$G$237,$G12)</f>
        <v>0</v>
      </c>
      <c r="BJ12" s="2">
        <f>SUMIFS(Import!BJ$2:BJ$237,Import!$F$2:$F$237,$F12,Import!$G$2:$G$237,$G12)</f>
        <v>0</v>
      </c>
      <c r="BK12" s="2">
        <f>SUMIFS(Import!BK$2:BK$237,Import!$F$2:$F$237,$F12,Import!$G$2:$G$237,$G12)</f>
        <v>0</v>
      </c>
      <c r="BL12" s="2">
        <f>SUMIFS(Import!BL$2:BL$237,Import!$F$2:$F$237,$F12,Import!$G$2:$G$237,$G12)</f>
        <v>0</v>
      </c>
      <c r="BM12" s="2">
        <f t="shared" si="6"/>
        <v>0</v>
      </c>
      <c r="BN12" s="2">
        <f t="shared" si="6"/>
        <v>0</v>
      </c>
      <c r="BO12" s="2">
        <f t="shared" si="6"/>
        <v>0</v>
      </c>
      <c r="BP12" s="2">
        <f>SUMIFS(Import!BP$2:BP$237,Import!$F$2:$F$237,$F12,Import!$G$2:$G$237,$G12)</f>
        <v>0</v>
      </c>
      <c r="BQ12" s="2">
        <f>SUMIFS(Import!BQ$2:BQ$237,Import!$F$2:$F$237,$F12,Import!$G$2:$G$237,$G12)</f>
        <v>0</v>
      </c>
      <c r="BR12" s="2">
        <f>SUMIFS(Import!BR$2:BR$237,Import!$F$2:$F$237,$F12,Import!$G$2:$G$237,$G12)</f>
        <v>0</v>
      </c>
      <c r="BS12" s="2">
        <f>SUMIFS(Import!BS$2:BS$237,Import!$F$2:$F$237,$F12,Import!$G$2:$G$237,$G12)</f>
        <v>0</v>
      </c>
      <c r="BT12" s="2">
        <f t="shared" si="7"/>
        <v>0</v>
      </c>
      <c r="BU12" s="2">
        <f t="shared" si="7"/>
        <v>0</v>
      </c>
      <c r="BV12" s="2">
        <f t="shared" si="7"/>
        <v>0</v>
      </c>
      <c r="BW12" s="2">
        <f>SUMIFS(Import!BW$2:BW$237,Import!$F$2:$F$237,$F12,Import!$G$2:$G$237,$G12)</f>
        <v>0</v>
      </c>
      <c r="BX12" s="2">
        <f>SUMIFS(Import!BX$2:BX$237,Import!$F$2:$F$237,$F12,Import!$G$2:$G$237,$G12)</f>
        <v>0</v>
      </c>
      <c r="BY12" s="2">
        <f>SUMIFS(Import!BY$2:BY$237,Import!$F$2:$F$237,$F12,Import!$G$2:$G$237,$G12)</f>
        <v>0</v>
      </c>
      <c r="BZ12" s="2">
        <f>SUMIFS(Import!BZ$2:BZ$237,Import!$F$2:$F$237,$F12,Import!$G$2:$G$237,$G12)</f>
        <v>0</v>
      </c>
      <c r="CA12" s="2">
        <f t="shared" si="8"/>
        <v>0</v>
      </c>
      <c r="CB12" s="2">
        <f t="shared" si="8"/>
        <v>0</v>
      </c>
      <c r="CC12" s="2">
        <f t="shared" si="8"/>
        <v>0</v>
      </c>
      <c r="CD12" s="2">
        <f>SUMIFS(Import!CD$2:CD$237,Import!$F$2:$F$237,$F12,Import!$G$2:$G$237,$G12)</f>
        <v>0</v>
      </c>
      <c r="CE12" s="2">
        <f>SUMIFS(Import!CE$2:CE$237,Import!$F$2:$F$237,$F12,Import!$G$2:$G$237,$G12)</f>
        <v>0</v>
      </c>
      <c r="CF12" s="2">
        <f>SUMIFS(Import!CF$2:CF$237,Import!$F$2:$F$237,$F12,Import!$G$2:$G$237,$G12)</f>
        <v>0</v>
      </c>
      <c r="CG12" s="2">
        <f>SUMIFS(Import!CG$2:CG$237,Import!$F$2:$F$237,$F12,Import!$G$2:$G$237,$G12)</f>
        <v>0</v>
      </c>
      <c r="CH12" s="2">
        <f t="shared" si="9"/>
        <v>0</v>
      </c>
      <c r="CI12" s="2">
        <f t="shared" si="9"/>
        <v>0</v>
      </c>
      <c r="CJ12" s="2">
        <f t="shared" si="9"/>
        <v>0</v>
      </c>
      <c r="CK12" s="2">
        <f>SUMIFS(Import!CK$2:CK$237,Import!$F$2:$F$237,$F12,Import!$G$2:$G$237,$G12)</f>
        <v>0</v>
      </c>
      <c r="CL12" s="2">
        <f>SUMIFS(Import!CL$2:CL$237,Import!$F$2:$F$237,$F12,Import!$G$2:$G$237,$G12)</f>
        <v>0</v>
      </c>
      <c r="CM12" s="2">
        <f>SUMIFS(Import!CM$2:CM$237,Import!$F$2:$F$237,$F12,Import!$G$2:$G$237,$G12)</f>
        <v>0</v>
      </c>
      <c r="CN12" s="2">
        <f>SUMIFS(Import!CN$2:CN$237,Import!$F$2:$F$237,$F12,Import!$G$2:$G$237,$G12)</f>
        <v>0</v>
      </c>
      <c r="CO12" s="3">
        <f t="shared" si="10"/>
        <v>0</v>
      </c>
      <c r="CP12" s="3">
        <f t="shared" si="10"/>
        <v>0</v>
      </c>
      <c r="CQ12" s="3">
        <f t="shared" si="10"/>
        <v>0</v>
      </c>
      <c r="CR12" s="2">
        <f>SUMIFS(Import!CR$2:CR$237,Import!$F$2:$F$237,$F12,Import!$G$2:$G$237,$G12)</f>
        <v>0</v>
      </c>
      <c r="CS12" s="2">
        <f>SUMIFS(Import!CS$2:CS$237,Import!$F$2:$F$237,$F12,Import!$G$2:$G$237,$G12)</f>
        <v>0</v>
      </c>
      <c r="CT12" s="2">
        <f>SUMIFS(Import!CT$2:CT$237,Import!$F$2:$F$237,$F12,Import!$G$2:$G$237,$G12)</f>
        <v>0</v>
      </c>
    </row>
    <row r="13" spans="1:98" x14ac:dyDescent="0.25">
      <c r="A13" s="2" t="s">
        <v>38</v>
      </c>
      <c r="B13" s="2" t="s">
        <v>39</v>
      </c>
      <c r="C13" s="2">
        <v>3</v>
      </c>
      <c r="D13" s="2" t="s">
        <v>44</v>
      </c>
      <c r="E13" s="2">
        <v>14</v>
      </c>
      <c r="F13" s="2" t="s">
        <v>45</v>
      </c>
      <c r="G13" s="2">
        <v>1</v>
      </c>
      <c r="H13" s="2">
        <f>IF(SUMIFS(Import!H$2:H$237,Import!$F$2:$F$237,$F13,Import!$G$2:$G$237,$G13)=0,Data_T1!$H13,SUMIFS(Import!H$2:H$237,Import!$F$2:$F$237,$F13,Import!$G$2:$G$237,$G13))</f>
        <v>1392</v>
      </c>
      <c r="I13" s="2">
        <f>SUMIFS(Import!I$2:I$237,Import!$F$2:$F$237,$F13,Import!$G$2:$G$237,$G13)</f>
        <v>677</v>
      </c>
      <c r="J13" s="2">
        <f>SUMIFS(Import!J$2:J$237,Import!$F$2:$F$237,$F13,Import!$G$2:$G$237,$G13)</f>
        <v>48.64</v>
      </c>
      <c r="K13" s="2">
        <f>SUMIFS(Import!K$2:K$237,Import!$F$2:$F$237,$F13,Import!$G$2:$G$237,$G13)</f>
        <v>715</v>
      </c>
      <c r="L13" s="2">
        <f>SUMIFS(Import!L$2:L$237,Import!$F$2:$F$237,$F13,Import!$G$2:$G$237,$G13)</f>
        <v>51.36</v>
      </c>
      <c r="M13" s="2">
        <f>SUMIFS(Import!M$2:M$237,Import!$F$2:$F$237,$F13,Import!$G$2:$G$237,$G13)</f>
        <v>10</v>
      </c>
      <c r="N13" s="2">
        <f>SUMIFS(Import!N$2:N$237,Import!$F$2:$F$237,$F13,Import!$G$2:$G$237,$G13)</f>
        <v>0.72</v>
      </c>
      <c r="O13" s="2">
        <f>SUMIFS(Import!O$2:O$237,Import!$F$2:$F$237,$F13,Import!$G$2:$G$237,$G13)</f>
        <v>1.4</v>
      </c>
      <c r="P13" s="2">
        <f>SUMIFS(Import!P$2:P$237,Import!$F$2:$F$237,$F13,Import!$G$2:$G$237,$G13)</f>
        <v>14</v>
      </c>
      <c r="Q13" s="2">
        <f>SUMIFS(Import!Q$2:Q$237,Import!$F$2:$F$237,$F13,Import!$G$2:$G$237,$G13)</f>
        <v>1.01</v>
      </c>
      <c r="R13" s="2">
        <f>SUMIFS(Import!R$2:R$237,Import!$F$2:$F$237,$F13,Import!$G$2:$G$237,$G13)</f>
        <v>1.96</v>
      </c>
      <c r="S13" s="2">
        <f>SUMIFS(Import!S$2:S$237,Import!$F$2:$F$237,$F13,Import!$G$2:$G$237,$G13)</f>
        <v>691</v>
      </c>
      <c r="T13" s="2">
        <f>SUMIFS(Import!T$2:T$237,Import!$F$2:$F$237,$F13,Import!$G$2:$G$237,$G13)</f>
        <v>49.64</v>
      </c>
      <c r="U13" s="2">
        <f>SUMIFS(Import!U$2:U$237,Import!$F$2:$F$237,$F13,Import!$G$2:$G$237,$G13)</f>
        <v>96.64</v>
      </c>
      <c r="V13" s="2">
        <f>SUMIFS(Import!V$2:V$237,Import!$F$2:$F$237,$F13,Import!$G$2:$G$237,$G13)</f>
        <v>1</v>
      </c>
      <c r="W13" s="2" t="str">
        <f t="shared" si="0"/>
        <v>M</v>
      </c>
      <c r="X13" s="2" t="str">
        <f t="shared" si="0"/>
        <v>HOWELL</v>
      </c>
      <c r="Y13" s="2" t="str">
        <f t="shared" si="0"/>
        <v>Patrick</v>
      </c>
      <c r="Z13" s="2">
        <f>SUMIFS(Import!Z$2:Z$237,Import!$F$2:$F$237,$F13,Import!$G$2:$G$237,$G13)</f>
        <v>425</v>
      </c>
      <c r="AA13" s="2">
        <f>SUMIFS(Import!AA$2:AA$237,Import!$F$2:$F$237,$F13,Import!$G$2:$G$237,$G13)</f>
        <v>30.53</v>
      </c>
      <c r="AB13" s="2">
        <f>SUMIFS(Import!AB$2:AB$237,Import!$F$2:$F$237,$F13,Import!$G$2:$G$237,$G13)</f>
        <v>61.51</v>
      </c>
      <c r="AC13" s="2">
        <f>SUMIFS(Import!AC$2:AC$237,Import!$F$2:$F$237,$F13,Import!$G$2:$G$237,$G13)</f>
        <v>5</v>
      </c>
      <c r="AD13" s="2" t="str">
        <f t="shared" si="1"/>
        <v>M</v>
      </c>
      <c r="AE13" s="2" t="str">
        <f t="shared" si="1"/>
        <v>BROTHERSON</v>
      </c>
      <c r="AF13" s="2" t="str">
        <f t="shared" si="1"/>
        <v>Moetai, Charles</v>
      </c>
      <c r="AG13" s="2">
        <f>SUMIFS(Import!AG$2:AG$237,Import!$F$2:$F$237,$F13,Import!$G$2:$G$237,$G13)</f>
        <v>266</v>
      </c>
      <c r="AH13" s="2">
        <f>SUMIFS(Import!AH$2:AH$237,Import!$F$2:$F$237,$F13,Import!$G$2:$G$237,$G13)</f>
        <v>19.11</v>
      </c>
      <c r="AI13" s="2">
        <f>SUMIFS(Import!AI$2:AI$237,Import!$F$2:$F$237,$F13,Import!$G$2:$G$237,$G13)</f>
        <v>38.49</v>
      </c>
      <c r="AJ13" s="2">
        <f>SUMIFS(Import!AJ$2:AJ$237,Import!$F$2:$F$237,$F13,Import!$G$2:$G$237,$G13)</f>
        <v>0</v>
      </c>
      <c r="AK13" s="2">
        <f t="shared" si="2"/>
        <v>0</v>
      </c>
      <c r="AL13" s="2">
        <f t="shared" si="2"/>
        <v>0</v>
      </c>
      <c r="AM13" s="2">
        <f t="shared" si="2"/>
        <v>0</v>
      </c>
      <c r="AN13" s="2">
        <f>SUMIFS(Import!AN$2:AN$237,Import!$F$2:$F$237,$F13,Import!$G$2:$G$237,$G13)</f>
        <v>0</v>
      </c>
      <c r="AO13" s="2">
        <f>SUMIFS(Import!AO$2:AO$237,Import!$F$2:$F$237,$F13,Import!$G$2:$G$237,$G13)</f>
        <v>0</v>
      </c>
      <c r="AP13" s="2">
        <f>SUMIFS(Import!AP$2:AP$237,Import!$F$2:$F$237,$F13,Import!$G$2:$G$237,$G13)</f>
        <v>0</v>
      </c>
      <c r="AQ13" s="2">
        <f>SUMIFS(Import!AQ$2:AQ$237,Import!$F$2:$F$237,$F13,Import!$G$2:$G$237,$G13)</f>
        <v>0</v>
      </c>
      <c r="AR13" s="2">
        <f t="shared" si="3"/>
        <v>0</v>
      </c>
      <c r="AS13" s="2">
        <f t="shared" si="3"/>
        <v>0</v>
      </c>
      <c r="AT13" s="2">
        <f t="shared" si="3"/>
        <v>0</v>
      </c>
      <c r="AU13" s="2">
        <f>SUMIFS(Import!AU$2:AU$237,Import!$F$2:$F$237,$F13,Import!$G$2:$G$237,$G13)</f>
        <v>0</v>
      </c>
      <c r="AV13" s="2">
        <f>SUMIFS(Import!AV$2:AV$237,Import!$F$2:$F$237,$F13,Import!$G$2:$G$237,$G13)</f>
        <v>0</v>
      </c>
      <c r="AW13" s="2">
        <f>SUMIFS(Import!AW$2:AW$237,Import!$F$2:$F$237,$F13,Import!$G$2:$G$237,$G13)</f>
        <v>0</v>
      </c>
      <c r="AX13" s="2">
        <f>SUMIFS(Import!AX$2:AX$237,Import!$F$2:$F$237,$F13,Import!$G$2:$G$237,$G13)</f>
        <v>0</v>
      </c>
      <c r="AY13" s="2">
        <f t="shared" si="4"/>
        <v>0</v>
      </c>
      <c r="AZ13" s="2">
        <f t="shared" si="4"/>
        <v>0</v>
      </c>
      <c r="BA13" s="2">
        <f t="shared" si="4"/>
        <v>0</v>
      </c>
      <c r="BB13" s="2">
        <f>SUMIFS(Import!BB$2:BB$237,Import!$F$2:$F$237,$F13,Import!$G$2:$G$237,$G13)</f>
        <v>0</v>
      </c>
      <c r="BC13" s="2">
        <f>SUMIFS(Import!BC$2:BC$237,Import!$F$2:$F$237,$F13,Import!$G$2:$G$237,$G13)</f>
        <v>0</v>
      </c>
      <c r="BD13" s="2">
        <f>SUMIFS(Import!BD$2:BD$237,Import!$F$2:$F$237,$F13,Import!$G$2:$G$237,$G13)</f>
        <v>0</v>
      </c>
      <c r="BE13" s="2">
        <f>SUMIFS(Import!BE$2:BE$237,Import!$F$2:$F$237,$F13,Import!$G$2:$G$237,$G13)</f>
        <v>0</v>
      </c>
      <c r="BF13" s="2">
        <f t="shared" si="5"/>
        <v>0</v>
      </c>
      <c r="BG13" s="2">
        <f t="shared" si="5"/>
        <v>0</v>
      </c>
      <c r="BH13" s="2">
        <f t="shared" si="5"/>
        <v>0</v>
      </c>
      <c r="BI13" s="2">
        <f>SUMIFS(Import!BI$2:BI$237,Import!$F$2:$F$237,$F13,Import!$G$2:$G$237,$G13)</f>
        <v>0</v>
      </c>
      <c r="BJ13" s="2">
        <f>SUMIFS(Import!BJ$2:BJ$237,Import!$F$2:$F$237,$F13,Import!$G$2:$G$237,$G13)</f>
        <v>0</v>
      </c>
      <c r="BK13" s="2">
        <f>SUMIFS(Import!BK$2:BK$237,Import!$F$2:$F$237,$F13,Import!$G$2:$G$237,$G13)</f>
        <v>0</v>
      </c>
      <c r="BL13" s="2">
        <f>SUMIFS(Import!BL$2:BL$237,Import!$F$2:$F$237,$F13,Import!$G$2:$G$237,$G13)</f>
        <v>0</v>
      </c>
      <c r="BM13" s="2">
        <f t="shared" si="6"/>
        <v>0</v>
      </c>
      <c r="BN13" s="2">
        <f t="shared" si="6"/>
        <v>0</v>
      </c>
      <c r="BO13" s="2">
        <f t="shared" si="6"/>
        <v>0</v>
      </c>
      <c r="BP13" s="2">
        <f>SUMIFS(Import!BP$2:BP$237,Import!$F$2:$F$237,$F13,Import!$G$2:$G$237,$G13)</f>
        <v>0</v>
      </c>
      <c r="BQ13" s="2">
        <f>SUMIFS(Import!BQ$2:BQ$237,Import!$F$2:$F$237,$F13,Import!$G$2:$G$237,$G13)</f>
        <v>0</v>
      </c>
      <c r="BR13" s="2">
        <f>SUMIFS(Import!BR$2:BR$237,Import!$F$2:$F$237,$F13,Import!$G$2:$G$237,$G13)</f>
        <v>0</v>
      </c>
      <c r="BS13" s="2">
        <f>SUMIFS(Import!BS$2:BS$237,Import!$F$2:$F$237,$F13,Import!$G$2:$G$237,$G13)</f>
        <v>0</v>
      </c>
      <c r="BT13" s="2">
        <f t="shared" si="7"/>
        <v>0</v>
      </c>
      <c r="BU13" s="2">
        <f t="shared" si="7"/>
        <v>0</v>
      </c>
      <c r="BV13" s="2">
        <f t="shared" si="7"/>
        <v>0</v>
      </c>
      <c r="BW13" s="2">
        <f>SUMIFS(Import!BW$2:BW$237,Import!$F$2:$F$237,$F13,Import!$G$2:$G$237,$G13)</f>
        <v>0</v>
      </c>
      <c r="BX13" s="2">
        <f>SUMIFS(Import!BX$2:BX$237,Import!$F$2:$F$237,$F13,Import!$G$2:$G$237,$G13)</f>
        <v>0</v>
      </c>
      <c r="BY13" s="2">
        <f>SUMIFS(Import!BY$2:BY$237,Import!$F$2:$F$237,$F13,Import!$G$2:$G$237,$G13)</f>
        <v>0</v>
      </c>
      <c r="BZ13" s="2">
        <f>SUMIFS(Import!BZ$2:BZ$237,Import!$F$2:$F$237,$F13,Import!$G$2:$G$237,$G13)</f>
        <v>0</v>
      </c>
      <c r="CA13" s="2">
        <f t="shared" si="8"/>
        <v>0</v>
      </c>
      <c r="CB13" s="2">
        <f t="shared" si="8"/>
        <v>0</v>
      </c>
      <c r="CC13" s="2">
        <f t="shared" si="8"/>
        <v>0</v>
      </c>
      <c r="CD13" s="2">
        <f>SUMIFS(Import!CD$2:CD$237,Import!$F$2:$F$237,$F13,Import!$G$2:$G$237,$G13)</f>
        <v>0</v>
      </c>
      <c r="CE13" s="2">
        <f>SUMIFS(Import!CE$2:CE$237,Import!$F$2:$F$237,$F13,Import!$G$2:$G$237,$G13)</f>
        <v>0</v>
      </c>
      <c r="CF13" s="2">
        <f>SUMIFS(Import!CF$2:CF$237,Import!$F$2:$F$237,$F13,Import!$G$2:$G$237,$G13)</f>
        <v>0</v>
      </c>
      <c r="CG13" s="2">
        <f>SUMIFS(Import!CG$2:CG$237,Import!$F$2:$F$237,$F13,Import!$G$2:$G$237,$G13)</f>
        <v>0</v>
      </c>
      <c r="CH13" s="2">
        <f t="shared" si="9"/>
        <v>0</v>
      </c>
      <c r="CI13" s="2">
        <f t="shared" si="9"/>
        <v>0</v>
      </c>
      <c r="CJ13" s="2">
        <f t="shared" si="9"/>
        <v>0</v>
      </c>
      <c r="CK13" s="2">
        <f>SUMIFS(Import!CK$2:CK$237,Import!$F$2:$F$237,$F13,Import!$G$2:$G$237,$G13)</f>
        <v>0</v>
      </c>
      <c r="CL13" s="2">
        <f>SUMIFS(Import!CL$2:CL$237,Import!$F$2:$F$237,$F13,Import!$G$2:$G$237,$G13)</f>
        <v>0</v>
      </c>
      <c r="CM13" s="2">
        <f>SUMIFS(Import!CM$2:CM$237,Import!$F$2:$F$237,$F13,Import!$G$2:$G$237,$G13)</f>
        <v>0</v>
      </c>
      <c r="CN13" s="2">
        <f>SUMIFS(Import!CN$2:CN$237,Import!$F$2:$F$237,$F13,Import!$G$2:$G$237,$G13)</f>
        <v>0</v>
      </c>
      <c r="CO13" s="3">
        <f t="shared" si="10"/>
        <v>0</v>
      </c>
      <c r="CP13" s="3">
        <f t="shared" si="10"/>
        <v>0</v>
      </c>
      <c r="CQ13" s="3">
        <f t="shared" si="10"/>
        <v>0</v>
      </c>
      <c r="CR13" s="2">
        <f>SUMIFS(Import!CR$2:CR$237,Import!$F$2:$F$237,$F13,Import!$G$2:$G$237,$G13)</f>
        <v>0</v>
      </c>
      <c r="CS13" s="2">
        <f>SUMIFS(Import!CS$2:CS$237,Import!$F$2:$F$237,$F13,Import!$G$2:$G$237,$G13)</f>
        <v>0</v>
      </c>
      <c r="CT13" s="2">
        <f>SUMIFS(Import!CT$2:CT$237,Import!$F$2:$F$237,$F13,Import!$G$2:$G$237,$G13)</f>
        <v>0</v>
      </c>
    </row>
    <row r="14" spans="1:98" x14ac:dyDescent="0.25">
      <c r="A14" s="2" t="s">
        <v>38</v>
      </c>
      <c r="B14" s="2" t="s">
        <v>39</v>
      </c>
      <c r="C14" s="2">
        <v>3</v>
      </c>
      <c r="D14" s="2" t="s">
        <v>44</v>
      </c>
      <c r="E14" s="2">
        <v>14</v>
      </c>
      <c r="F14" s="2" t="s">
        <v>45</v>
      </c>
      <c r="G14" s="2">
        <v>2</v>
      </c>
      <c r="H14" s="2">
        <f>IF(SUMIFS(Import!H$2:H$237,Import!$F$2:$F$237,$F14,Import!$G$2:$G$237,$G14)=0,Data_T1!$H14,SUMIFS(Import!H$2:H$237,Import!$F$2:$F$237,$F14,Import!$G$2:$G$237,$G14))</f>
        <v>1606</v>
      </c>
      <c r="I14" s="2">
        <f>SUMIFS(Import!I$2:I$237,Import!$F$2:$F$237,$F14,Import!$G$2:$G$237,$G14)</f>
        <v>740</v>
      </c>
      <c r="J14" s="2">
        <f>SUMIFS(Import!J$2:J$237,Import!$F$2:$F$237,$F14,Import!$G$2:$G$237,$G14)</f>
        <v>46.08</v>
      </c>
      <c r="K14" s="2">
        <f>SUMIFS(Import!K$2:K$237,Import!$F$2:$F$237,$F14,Import!$G$2:$G$237,$G14)</f>
        <v>866</v>
      </c>
      <c r="L14" s="2">
        <f>SUMIFS(Import!L$2:L$237,Import!$F$2:$F$237,$F14,Import!$G$2:$G$237,$G14)</f>
        <v>53.92</v>
      </c>
      <c r="M14" s="2">
        <f>SUMIFS(Import!M$2:M$237,Import!$F$2:$F$237,$F14,Import!$G$2:$G$237,$G14)</f>
        <v>6</v>
      </c>
      <c r="N14" s="2">
        <f>SUMIFS(Import!N$2:N$237,Import!$F$2:$F$237,$F14,Import!$G$2:$G$237,$G14)</f>
        <v>0.37</v>
      </c>
      <c r="O14" s="2">
        <f>SUMIFS(Import!O$2:O$237,Import!$F$2:$F$237,$F14,Import!$G$2:$G$237,$G14)</f>
        <v>0.69</v>
      </c>
      <c r="P14" s="2">
        <f>SUMIFS(Import!P$2:P$237,Import!$F$2:$F$237,$F14,Import!$G$2:$G$237,$G14)</f>
        <v>2</v>
      </c>
      <c r="Q14" s="2">
        <f>SUMIFS(Import!Q$2:Q$237,Import!$F$2:$F$237,$F14,Import!$G$2:$G$237,$G14)</f>
        <v>0.12</v>
      </c>
      <c r="R14" s="2">
        <f>SUMIFS(Import!R$2:R$237,Import!$F$2:$F$237,$F14,Import!$G$2:$G$237,$G14)</f>
        <v>0.23</v>
      </c>
      <c r="S14" s="2">
        <f>SUMIFS(Import!S$2:S$237,Import!$F$2:$F$237,$F14,Import!$G$2:$G$237,$G14)</f>
        <v>858</v>
      </c>
      <c r="T14" s="2">
        <f>SUMIFS(Import!T$2:T$237,Import!$F$2:$F$237,$F14,Import!$G$2:$G$237,$G14)</f>
        <v>53.42</v>
      </c>
      <c r="U14" s="2">
        <f>SUMIFS(Import!U$2:U$237,Import!$F$2:$F$237,$F14,Import!$G$2:$G$237,$G14)</f>
        <v>99.08</v>
      </c>
      <c r="V14" s="2">
        <f>SUMIFS(Import!V$2:V$237,Import!$F$2:$F$237,$F14,Import!$G$2:$G$237,$G14)</f>
        <v>1</v>
      </c>
      <c r="W14" s="2" t="str">
        <f t="shared" si="0"/>
        <v>M</v>
      </c>
      <c r="X14" s="2" t="str">
        <f t="shared" si="0"/>
        <v>HOWELL</v>
      </c>
      <c r="Y14" s="2" t="str">
        <f t="shared" si="0"/>
        <v>Patrick</v>
      </c>
      <c r="Z14" s="2">
        <f>SUMIFS(Import!Z$2:Z$237,Import!$F$2:$F$237,$F14,Import!$G$2:$G$237,$G14)</f>
        <v>547</v>
      </c>
      <c r="AA14" s="2">
        <f>SUMIFS(Import!AA$2:AA$237,Import!$F$2:$F$237,$F14,Import!$G$2:$G$237,$G14)</f>
        <v>34.06</v>
      </c>
      <c r="AB14" s="2">
        <f>SUMIFS(Import!AB$2:AB$237,Import!$F$2:$F$237,$F14,Import!$G$2:$G$237,$G14)</f>
        <v>63.75</v>
      </c>
      <c r="AC14" s="2">
        <f>SUMIFS(Import!AC$2:AC$237,Import!$F$2:$F$237,$F14,Import!$G$2:$G$237,$G14)</f>
        <v>5</v>
      </c>
      <c r="AD14" s="2" t="str">
        <f t="shared" si="1"/>
        <v>M</v>
      </c>
      <c r="AE14" s="2" t="str">
        <f t="shared" si="1"/>
        <v>BROTHERSON</v>
      </c>
      <c r="AF14" s="2" t="str">
        <f t="shared" si="1"/>
        <v>Moetai, Charles</v>
      </c>
      <c r="AG14" s="2">
        <f>SUMIFS(Import!AG$2:AG$237,Import!$F$2:$F$237,$F14,Import!$G$2:$G$237,$G14)</f>
        <v>311</v>
      </c>
      <c r="AH14" s="2">
        <f>SUMIFS(Import!AH$2:AH$237,Import!$F$2:$F$237,$F14,Import!$G$2:$G$237,$G14)</f>
        <v>19.36</v>
      </c>
      <c r="AI14" s="2">
        <f>SUMIFS(Import!AI$2:AI$237,Import!$F$2:$F$237,$F14,Import!$G$2:$G$237,$G14)</f>
        <v>36.25</v>
      </c>
      <c r="AJ14" s="2">
        <f>SUMIFS(Import!AJ$2:AJ$237,Import!$F$2:$F$237,$F14,Import!$G$2:$G$237,$G14)</f>
        <v>0</v>
      </c>
      <c r="AK14" s="2">
        <f t="shared" si="2"/>
        <v>0</v>
      </c>
      <c r="AL14" s="2">
        <f t="shared" si="2"/>
        <v>0</v>
      </c>
      <c r="AM14" s="2">
        <f t="shared" si="2"/>
        <v>0</v>
      </c>
      <c r="AN14" s="2">
        <f>SUMIFS(Import!AN$2:AN$237,Import!$F$2:$F$237,$F14,Import!$G$2:$G$237,$G14)</f>
        <v>0</v>
      </c>
      <c r="AO14" s="2">
        <f>SUMIFS(Import!AO$2:AO$237,Import!$F$2:$F$237,$F14,Import!$G$2:$G$237,$G14)</f>
        <v>0</v>
      </c>
      <c r="AP14" s="2">
        <f>SUMIFS(Import!AP$2:AP$237,Import!$F$2:$F$237,$F14,Import!$G$2:$G$237,$G14)</f>
        <v>0</v>
      </c>
      <c r="AQ14" s="2">
        <f>SUMIFS(Import!AQ$2:AQ$237,Import!$F$2:$F$237,$F14,Import!$G$2:$G$237,$G14)</f>
        <v>0</v>
      </c>
      <c r="AR14" s="2">
        <f t="shared" si="3"/>
        <v>0</v>
      </c>
      <c r="AS14" s="2">
        <f t="shared" si="3"/>
        <v>0</v>
      </c>
      <c r="AT14" s="2">
        <f t="shared" si="3"/>
        <v>0</v>
      </c>
      <c r="AU14" s="2">
        <f>SUMIFS(Import!AU$2:AU$237,Import!$F$2:$F$237,$F14,Import!$G$2:$G$237,$G14)</f>
        <v>0</v>
      </c>
      <c r="AV14" s="2">
        <f>SUMIFS(Import!AV$2:AV$237,Import!$F$2:$F$237,$F14,Import!$G$2:$G$237,$G14)</f>
        <v>0</v>
      </c>
      <c r="AW14" s="2">
        <f>SUMIFS(Import!AW$2:AW$237,Import!$F$2:$F$237,$F14,Import!$G$2:$G$237,$G14)</f>
        <v>0</v>
      </c>
      <c r="AX14" s="2">
        <f>SUMIFS(Import!AX$2:AX$237,Import!$F$2:$F$237,$F14,Import!$G$2:$G$237,$G14)</f>
        <v>0</v>
      </c>
      <c r="AY14" s="2">
        <f t="shared" si="4"/>
        <v>0</v>
      </c>
      <c r="AZ14" s="2">
        <f t="shared" si="4"/>
        <v>0</v>
      </c>
      <c r="BA14" s="2">
        <f t="shared" si="4"/>
        <v>0</v>
      </c>
      <c r="BB14" s="2">
        <f>SUMIFS(Import!BB$2:BB$237,Import!$F$2:$F$237,$F14,Import!$G$2:$G$237,$G14)</f>
        <v>0</v>
      </c>
      <c r="BC14" s="2">
        <f>SUMIFS(Import!BC$2:BC$237,Import!$F$2:$F$237,$F14,Import!$G$2:$G$237,$G14)</f>
        <v>0</v>
      </c>
      <c r="BD14" s="2">
        <f>SUMIFS(Import!BD$2:BD$237,Import!$F$2:$F$237,$F14,Import!$G$2:$G$237,$G14)</f>
        <v>0</v>
      </c>
      <c r="BE14" s="2">
        <f>SUMIFS(Import!BE$2:BE$237,Import!$F$2:$F$237,$F14,Import!$G$2:$G$237,$G14)</f>
        <v>0</v>
      </c>
      <c r="BF14" s="2">
        <f t="shared" si="5"/>
        <v>0</v>
      </c>
      <c r="BG14" s="2">
        <f t="shared" si="5"/>
        <v>0</v>
      </c>
      <c r="BH14" s="2">
        <f t="shared" si="5"/>
        <v>0</v>
      </c>
      <c r="BI14" s="2">
        <f>SUMIFS(Import!BI$2:BI$237,Import!$F$2:$F$237,$F14,Import!$G$2:$G$237,$G14)</f>
        <v>0</v>
      </c>
      <c r="BJ14" s="2">
        <f>SUMIFS(Import!BJ$2:BJ$237,Import!$F$2:$F$237,$F14,Import!$G$2:$G$237,$G14)</f>
        <v>0</v>
      </c>
      <c r="BK14" s="2">
        <f>SUMIFS(Import!BK$2:BK$237,Import!$F$2:$F$237,$F14,Import!$G$2:$G$237,$G14)</f>
        <v>0</v>
      </c>
      <c r="BL14" s="2">
        <f>SUMIFS(Import!BL$2:BL$237,Import!$F$2:$F$237,$F14,Import!$G$2:$G$237,$G14)</f>
        <v>0</v>
      </c>
      <c r="BM14" s="2">
        <f t="shared" si="6"/>
        <v>0</v>
      </c>
      <c r="BN14" s="2">
        <f t="shared" si="6"/>
        <v>0</v>
      </c>
      <c r="BO14" s="2">
        <f t="shared" si="6"/>
        <v>0</v>
      </c>
      <c r="BP14" s="2">
        <f>SUMIFS(Import!BP$2:BP$237,Import!$F$2:$F$237,$F14,Import!$G$2:$G$237,$G14)</f>
        <v>0</v>
      </c>
      <c r="BQ14" s="2">
        <f>SUMIFS(Import!BQ$2:BQ$237,Import!$F$2:$F$237,$F14,Import!$G$2:$G$237,$G14)</f>
        <v>0</v>
      </c>
      <c r="BR14" s="2">
        <f>SUMIFS(Import!BR$2:BR$237,Import!$F$2:$F$237,$F14,Import!$G$2:$G$237,$G14)</f>
        <v>0</v>
      </c>
      <c r="BS14" s="2">
        <f>SUMIFS(Import!BS$2:BS$237,Import!$F$2:$F$237,$F14,Import!$G$2:$G$237,$G14)</f>
        <v>0</v>
      </c>
      <c r="BT14" s="2">
        <f t="shared" si="7"/>
        <v>0</v>
      </c>
      <c r="BU14" s="2">
        <f t="shared" si="7"/>
        <v>0</v>
      </c>
      <c r="BV14" s="2">
        <f t="shared" si="7"/>
        <v>0</v>
      </c>
      <c r="BW14" s="2">
        <f>SUMIFS(Import!BW$2:BW$237,Import!$F$2:$F$237,$F14,Import!$G$2:$G$237,$G14)</f>
        <v>0</v>
      </c>
      <c r="BX14" s="2">
        <f>SUMIFS(Import!BX$2:BX$237,Import!$F$2:$F$237,$F14,Import!$G$2:$G$237,$G14)</f>
        <v>0</v>
      </c>
      <c r="BY14" s="2">
        <f>SUMIFS(Import!BY$2:BY$237,Import!$F$2:$F$237,$F14,Import!$G$2:$G$237,$G14)</f>
        <v>0</v>
      </c>
      <c r="BZ14" s="2">
        <f>SUMIFS(Import!BZ$2:BZ$237,Import!$F$2:$F$237,$F14,Import!$G$2:$G$237,$G14)</f>
        <v>0</v>
      </c>
      <c r="CA14" s="2">
        <f t="shared" si="8"/>
        <v>0</v>
      </c>
      <c r="CB14" s="2">
        <f t="shared" si="8"/>
        <v>0</v>
      </c>
      <c r="CC14" s="2">
        <f t="shared" si="8"/>
        <v>0</v>
      </c>
      <c r="CD14" s="2">
        <f>SUMIFS(Import!CD$2:CD$237,Import!$F$2:$F$237,$F14,Import!$G$2:$G$237,$G14)</f>
        <v>0</v>
      </c>
      <c r="CE14" s="2">
        <f>SUMIFS(Import!CE$2:CE$237,Import!$F$2:$F$237,$F14,Import!$G$2:$G$237,$G14)</f>
        <v>0</v>
      </c>
      <c r="CF14" s="2">
        <f>SUMIFS(Import!CF$2:CF$237,Import!$F$2:$F$237,$F14,Import!$G$2:$G$237,$G14)</f>
        <v>0</v>
      </c>
      <c r="CG14" s="2">
        <f>SUMIFS(Import!CG$2:CG$237,Import!$F$2:$F$237,$F14,Import!$G$2:$G$237,$G14)</f>
        <v>0</v>
      </c>
      <c r="CH14" s="2">
        <f t="shared" si="9"/>
        <v>0</v>
      </c>
      <c r="CI14" s="2">
        <f t="shared" si="9"/>
        <v>0</v>
      </c>
      <c r="CJ14" s="2">
        <f t="shared" si="9"/>
        <v>0</v>
      </c>
      <c r="CK14" s="2">
        <f>SUMIFS(Import!CK$2:CK$237,Import!$F$2:$F$237,$F14,Import!$G$2:$G$237,$G14)</f>
        <v>0</v>
      </c>
      <c r="CL14" s="2">
        <f>SUMIFS(Import!CL$2:CL$237,Import!$F$2:$F$237,$F14,Import!$G$2:$G$237,$G14)</f>
        <v>0</v>
      </c>
      <c r="CM14" s="2">
        <f>SUMIFS(Import!CM$2:CM$237,Import!$F$2:$F$237,$F14,Import!$G$2:$G$237,$G14)</f>
        <v>0</v>
      </c>
      <c r="CN14" s="2">
        <f>SUMIFS(Import!CN$2:CN$237,Import!$F$2:$F$237,$F14,Import!$G$2:$G$237,$G14)</f>
        <v>0</v>
      </c>
      <c r="CO14" s="3">
        <f t="shared" si="10"/>
        <v>0</v>
      </c>
      <c r="CP14" s="3">
        <f t="shared" si="10"/>
        <v>0</v>
      </c>
      <c r="CQ14" s="3">
        <f t="shared" si="10"/>
        <v>0</v>
      </c>
      <c r="CR14" s="2">
        <f>SUMIFS(Import!CR$2:CR$237,Import!$F$2:$F$237,$F14,Import!$G$2:$G$237,$G14)</f>
        <v>0</v>
      </c>
      <c r="CS14" s="2">
        <f>SUMIFS(Import!CS$2:CS$237,Import!$F$2:$F$237,$F14,Import!$G$2:$G$237,$G14)</f>
        <v>0</v>
      </c>
      <c r="CT14" s="2">
        <f>SUMIFS(Import!CT$2:CT$237,Import!$F$2:$F$237,$F14,Import!$G$2:$G$237,$G14)</f>
        <v>0</v>
      </c>
    </row>
    <row r="15" spans="1:98" x14ac:dyDescent="0.25">
      <c r="A15" s="2" t="s">
        <v>38</v>
      </c>
      <c r="B15" s="2" t="s">
        <v>39</v>
      </c>
      <c r="C15" s="2">
        <v>3</v>
      </c>
      <c r="D15" s="2" t="s">
        <v>44</v>
      </c>
      <c r="E15" s="2">
        <v>14</v>
      </c>
      <c r="F15" s="2" t="s">
        <v>45</v>
      </c>
      <c r="G15" s="2">
        <v>3</v>
      </c>
      <c r="H15" s="2">
        <f>IF(SUMIFS(Import!H$2:H$237,Import!$F$2:$F$237,$F15,Import!$G$2:$G$237,$G15)=0,Data_T1!$H15,SUMIFS(Import!H$2:H$237,Import!$F$2:$F$237,$F15,Import!$G$2:$G$237,$G15))</f>
        <v>1118</v>
      </c>
      <c r="I15" s="2">
        <f>SUMIFS(Import!I$2:I$237,Import!$F$2:$F$237,$F15,Import!$G$2:$G$237,$G15)</f>
        <v>517</v>
      </c>
      <c r="J15" s="2">
        <f>SUMIFS(Import!J$2:J$237,Import!$F$2:$F$237,$F15,Import!$G$2:$G$237,$G15)</f>
        <v>46.24</v>
      </c>
      <c r="K15" s="2">
        <f>SUMIFS(Import!K$2:K$237,Import!$F$2:$F$237,$F15,Import!$G$2:$G$237,$G15)</f>
        <v>601</v>
      </c>
      <c r="L15" s="2">
        <f>SUMIFS(Import!L$2:L$237,Import!$F$2:$F$237,$F15,Import!$G$2:$G$237,$G15)</f>
        <v>53.76</v>
      </c>
      <c r="M15" s="2">
        <f>SUMIFS(Import!M$2:M$237,Import!$F$2:$F$237,$F15,Import!$G$2:$G$237,$G15)</f>
        <v>7</v>
      </c>
      <c r="N15" s="2">
        <f>SUMIFS(Import!N$2:N$237,Import!$F$2:$F$237,$F15,Import!$G$2:$G$237,$G15)</f>
        <v>0.63</v>
      </c>
      <c r="O15" s="2">
        <f>SUMIFS(Import!O$2:O$237,Import!$F$2:$F$237,$F15,Import!$G$2:$G$237,$G15)</f>
        <v>1.1599999999999999</v>
      </c>
      <c r="P15" s="2">
        <f>SUMIFS(Import!P$2:P$237,Import!$F$2:$F$237,$F15,Import!$G$2:$G$237,$G15)</f>
        <v>9</v>
      </c>
      <c r="Q15" s="2">
        <f>SUMIFS(Import!Q$2:Q$237,Import!$F$2:$F$237,$F15,Import!$G$2:$G$237,$G15)</f>
        <v>0.81</v>
      </c>
      <c r="R15" s="2">
        <f>SUMIFS(Import!R$2:R$237,Import!$F$2:$F$237,$F15,Import!$G$2:$G$237,$G15)</f>
        <v>1.5</v>
      </c>
      <c r="S15" s="2">
        <f>SUMIFS(Import!S$2:S$237,Import!$F$2:$F$237,$F15,Import!$G$2:$G$237,$G15)</f>
        <v>585</v>
      </c>
      <c r="T15" s="2">
        <f>SUMIFS(Import!T$2:T$237,Import!$F$2:$F$237,$F15,Import!$G$2:$G$237,$G15)</f>
        <v>52.33</v>
      </c>
      <c r="U15" s="2">
        <f>SUMIFS(Import!U$2:U$237,Import!$F$2:$F$237,$F15,Import!$G$2:$G$237,$G15)</f>
        <v>97.34</v>
      </c>
      <c r="V15" s="2">
        <f>SUMIFS(Import!V$2:V$237,Import!$F$2:$F$237,$F15,Import!$G$2:$G$237,$G15)</f>
        <v>1</v>
      </c>
      <c r="W15" s="2" t="str">
        <f t="shared" si="0"/>
        <v>M</v>
      </c>
      <c r="X15" s="2" t="str">
        <f t="shared" si="0"/>
        <v>HOWELL</v>
      </c>
      <c r="Y15" s="2" t="str">
        <f t="shared" si="0"/>
        <v>Patrick</v>
      </c>
      <c r="Z15" s="2">
        <f>SUMIFS(Import!Z$2:Z$237,Import!$F$2:$F$237,$F15,Import!$G$2:$G$237,$G15)</f>
        <v>386</v>
      </c>
      <c r="AA15" s="2">
        <f>SUMIFS(Import!AA$2:AA$237,Import!$F$2:$F$237,$F15,Import!$G$2:$G$237,$G15)</f>
        <v>34.53</v>
      </c>
      <c r="AB15" s="2">
        <f>SUMIFS(Import!AB$2:AB$237,Import!$F$2:$F$237,$F15,Import!$G$2:$G$237,$G15)</f>
        <v>65.98</v>
      </c>
      <c r="AC15" s="2">
        <f>SUMIFS(Import!AC$2:AC$237,Import!$F$2:$F$237,$F15,Import!$G$2:$G$237,$G15)</f>
        <v>5</v>
      </c>
      <c r="AD15" s="2" t="str">
        <f t="shared" si="1"/>
        <v>M</v>
      </c>
      <c r="AE15" s="2" t="str">
        <f t="shared" si="1"/>
        <v>BROTHERSON</v>
      </c>
      <c r="AF15" s="2" t="str">
        <f t="shared" si="1"/>
        <v>Moetai, Charles</v>
      </c>
      <c r="AG15" s="2">
        <f>SUMIFS(Import!AG$2:AG$237,Import!$F$2:$F$237,$F15,Import!$G$2:$G$237,$G15)</f>
        <v>199</v>
      </c>
      <c r="AH15" s="2">
        <f>SUMIFS(Import!AH$2:AH$237,Import!$F$2:$F$237,$F15,Import!$G$2:$G$237,$G15)</f>
        <v>17.8</v>
      </c>
      <c r="AI15" s="2">
        <f>SUMIFS(Import!AI$2:AI$237,Import!$F$2:$F$237,$F15,Import!$G$2:$G$237,$G15)</f>
        <v>34.020000000000003</v>
      </c>
      <c r="AJ15" s="2">
        <f>SUMIFS(Import!AJ$2:AJ$237,Import!$F$2:$F$237,$F15,Import!$G$2:$G$237,$G15)</f>
        <v>0</v>
      </c>
      <c r="AK15" s="2">
        <f t="shared" si="2"/>
        <v>0</v>
      </c>
      <c r="AL15" s="2">
        <f t="shared" si="2"/>
        <v>0</v>
      </c>
      <c r="AM15" s="2">
        <f t="shared" si="2"/>
        <v>0</v>
      </c>
      <c r="AN15" s="2">
        <f>SUMIFS(Import!AN$2:AN$237,Import!$F$2:$F$237,$F15,Import!$G$2:$G$237,$G15)</f>
        <v>0</v>
      </c>
      <c r="AO15" s="2">
        <f>SUMIFS(Import!AO$2:AO$237,Import!$F$2:$F$237,$F15,Import!$G$2:$G$237,$G15)</f>
        <v>0</v>
      </c>
      <c r="AP15" s="2">
        <f>SUMIFS(Import!AP$2:AP$237,Import!$F$2:$F$237,$F15,Import!$G$2:$G$237,$G15)</f>
        <v>0</v>
      </c>
      <c r="AQ15" s="2">
        <f>SUMIFS(Import!AQ$2:AQ$237,Import!$F$2:$F$237,$F15,Import!$G$2:$G$237,$G15)</f>
        <v>0</v>
      </c>
      <c r="AR15" s="2">
        <f t="shared" si="3"/>
        <v>0</v>
      </c>
      <c r="AS15" s="2">
        <f t="shared" si="3"/>
        <v>0</v>
      </c>
      <c r="AT15" s="2">
        <f t="shared" si="3"/>
        <v>0</v>
      </c>
      <c r="AU15" s="2">
        <f>SUMIFS(Import!AU$2:AU$237,Import!$F$2:$F$237,$F15,Import!$G$2:$G$237,$G15)</f>
        <v>0</v>
      </c>
      <c r="AV15" s="2">
        <f>SUMIFS(Import!AV$2:AV$237,Import!$F$2:$F$237,$F15,Import!$G$2:$G$237,$G15)</f>
        <v>0</v>
      </c>
      <c r="AW15" s="2">
        <f>SUMIFS(Import!AW$2:AW$237,Import!$F$2:$F$237,$F15,Import!$G$2:$G$237,$G15)</f>
        <v>0</v>
      </c>
      <c r="AX15" s="2">
        <f>SUMIFS(Import!AX$2:AX$237,Import!$F$2:$F$237,$F15,Import!$G$2:$G$237,$G15)</f>
        <v>0</v>
      </c>
      <c r="AY15" s="2">
        <f t="shared" si="4"/>
        <v>0</v>
      </c>
      <c r="AZ15" s="2">
        <f t="shared" si="4"/>
        <v>0</v>
      </c>
      <c r="BA15" s="2">
        <f t="shared" si="4"/>
        <v>0</v>
      </c>
      <c r="BB15" s="2">
        <f>SUMIFS(Import!BB$2:BB$237,Import!$F$2:$F$237,$F15,Import!$G$2:$G$237,$G15)</f>
        <v>0</v>
      </c>
      <c r="BC15" s="2">
        <f>SUMIFS(Import!BC$2:BC$237,Import!$F$2:$F$237,$F15,Import!$G$2:$G$237,$G15)</f>
        <v>0</v>
      </c>
      <c r="BD15" s="2">
        <f>SUMIFS(Import!BD$2:BD$237,Import!$F$2:$F$237,$F15,Import!$G$2:$G$237,$G15)</f>
        <v>0</v>
      </c>
      <c r="BE15" s="2">
        <f>SUMIFS(Import!BE$2:BE$237,Import!$F$2:$F$237,$F15,Import!$G$2:$G$237,$G15)</f>
        <v>0</v>
      </c>
      <c r="BF15" s="2">
        <f t="shared" si="5"/>
        <v>0</v>
      </c>
      <c r="BG15" s="2">
        <f t="shared" si="5"/>
        <v>0</v>
      </c>
      <c r="BH15" s="2">
        <f t="shared" si="5"/>
        <v>0</v>
      </c>
      <c r="BI15" s="2">
        <f>SUMIFS(Import!BI$2:BI$237,Import!$F$2:$F$237,$F15,Import!$G$2:$G$237,$G15)</f>
        <v>0</v>
      </c>
      <c r="BJ15" s="2">
        <f>SUMIFS(Import!BJ$2:BJ$237,Import!$F$2:$F$237,$F15,Import!$G$2:$G$237,$G15)</f>
        <v>0</v>
      </c>
      <c r="BK15" s="2">
        <f>SUMIFS(Import!BK$2:BK$237,Import!$F$2:$F$237,$F15,Import!$G$2:$G$237,$G15)</f>
        <v>0</v>
      </c>
      <c r="BL15" s="2">
        <f>SUMIFS(Import!BL$2:BL$237,Import!$F$2:$F$237,$F15,Import!$G$2:$G$237,$G15)</f>
        <v>0</v>
      </c>
      <c r="BM15" s="2">
        <f t="shared" si="6"/>
        <v>0</v>
      </c>
      <c r="BN15" s="2">
        <f t="shared" si="6"/>
        <v>0</v>
      </c>
      <c r="BO15" s="2">
        <f t="shared" si="6"/>
        <v>0</v>
      </c>
      <c r="BP15" s="2">
        <f>SUMIFS(Import!BP$2:BP$237,Import!$F$2:$F$237,$F15,Import!$G$2:$G$237,$G15)</f>
        <v>0</v>
      </c>
      <c r="BQ15" s="2">
        <f>SUMIFS(Import!BQ$2:BQ$237,Import!$F$2:$F$237,$F15,Import!$G$2:$G$237,$G15)</f>
        <v>0</v>
      </c>
      <c r="BR15" s="2">
        <f>SUMIFS(Import!BR$2:BR$237,Import!$F$2:$F$237,$F15,Import!$G$2:$G$237,$G15)</f>
        <v>0</v>
      </c>
      <c r="BS15" s="2">
        <f>SUMIFS(Import!BS$2:BS$237,Import!$F$2:$F$237,$F15,Import!$G$2:$G$237,$G15)</f>
        <v>0</v>
      </c>
      <c r="BT15" s="2">
        <f t="shared" si="7"/>
        <v>0</v>
      </c>
      <c r="BU15" s="2">
        <f t="shared" si="7"/>
        <v>0</v>
      </c>
      <c r="BV15" s="2">
        <f t="shared" si="7"/>
        <v>0</v>
      </c>
      <c r="BW15" s="2">
        <f>SUMIFS(Import!BW$2:BW$237,Import!$F$2:$F$237,$F15,Import!$G$2:$G$237,$G15)</f>
        <v>0</v>
      </c>
      <c r="BX15" s="2">
        <f>SUMIFS(Import!BX$2:BX$237,Import!$F$2:$F$237,$F15,Import!$G$2:$G$237,$G15)</f>
        <v>0</v>
      </c>
      <c r="BY15" s="2">
        <f>SUMIFS(Import!BY$2:BY$237,Import!$F$2:$F$237,$F15,Import!$G$2:$G$237,$G15)</f>
        <v>0</v>
      </c>
      <c r="BZ15" s="2">
        <f>SUMIFS(Import!BZ$2:BZ$237,Import!$F$2:$F$237,$F15,Import!$G$2:$G$237,$G15)</f>
        <v>0</v>
      </c>
      <c r="CA15" s="2">
        <f t="shared" si="8"/>
        <v>0</v>
      </c>
      <c r="CB15" s="2">
        <f t="shared" si="8"/>
        <v>0</v>
      </c>
      <c r="CC15" s="2">
        <f t="shared" si="8"/>
        <v>0</v>
      </c>
      <c r="CD15" s="2">
        <f>SUMIFS(Import!CD$2:CD$237,Import!$F$2:$F$237,$F15,Import!$G$2:$G$237,$G15)</f>
        <v>0</v>
      </c>
      <c r="CE15" s="2">
        <f>SUMIFS(Import!CE$2:CE$237,Import!$F$2:$F$237,$F15,Import!$G$2:$G$237,$G15)</f>
        <v>0</v>
      </c>
      <c r="CF15" s="2">
        <f>SUMIFS(Import!CF$2:CF$237,Import!$F$2:$F$237,$F15,Import!$G$2:$G$237,$G15)</f>
        <v>0</v>
      </c>
      <c r="CG15" s="2">
        <f>SUMIFS(Import!CG$2:CG$237,Import!$F$2:$F$237,$F15,Import!$G$2:$G$237,$G15)</f>
        <v>0</v>
      </c>
      <c r="CH15" s="2">
        <f t="shared" si="9"/>
        <v>0</v>
      </c>
      <c r="CI15" s="2">
        <f t="shared" si="9"/>
        <v>0</v>
      </c>
      <c r="CJ15" s="2">
        <f t="shared" si="9"/>
        <v>0</v>
      </c>
      <c r="CK15" s="2">
        <f>SUMIFS(Import!CK$2:CK$237,Import!$F$2:$F$237,$F15,Import!$G$2:$G$237,$G15)</f>
        <v>0</v>
      </c>
      <c r="CL15" s="2">
        <f>SUMIFS(Import!CL$2:CL$237,Import!$F$2:$F$237,$F15,Import!$G$2:$G$237,$G15)</f>
        <v>0</v>
      </c>
      <c r="CM15" s="2">
        <f>SUMIFS(Import!CM$2:CM$237,Import!$F$2:$F$237,$F15,Import!$G$2:$G$237,$G15)</f>
        <v>0</v>
      </c>
      <c r="CN15" s="2">
        <f>SUMIFS(Import!CN$2:CN$237,Import!$F$2:$F$237,$F15,Import!$G$2:$G$237,$G15)</f>
        <v>0</v>
      </c>
      <c r="CO15" s="3">
        <f t="shared" si="10"/>
        <v>0</v>
      </c>
      <c r="CP15" s="3">
        <f t="shared" si="10"/>
        <v>0</v>
      </c>
      <c r="CQ15" s="3">
        <f t="shared" si="10"/>
        <v>0</v>
      </c>
      <c r="CR15" s="2">
        <f>SUMIFS(Import!CR$2:CR$237,Import!$F$2:$F$237,$F15,Import!$G$2:$G$237,$G15)</f>
        <v>0</v>
      </c>
      <c r="CS15" s="2">
        <f>SUMIFS(Import!CS$2:CS$237,Import!$F$2:$F$237,$F15,Import!$G$2:$G$237,$G15)</f>
        <v>0</v>
      </c>
      <c r="CT15" s="2">
        <f>SUMIFS(Import!CT$2:CT$237,Import!$F$2:$F$237,$F15,Import!$G$2:$G$237,$G15)</f>
        <v>0</v>
      </c>
    </row>
    <row r="16" spans="1:98" x14ac:dyDescent="0.25">
      <c r="A16" s="2" t="s">
        <v>38</v>
      </c>
      <c r="B16" s="2" t="s">
        <v>39</v>
      </c>
      <c r="C16" s="2">
        <v>3</v>
      </c>
      <c r="D16" s="2" t="s">
        <v>44</v>
      </c>
      <c r="E16" s="2">
        <v>14</v>
      </c>
      <c r="F16" s="2" t="s">
        <v>45</v>
      </c>
      <c r="G16" s="2">
        <v>4</v>
      </c>
      <c r="H16" s="2">
        <f>IF(SUMIFS(Import!H$2:H$237,Import!$F$2:$F$237,$F16,Import!$G$2:$G$237,$G16)=0,Data_T1!$H16,SUMIFS(Import!H$2:H$237,Import!$F$2:$F$237,$F16,Import!$G$2:$G$237,$G16))</f>
        <v>1408</v>
      </c>
      <c r="I16" s="2">
        <f>SUMIFS(Import!I$2:I$237,Import!$F$2:$F$237,$F16,Import!$G$2:$G$237,$G16)</f>
        <v>629</v>
      </c>
      <c r="J16" s="2">
        <f>SUMIFS(Import!J$2:J$237,Import!$F$2:$F$237,$F16,Import!$G$2:$G$237,$G16)</f>
        <v>44.67</v>
      </c>
      <c r="K16" s="2">
        <f>SUMIFS(Import!K$2:K$237,Import!$F$2:$F$237,$F16,Import!$G$2:$G$237,$G16)</f>
        <v>779</v>
      </c>
      <c r="L16" s="2">
        <f>SUMIFS(Import!L$2:L$237,Import!$F$2:$F$237,$F16,Import!$G$2:$G$237,$G16)</f>
        <v>55.33</v>
      </c>
      <c r="M16" s="2">
        <f>SUMIFS(Import!M$2:M$237,Import!$F$2:$F$237,$F16,Import!$G$2:$G$237,$G16)</f>
        <v>8</v>
      </c>
      <c r="N16" s="2">
        <f>SUMIFS(Import!N$2:N$237,Import!$F$2:$F$237,$F16,Import!$G$2:$G$237,$G16)</f>
        <v>0.56999999999999995</v>
      </c>
      <c r="O16" s="2">
        <f>SUMIFS(Import!O$2:O$237,Import!$F$2:$F$237,$F16,Import!$G$2:$G$237,$G16)</f>
        <v>1.03</v>
      </c>
      <c r="P16" s="2">
        <f>SUMIFS(Import!P$2:P$237,Import!$F$2:$F$237,$F16,Import!$G$2:$G$237,$G16)</f>
        <v>2</v>
      </c>
      <c r="Q16" s="2">
        <f>SUMIFS(Import!Q$2:Q$237,Import!$F$2:$F$237,$F16,Import!$G$2:$G$237,$G16)</f>
        <v>0.14000000000000001</v>
      </c>
      <c r="R16" s="2">
        <f>SUMIFS(Import!R$2:R$237,Import!$F$2:$F$237,$F16,Import!$G$2:$G$237,$G16)</f>
        <v>0.26</v>
      </c>
      <c r="S16" s="2">
        <f>SUMIFS(Import!S$2:S$237,Import!$F$2:$F$237,$F16,Import!$G$2:$G$237,$G16)</f>
        <v>769</v>
      </c>
      <c r="T16" s="2">
        <f>SUMIFS(Import!T$2:T$237,Import!$F$2:$F$237,$F16,Import!$G$2:$G$237,$G16)</f>
        <v>54.62</v>
      </c>
      <c r="U16" s="2">
        <f>SUMIFS(Import!U$2:U$237,Import!$F$2:$F$237,$F16,Import!$G$2:$G$237,$G16)</f>
        <v>98.72</v>
      </c>
      <c r="V16" s="2">
        <f>SUMIFS(Import!V$2:V$237,Import!$F$2:$F$237,$F16,Import!$G$2:$G$237,$G16)</f>
        <v>1</v>
      </c>
      <c r="W16" s="2" t="str">
        <f t="shared" si="0"/>
        <v>M</v>
      </c>
      <c r="X16" s="2" t="str">
        <f t="shared" si="0"/>
        <v>HOWELL</v>
      </c>
      <c r="Y16" s="2" t="str">
        <f t="shared" si="0"/>
        <v>Patrick</v>
      </c>
      <c r="Z16" s="2">
        <f>SUMIFS(Import!Z$2:Z$237,Import!$F$2:$F$237,$F16,Import!$G$2:$G$237,$G16)</f>
        <v>471</v>
      </c>
      <c r="AA16" s="2">
        <f>SUMIFS(Import!AA$2:AA$237,Import!$F$2:$F$237,$F16,Import!$G$2:$G$237,$G16)</f>
        <v>33.450000000000003</v>
      </c>
      <c r="AB16" s="2">
        <f>SUMIFS(Import!AB$2:AB$237,Import!$F$2:$F$237,$F16,Import!$G$2:$G$237,$G16)</f>
        <v>61.25</v>
      </c>
      <c r="AC16" s="2">
        <f>SUMIFS(Import!AC$2:AC$237,Import!$F$2:$F$237,$F16,Import!$G$2:$G$237,$G16)</f>
        <v>5</v>
      </c>
      <c r="AD16" s="2" t="str">
        <f t="shared" si="1"/>
        <v>M</v>
      </c>
      <c r="AE16" s="2" t="str">
        <f t="shared" si="1"/>
        <v>BROTHERSON</v>
      </c>
      <c r="AF16" s="2" t="str">
        <f t="shared" si="1"/>
        <v>Moetai, Charles</v>
      </c>
      <c r="AG16" s="2">
        <f>SUMIFS(Import!AG$2:AG$237,Import!$F$2:$F$237,$F16,Import!$G$2:$G$237,$G16)</f>
        <v>298</v>
      </c>
      <c r="AH16" s="2">
        <f>SUMIFS(Import!AH$2:AH$237,Import!$F$2:$F$237,$F16,Import!$G$2:$G$237,$G16)</f>
        <v>21.16</v>
      </c>
      <c r="AI16" s="2">
        <f>SUMIFS(Import!AI$2:AI$237,Import!$F$2:$F$237,$F16,Import!$G$2:$G$237,$G16)</f>
        <v>38.75</v>
      </c>
      <c r="AJ16" s="2">
        <f>SUMIFS(Import!AJ$2:AJ$237,Import!$F$2:$F$237,$F16,Import!$G$2:$G$237,$G16)</f>
        <v>0</v>
      </c>
      <c r="AK16" s="2">
        <f t="shared" si="2"/>
        <v>0</v>
      </c>
      <c r="AL16" s="2">
        <f t="shared" si="2"/>
        <v>0</v>
      </c>
      <c r="AM16" s="2">
        <f t="shared" si="2"/>
        <v>0</v>
      </c>
      <c r="AN16" s="2">
        <f>SUMIFS(Import!AN$2:AN$237,Import!$F$2:$F$237,$F16,Import!$G$2:$G$237,$G16)</f>
        <v>0</v>
      </c>
      <c r="AO16" s="2">
        <f>SUMIFS(Import!AO$2:AO$237,Import!$F$2:$F$237,$F16,Import!$G$2:$G$237,$G16)</f>
        <v>0</v>
      </c>
      <c r="AP16" s="2">
        <f>SUMIFS(Import!AP$2:AP$237,Import!$F$2:$F$237,$F16,Import!$G$2:$G$237,$G16)</f>
        <v>0</v>
      </c>
      <c r="AQ16" s="2">
        <f>SUMIFS(Import!AQ$2:AQ$237,Import!$F$2:$F$237,$F16,Import!$G$2:$G$237,$G16)</f>
        <v>0</v>
      </c>
      <c r="AR16" s="2">
        <f t="shared" si="3"/>
        <v>0</v>
      </c>
      <c r="AS16" s="2">
        <f t="shared" si="3"/>
        <v>0</v>
      </c>
      <c r="AT16" s="2">
        <f t="shared" si="3"/>
        <v>0</v>
      </c>
      <c r="AU16" s="2">
        <f>SUMIFS(Import!AU$2:AU$237,Import!$F$2:$F$237,$F16,Import!$G$2:$G$237,$G16)</f>
        <v>0</v>
      </c>
      <c r="AV16" s="2">
        <f>SUMIFS(Import!AV$2:AV$237,Import!$F$2:$F$237,$F16,Import!$G$2:$G$237,$G16)</f>
        <v>0</v>
      </c>
      <c r="AW16" s="2">
        <f>SUMIFS(Import!AW$2:AW$237,Import!$F$2:$F$237,$F16,Import!$G$2:$G$237,$G16)</f>
        <v>0</v>
      </c>
      <c r="AX16" s="2">
        <f>SUMIFS(Import!AX$2:AX$237,Import!$F$2:$F$237,$F16,Import!$G$2:$G$237,$G16)</f>
        <v>0</v>
      </c>
      <c r="AY16" s="2">
        <f t="shared" si="4"/>
        <v>0</v>
      </c>
      <c r="AZ16" s="2">
        <f t="shared" si="4"/>
        <v>0</v>
      </c>
      <c r="BA16" s="2">
        <f t="shared" si="4"/>
        <v>0</v>
      </c>
      <c r="BB16" s="2">
        <f>SUMIFS(Import!BB$2:BB$237,Import!$F$2:$F$237,$F16,Import!$G$2:$G$237,$G16)</f>
        <v>0</v>
      </c>
      <c r="BC16" s="2">
        <f>SUMIFS(Import!BC$2:BC$237,Import!$F$2:$F$237,$F16,Import!$G$2:$G$237,$G16)</f>
        <v>0</v>
      </c>
      <c r="BD16" s="2">
        <f>SUMIFS(Import!BD$2:BD$237,Import!$F$2:$F$237,$F16,Import!$G$2:$G$237,$G16)</f>
        <v>0</v>
      </c>
      <c r="BE16" s="2">
        <f>SUMIFS(Import!BE$2:BE$237,Import!$F$2:$F$237,$F16,Import!$G$2:$G$237,$G16)</f>
        <v>0</v>
      </c>
      <c r="BF16" s="2">
        <f t="shared" si="5"/>
        <v>0</v>
      </c>
      <c r="BG16" s="2">
        <f t="shared" si="5"/>
        <v>0</v>
      </c>
      <c r="BH16" s="2">
        <f t="shared" si="5"/>
        <v>0</v>
      </c>
      <c r="BI16" s="2">
        <f>SUMIFS(Import!BI$2:BI$237,Import!$F$2:$F$237,$F16,Import!$G$2:$G$237,$G16)</f>
        <v>0</v>
      </c>
      <c r="BJ16" s="2">
        <f>SUMIFS(Import!BJ$2:BJ$237,Import!$F$2:$F$237,$F16,Import!$G$2:$G$237,$G16)</f>
        <v>0</v>
      </c>
      <c r="BK16" s="2">
        <f>SUMIFS(Import!BK$2:BK$237,Import!$F$2:$F$237,$F16,Import!$G$2:$G$237,$G16)</f>
        <v>0</v>
      </c>
      <c r="BL16" s="2">
        <f>SUMIFS(Import!BL$2:BL$237,Import!$F$2:$F$237,$F16,Import!$G$2:$G$237,$G16)</f>
        <v>0</v>
      </c>
      <c r="BM16" s="2">
        <f t="shared" si="6"/>
        <v>0</v>
      </c>
      <c r="BN16" s="2">
        <f t="shared" si="6"/>
        <v>0</v>
      </c>
      <c r="BO16" s="2">
        <f t="shared" si="6"/>
        <v>0</v>
      </c>
      <c r="BP16" s="2">
        <f>SUMIFS(Import!BP$2:BP$237,Import!$F$2:$F$237,$F16,Import!$G$2:$G$237,$G16)</f>
        <v>0</v>
      </c>
      <c r="BQ16" s="2">
        <f>SUMIFS(Import!BQ$2:BQ$237,Import!$F$2:$F$237,$F16,Import!$G$2:$G$237,$G16)</f>
        <v>0</v>
      </c>
      <c r="BR16" s="2">
        <f>SUMIFS(Import!BR$2:BR$237,Import!$F$2:$F$237,$F16,Import!$G$2:$G$237,$G16)</f>
        <v>0</v>
      </c>
      <c r="BS16" s="2">
        <f>SUMIFS(Import!BS$2:BS$237,Import!$F$2:$F$237,$F16,Import!$G$2:$G$237,$G16)</f>
        <v>0</v>
      </c>
      <c r="BT16" s="2">
        <f t="shared" si="7"/>
        <v>0</v>
      </c>
      <c r="BU16" s="2">
        <f t="shared" si="7"/>
        <v>0</v>
      </c>
      <c r="BV16" s="2">
        <f t="shared" si="7"/>
        <v>0</v>
      </c>
      <c r="BW16" s="2">
        <f>SUMIFS(Import!BW$2:BW$237,Import!$F$2:$F$237,$F16,Import!$G$2:$G$237,$G16)</f>
        <v>0</v>
      </c>
      <c r="BX16" s="2">
        <f>SUMIFS(Import!BX$2:BX$237,Import!$F$2:$F$237,$F16,Import!$G$2:$G$237,$G16)</f>
        <v>0</v>
      </c>
      <c r="BY16" s="2">
        <f>SUMIFS(Import!BY$2:BY$237,Import!$F$2:$F$237,$F16,Import!$G$2:$G$237,$G16)</f>
        <v>0</v>
      </c>
      <c r="BZ16" s="2">
        <f>SUMIFS(Import!BZ$2:BZ$237,Import!$F$2:$F$237,$F16,Import!$G$2:$G$237,$G16)</f>
        <v>0</v>
      </c>
      <c r="CA16" s="2">
        <f t="shared" si="8"/>
        <v>0</v>
      </c>
      <c r="CB16" s="2">
        <f t="shared" si="8"/>
        <v>0</v>
      </c>
      <c r="CC16" s="2">
        <f t="shared" si="8"/>
        <v>0</v>
      </c>
      <c r="CD16" s="2">
        <f>SUMIFS(Import!CD$2:CD$237,Import!$F$2:$F$237,$F16,Import!$G$2:$G$237,$G16)</f>
        <v>0</v>
      </c>
      <c r="CE16" s="2">
        <f>SUMIFS(Import!CE$2:CE$237,Import!$F$2:$F$237,$F16,Import!$G$2:$G$237,$G16)</f>
        <v>0</v>
      </c>
      <c r="CF16" s="2">
        <f>SUMIFS(Import!CF$2:CF$237,Import!$F$2:$F$237,$F16,Import!$G$2:$G$237,$G16)</f>
        <v>0</v>
      </c>
      <c r="CG16" s="2">
        <f>SUMIFS(Import!CG$2:CG$237,Import!$F$2:$F$237,$F16,Import!$G$2:$G$237,$G16)</f>
        <v>0</v>
      </c>
      <c r="CH16" s="2">
        <f t="shared" si="9"/>
        <v>0</v>
      </c>
      <c r="CI16" s="2">
        <f t="shared" si="9"/>
        <v>0</v>
      </c>
      <c r="CJ16" s="2">
        <f t="shared" si="9"/>
        <v>0</v>
      </c>
      <c r="CK16" s="2">
        <f>SUMIFS(Import!CK$2:CK$237,Import!$F$2:$F$237,$F16,Import!$G$2:$G$237,$G16)</f>
        <v>0</v>
      </c>
      <c r="CL16" s="2">
        <f>SUMIFS(Import!CL$2:CL$237,Import!$F$2:$F$237,$F16,Import!$G$2:$G$237,$G16)</f>
        <v>0</v>
      </c>
      <c r="CM16" s="2">
        <f>SUMIFS(Import!CM$2:CM$237,Import!$F$2:$F$237,$F16,Import!$G$2:$G$237,$G16)</f>
        <v>0</v>
      </c>
      <c r="CN16" s="2">
        <f>SUMIFS(Import!CN$2:CN$237,Import!$F$2:$F$237,$F16,Import!$G$2:$G$237,$G16)</f>
        <v>0</v>
      </c>
      <c r="CO16" s="3">
        <f t="shared" si="10"/>
        <v>0</v>
      </c>
      <c r="CP16" s="3">
        <f t="shared" si="10"/>
        <v>0</v>
      </c>
      <c r="CQ16" s="3">
        <f t="shared" si="10"/>
        <v>0</v>
      </c>
      <c r="CR16" s="2">
        <f>SUMIFS(Import!CR$2:CR$237,Import!$F$2:$F$237,$F16,Import!$G$2:$G$237,$G16)</f>
        <v>0</v>
      </c>
      <c r="CS16" s="2">
        <f>SUMIFS(Import!CS$2:CS$237,Import!$F$2:$F$237,$F16,Import!$G$2:$G$237,$G16)</f>
        <v>0</v>
      </c>
      <c r="CT16" s="2">
        <f>SUMIFS(Import!CT$2:CT$237,Import!$F$2:$F$237,$F16,Import!$G$2:$G$237,$G16)</f>
        <v>0</v>
      </c>
    </row>
    <row r="17" spans="1:98" x14ac:dyDescent="0.25">
      <c r="A17" s="2" t="s">
        <v>38</v>
      </c>
      <c r="B17" s="2" t="s">
        <v>39</v>
      </c>
      <c r="C17" s="2">
        <v>3</v>
      </c>
      <c r="D17" s="2" t="s">
        <v>44</v>
      </c>
      <c r="E17" s="2">
        <v>14</v>
      </c>
      <c r="F17" s="2" t="s">
        <v>45</v>
      </c>
      <c r="G17" s="2">
        <v>5</v>
      </c>
      <c r="H17" s="2">
        <f>IF(SUMIFS(Import!H$2:H$237,Import!$F$2:$F$237,$F17,Import!$G$2:$G$237,$G17)=0,Data_T1!$H17,SUMIFS(Import!H$2:H$237,Import!$F$2:$F$237,$F17,Import!$G$2:$G$237,$G17))</f>
        <v>1209</v>
      </c>
      <c r="I17" s="2">
        <f>SUMIFS(Import!I$2:I$237,Import!$F$2:$F$237,$F17,Import!$G$2:$G$237,$G17)</f>
        <v>604</v>
      </c>
      <c r="J17" s="2">
        <f>SUMIFS(Import!J$2:J$237,Import!$F$2:$F$237,$F17,Import!$G$2:$G$237,$G17)</f>
        <v>49.96</v>
      </c>
      <c r="K17" s="2">
        <f>SUMIFS(Import!K$2:K$237,Import!$F$2:$F$237,$F17,Import!$G$2:$G$237,$G17)</f>
        <v>605</v>
      </c>
      <c r="L17" s="2">
        <f>SUMIFS(Import!L$2:L$237,Import!$F$2:$F$237,$F17,Import!$G$2:$G$237,$G17)</f>
        <v>50.04</v>
      </c>
      <c r="M17" s="2">
        <f>SUMIFS(Import!M$2:M$237,Import!$F$2:$F$237,$F17,Import!$G$2:$G$237,$G17)</f>
        <v>4</v>
      </c>
      <c r="N17" s="2">
        <f>SUMIFS(Import!N$2:N$237,Import!$F$2:$F$237,$F17,Import!$G$2:$G$237,$G17)</f>
        <v>0.33</v>
      </c>
      <c r="O17" s="2">
        <f>SUMIFS(Import!O$2:O$237,Import!$F$2:$F$237,$F17,Import!$G$2:$G$237,$G17)</f>
        <v>0.66</v>
      </c>
      <c r="P17" s="2">
        <f>SUMIFS(Import!P$2:P$237,Import!$F$2:$F$237,$F17,Import!$G$2:$G$237,$G17)</f>
        <v>7</v>
      </c>
      <c r="Q17" s="2">
        <f>SUMIFS(Import!Q$2:Q$237,Import!$F$2:$F$237,$F17,Import!$G$2:$G$237,$G17)</f>
        <v>0.57999999999999996</v>
      </c>
      <c r="R17" s="2">
        <f>SUMIFS(Import!R$2:R$237,Import!$F$2:$F$237,$F17,Import!$G$2:$G$237,$G17)</f>
        <v>1.1599999999999999</v>
      </c>
      <c r="S17" s="2">
        <f>SUMIFS(Import!S$2:S$237,Import!$F$2:$F$237,$F17,Import!$G$2:$G$237,$G17)</f>
        <v>594</v>
      </c>
      <c r="T17" s="2">
        <f>SUMIFS(Import!T$2:T$237,Import!$F$2:$F$237,$F17,Import!$G$2:$G$237,$G17)</f>
        <v>49.13</v>
      </c>
      <c r="U17" s="2">
        <f>SUMIFS(Import!U$2:U$237,Import!$F$2:$F$237,$F17,Import!$G$2:$G$237,$G17)</f>
        <v>98.18</v>
      </c>
      <c r="V17" s="2">
        <f>SUMIFS(Import!V$2:V$237,Import!$F$2:$F$237,$F17,Import!$G$2:$G$237,$G17)</f>
        <v>1</v>
      </c>
      <c r="W17" s="2" t="str">
        <f t="shared" si="0"/>
        <v>M</v>
      </c>
      <c r="X17" s="2" t="str">
        <f t="shared" si="0"/>
        <v>HOWELL</v>
      </c>
      <c r="Y17" s="2" t="str">
        <f t="shared" si="0"/>
        <v>Patrick</v>
      </c>
      <c r="Z17" s="2">
        <f>SUMIFS(Import!Z$2:Z$237,Import!$F$2:$F$237,$F17,Import!$G$2:$G$237,$G17)</f>
        <v>313</v>
      </c>
      <c r="AA17" s="2">
        <f>SUMIFS(Import!AA$2:AA$237,Import!$F$2:$F$237,$F17,Import!$G$2:$G$237,$G17)</f>
        <v>25.89</v>
      </c>
      <c r="AB17" s="2">
        <f>SUMIFS(Import!AB$2:AB$237,Import!$F$2:$F$237,$F17,Import!$G$2:$G$237,$G17)</f>
        <v>52.69</v>
      </c>
      <c r="AC17" s="2">
        <f>SUMIFS(Import!AC$2:AC$237,Import!$F$2:$F$237,$F17,Import!$G$2:$G$237,$G17)</f>
        <v>5</v>
      </c>
      <c r="AD17" s="2" t="str">
        <f t="shared" si="1"/>
        <v>M</v>
      </c>
      <c r="AE17" s="2" t="str">
        <f t="shared" si="1"/>
        <v>BROTHERSON</v>
      </c>
      <c r="AF17" s="2" t="str">
        <f t="shared" si="1"/>
        <v>Moetai, Charles</v>
      </c>
      <c r="AG17" s="2">
        <f>SUMIFS(Import!AG$2:AG$237,Import!$F$2:$F$237,$F17,Import!$G$2:$G$237,$G17)</f>
        <v>281</v>
      </c>
      <c r="AH17" s="2">
        <f>SUMIFS(Import!AH$2:AH$237,Import!$F$2:$F$237,$F17,Import!$G$2:$G$237,$G17)</f>
        <v>23.24</v>
      </c>
      <c r="AI17" s="2">
        <f>SUMIFS(Import!AI$2:AI$237,Import!$F$2:$F$237,$F17,Import!$G$2:$G$237,$G17)</f>
        <v>47.31</v>
      </c>
      <c r="AJ17" s="2">
        <f>SUMIFS(Import!AJ$2:AJ$237,Import!$F$2:$F$237,$F17,Import!$G$2:$G$237,$G17)</f>
        <v>0</v>
      </c>
      <c r="AK17" s="2">
        <f t="shared" si="2"/>
        <v>0</v>
      </c>
      <c r="AL17" s="2">
        <f t="shared" si="2"/>
        <v>0</v>
      </c>
      <c r="AM17" s="2">
        <f t="shared" si="2"/>
        <v>0</v>
      </c>
      <c r="AN17" s="2">
        <f>SUMIFS(Import!AN$2:AN$237,Import!$F$2:$F$237,$F17,Import!$G$2:$G$237,$G17)</f>
        <v>0</v>
      </c>
      <c r="AO17" s="2">
        <f>SUMIFS(Import!AO$2:AO$237,Import!$F$2:$F$237,$F17,Import!$G$2:$G$237,$G17)</f>
        <v>0</v>
      </c>
      <c r="AP17" s="2">
        <f>SUMIFS(Import!AP$2:AP$237,Import!$F$2:$F$237,$F17,Import!$G$2:$G$237,$G17)</f>
        <v>0</v>
      </c>
      <c r="AQ17" s="2">
        <f>SUMIFS(Import!AQ$2:AQ$237,Import!$F$2:$F$237,$F17,Import!$G$2:$G$237,$G17)</f>
        <v>0</v>
      </c>
      <c r="AR17" s="2">
        <f t="shared" si="3"/>
        <v>0</v>
      </c>
      <c r="AS17" s="2">
        <f t="shared" si="3"/>
        <v>0</v>
      </c>
      <c r="AT17" s="2">
        <f t="shared" si="3"/>
        <v>0</v>
      </c>
      <c r="AU17" s="2">
        <f>SUMIFS(Import!AU$2:AU$237,Import!$F$2:$F$237,$F17,Import!$G$2:$G$237,$G17)</f>
        <v>0</v>
      </c>
      <c r="AV17" s="2">
        <f>SUMIFS(Import!AV$2:AV$237,Import!$F$2:$F$237,$F17,Import!$G$2:$G$237,$G17)</f>
        <v>0</v>
      </c>
      <c r="AW17" s="2">
        <f>SUMIFS(Import!AW$2:AW$237,Import!$F$2:$F$237,$F17,Import!$G$2:$G$237,$G17)</f>
        <v>0</v>
      </c>
      <c r="AX17" s="2">
        <f>SUMIFS(Import!AX$2:AX$237,Import!$F$2:$F$237,$F17,Import!$G$2:$G$237,$G17)</f>
        <v>0</v>
      </c>
      <c r="AY17" s="2">
        <f t="shared" si="4"/>
        <v>0</v>
      </c>
      <c r="AZ17" s="2">
        <f t="shared" si="4"/>
        <v>0</v>
      </c>
      <c r="BA17" s="2">
        <f t="shared" si="4"/>
        <v>0</v>
      </c>
      <c r="BB17" s="2">
        <f>SUMIFS(Import!BB$2:BB$237,Import!$F$2:$F$237,$F17,Import!$G$2:$G$237,$G17)</f>
        <v>0</v>
      </c>
      <c r="BC17" s="2">
        <f>SUMIFS(Import!BC$2:BC$237,Import!$F$2:$F$237,$F17,Import!$G$2:$G$237,$G17)</f>
        <v>0</v>
      </c>
      <c r="BD17" s="2">
        <f>SUMIFS(Import!BD$2:BD$237,Import!$F$2:$F$237,$F17,Import!$G$2:$G$237,$G17)</f>
        <v>0</v>
      </c>
      <c r="BE17" s="2">
        <f>SUMIFS(Import!BE$2:BE$237,Import!$F$2:$F$237,$F17,Import!$G$2:$G$237,$G17)</f>
        <v>0</v>
      </c>
      <c r="BF17" s="2">
        <f t="shared" si="5"/>
        <v>0</v>
      </c>
      <c r="BG17" s="2">
        <f t="shared" si="5"/>
        <v>0</v>
      </c>
      <c r="BH17" s="2">
        <f t="shared" si="5"/>
        <v>0</v>
      </c>
      <c r="BI17" s="2">
        <f>SUMIFS(Import!BI$2:BI$237,Import!$F$2:$F$237,$F17,Import!$G$2:$G$237,$G17)</f>
        <v>0</v>
      </c>
      <c r="BJ17" s="2">
        <f>SUMIFS(Import!BJ$2:BJ$237,Import!$F$2:$F$237,$F17,Import!$G$2:$G$237,$G17)</f>
        <v>0</v>
      </c>
      <c r="BK17" s="2">
        <f>SUMIFS(Import!BK$2:BK$237,Import!$F$2:$F$237,$F17,Import!$G$2:$G$237,$G17)</f>
        <v>0</v>
      </c>
      <c r="BL17" s="2">
        <f>SUMIFS(Import!BL$2:BL$237,Import!$F$2:$F$237,$F17,Import!$G$2:$G$237,$G17)</f>
        <v>0</v>
      </c>
      <c r="BM17" s="2">
        <f t="shared" si="6"/>
        <v>0</v>
      </c>
      <c r="BN17" s="2">
        <f t="shared" si="6"/>
        <v>0</v>
      </c>
      <c r="BO17" s="2">
        <f t="shared" si="6"/>
        <v>0</v>
      </c>
      <c r="BP17" s="2">
        <f>SUMIFS(Import!BP$2:BP$237,Import!$F$2:$F$237,$F17,Import!$G$2:$G$237,$G17)</f>
        <v>0</v>
      </c>
      <c r="BQ17" s="2">
        <f>SUMIFS(Import!BQ$2:BQ$237,Import!$F$2:$F$237,$F17,Import!$G$2:$G$237,$G17)</f>
        <v>0</v>
      </c>
      <c r="BR17" s="2">
        <f>SUMIFS(Import!BR$2:BR$237,Import!$F$2:$F$237,$F17,Import!$G$2:$G$237,$G17)</f>
        <v>0</v>
      </c>
      <c r="BS17" s="2">
        <f>SUMIFS(Import!BS$2:BS$237,Import!$F$2:$F$237,$F17,Import!$G$2:$G$237,$G17)</f>
        <v>0</v>
      </c>
      <c r="BT17" s="2">
        <f t="shared" si="7"/>
        <v>0</v>
      </c>
      <c r="BU17" s="2">
        <f t="shared" si="7"/>
        <v>0</v>
      </c>
      <c r="BV17" s="2">
        <f t="shared" si="7"/>
        <v>0</v>
      </c>
      <c r="BW17" s="2">
        <f>SUMIFS(Import!BW$2:BW$237,Import!$F$2:$F$237,$F17,Import!$G$2:$G$237,$G17)</f>
        <v>0</v>
      </c>
      <c r="BX17" s="2">
        <f>SUMIFS(Import!BX$2:BX$237,Import!$F$2:$F$237,$F17,Import!$G$2:$G$237,$G17)</f>
        <v>0</v>
      </c>
      <c r="BY17" s="2">
        <f>SUMIFS(Import!BY$2:BY$237,Import!$F$2:$F$237,$F17,Import!$G$2:$G$237,$G17)</f>
        <v>0</v>
      </c>
      <c r="BZ17" s="2">
        <f>SUMIFS(Import!BZ$2:BZ$237,Import!$F$2:$F$237,$F17,Import!$G$2:$G$237,$G17)</f>
        <v>0</v>
      </c>
      <c r="CA17" s="2">
        <f t="shared" si="8"/>
        <v>0</v>
      </c>
      <c r="CB17" s="2">
        <f t="shared" si="8"/>
        <v>0</v>
      </c>
      <c r="CC17" s="2">
        <f t="shared" si="8"/>
        <v>0</v>
      </c>
      <c r="CD17" s="2">
        <f>SUMIFS(Import!CD$2:CD$237,Import!$F$2:$F$237,$F17,Import!$G$2:$G$237,$G17)</f>
        <v>0</v>
      </c>
      <c r="CE17" s="2">
        <f>SUMIFS(Import!CE$2:CE$237,Import!$F$2:$F$237,$F17,Import!$G$2:$G$237,$G17)</f>
        <v>0</v>
      </c>
      <c r="CF17" s="2">
        <f>SUMIFS(Import!CF$2:CF$237,Import!$F$2:$F$237,$F17,Import!$G$2:$G$237,$G17)</f>
        <v>0</v>
      </c>
      <c r="CG17" s="2">
        <f>SUMIFS(Import!CG$2:CG$237,Import!$F$2:$F$237,$F17,Import!$G$2:$G$237,$G17)</f>
        <v>0</v>
      </c>
      <c r="CH17" s="2">
        <f t="shared" si="9"/>
        <v>0</v>
      </c>
      <c r="CI17" s="2">
        <f t="shared" si="9"/>
        <v>0</v>
      </c>
      <c r="CJ17" s="2">
        <f t="shared" si="9"/>
        <v>0</v>
      </c>
      <c r="CK17" s="2">
        <f>SUMIFS(Import!CK$2:CK$237,Import!$F$2:$F$237,$F17,Import!$G$2:$G$237,$G17)</f>
        <v>0</v>
      </c>
      <c r="CL17" s="2">
        <f>SUMIFS(Import!CL$2:CL$237,Import!$F$2:$F$237,$F17,Import!$G$2:$G$237,$G17)</f>
        <v>0</v>
      </c>
      <c r="CM17" s="2">
        <f>SUMIFS(Import!CM$2:CM$237,Import!$F$2:$F$237,$F17,Import!$G$2:$G$237,$G17)</f>
        <v>0</v>
      </c>
      <c r="CN17" s="2">
        <f>SUMIFS(Import!CN$2:CN$237,Import!$F$2:$F$237,$F17,Import!$G$2:$G$237,$G17)</f>
        <v>0</v>
      </c>
      <c r="CO17" s="3">
        <f t="shared" si="10"/>
        <v>0</v>
      </c>
      <c r="CP17" s="3">
        <f t="shared" si="10"/>
        <v>0</v>
      </c>
      <c r="CQ17" s="3">
        <f t="shared" si="10"/>
        <v>0</v>
      </c>
      <c r="CR17" s="2">
        <f>SUMIFS(Import!CR$2:CR$237,Import!$F$2:$F$237,$F17,Import!$G$2:$G$237,$G17)</f>
        <v>0</v>
      </c>
      <c r="CS17" s="2">
        <f>SUMIFS(Import!CS$2:CS$237,Import!$F$2:$F$237,$F17,Import!$G$2:$G$237,$G17)</f>
        <v>0</v>
      </c>
      <c r="CT17" s="2">
        <f>SUMIFS(Import!CT$2:CT$237,Import!$F$2:$F$237,$F17,Import!$G$2:$G$237,$G17)</f>
        <v>0</v>
      </c>
    </row>
    <row r="18" spans="1:98" x14ac:dyDescent="0.25">
      <c r="A18" s="2" t="s">
        <v>38</v>
      </c>
      <c r="B18" s="2" t="s">
        <v>39</v>
      </c>
      <c r="C18" s="2">
        <v>3</v>
      </c>
      <c r="D18" s="2" t="s">
        <v>44</v>
      </c>
      <c r="E18" s="2">
        <v>15</v>
      </c>
      <c r="F18" s="2" t="s">
        <v>46</v>
      </c>
      <c r="G18" s="2">
        <v>1</v>
      </c>
      <c r="H18" s="2">
        <f>IF(SUMIFS(Import!H$2:H$237,Import!$F$2:$F$237,$F18,Import!$G$2:$G$237,$G18)=0,Data_T1!$H18,SUMIFS(Import!H$2:H$237,Import!$F$2:$F$237,$F18,Import!$G$2:$G$237,$G18))</f>
        <v>1468</v>
      </c>
      <c r="I18" s="2">
        <f>SUMIFS(Import!I$2:I$237,Import!$F$2:$F$237,$F18,Import!$G$2:$G$237,$G18)</f>
        <v>712</v>
      </c>
      <c r="J18" s="2">
        <f>SUMIFS(Import!J$2:J$237,Import!$F$2:$F$237,$F18,Import!$G$2:$G$237,$G18)</f>
        <v>48.5</v>
      </c>
      <c r="K18" s="2">
        <f>SUMIFS(Import!K$2:K$237,Import!$F$2:$F$237,$F18,Import!$G$2:$G$237,$G18)</f>
        <v>756</v>
      </c>
      <c r="L18" s="2">
        <f>SUMIFS(Import!L$2:L$237,Import!$F$2:$F$237,$F18,Import!$G$2:$G$237,$G18)</f>
        <v>51.5</v>
      </c>
      <c r="M18" s="2">
        <f>SUMIFS(Import!M$2:M$237,Import!$F$2:$F$237,$F18,Import!$G$2:$G$237,$G18)</f>
        <v>15</v>
      </c>
      <c r="N18" s="2">
        <f>SUMIFS(Import!N$2:N$237,Import!$F$2:$F$237,$F18,Import!$G$2:$G$237,$G18)</f>
        <v>1.02</v>
      </c>
      <c r="O18" s="2">
        <f>SUMIFS(Import!O$2:O$237,Import!$F$2:$F$237,$F18,Import!$G$2:$G$237,$G18)</f>
        <v>1.98</v>
      </c>
      <c r="P18" s="2">
        <f>SUMIFS(Import!P$2:P$237,Import!$F$2:$F$237,$F18,Import!$G$2:$G$237,$G18)</f>
        <v>10</v>
      </c>
      <c r="Q18" s="2">
        <f>SUMIFS(Import!Q$2:Q$237,Import!$F$2:$F$237,$F18,Import!$G$2:$G$237,$G18)</f>
        <v>0.68</v>
      </c>
      <c r="R18" s="2">
        <f>SUMIFS(Import!R$2:R$237,Import!$F$2:$F$237,$F18,Import!$G$2:$G$237,$G18)</f>
        <v>1.32</v>
      </c>
      <c r="S18" s="2">
        <f>SUMIFS(Import!S$2:S$237,Import!$F$2:$F$237,$F18,Import!$G$2:$G$237,$G18)</f>
        <v>731</v>
      </c>
      <c r="T18" s="2">
        <f>SUMIFS(Import!T$2:T$237,Import!$F$2:$F$237,$F18,Import!$G$2:$G$237,$G18)</f>
        <v>49.8</v>
      </c>
      <c r="U18" s="2">
        <f>SUMIFS(Import!U$2:U$237,Import!$F$2:$F$237,$F18,Import!$G$2:$G$237,$G18)</f>
        <v>96.69</v>
      </c>
      <c r="V18" s="2">
        <f>SUMIFS(Import!V$2:V$237,Import!$F$2:$F$237,$F18,Import!$G$2:$G$237,$G18)</f>
        <v>1</v>
      </c>
      <c r="W18" s="2" t="str">
        <f t="shared" si="0"/>
        <v>M</v>
      </c>
      <c r="X18" s="2" t="str">
        <f t="shared" si="0"/>
        <v>HOWELL</v>
      </c>
      <c r="Y18" s="2" t="str">
        <f t="shared" si="0"/>
        <v>Patrick</v>
      </c>
      <c r="Z18" s="2">
        <f>SUMIFS(Import!Z$2:Z$237,Import!$F$2:$F$237,$F18,Import!$G$2:$G$237,$G18)</f>
        <v>206</v>
      </c>
      <c r="AA18" s="2">
        <f>SUMIFS(Import!AA$2:AA$237,Import!$F$2:$F$237,$F18,Import!$G$2:$G$237,$G18)</f>
        <v>14.03</v>
      </c>
      <c r="AB18" s="2">
        <f>SUMIFS(Import!AB$2:AB$237,Import!$F$2:$F$237,$F18,Import!$G$2:$G$237,$G18)</f>
        <v>28.18</v>
      </c>
      <c r="AC18" s="2">
        <f>SUMIFS(Import!AC$2:AC$237,Import!$F$2:$F$237,$F18,Import!$G$2:$G$237,$G18)</f>
        <v>5</v>
      </c>
      <c r="AD18" s="2" t="str">
        <f t="shared" si="1"/>
        <v>M</v>
      </c>
      <c r="AE18" s="2" t="str">
        <f t="shared" si="1"/>
        <v>BROTHERSON</v>
      </c>
      <c r="AF18" s="2" t="str">
        <f t="shared" si="1"/>
        <v>Moetai, Charles</v>
      </c>
      <c r="AG18" s="2">
        <f>SUMIFS(Import!AG$2:AG$237,Import!$F$2:$F$237,$F18,Import!$G$2:$G$237,$G18)</f>
        <v>525</v>
      </c>
      <c r="AH18" s="2">
        <f>SUMIFS(Import!AH$2:AH$237,Import!$F$2:$F$237,$F18,Import!$G$2:$G$237,$G18)</f>
        <v>35.76</v>
      </c>
      <c r="AI18" s="2">
        <f>SUMIFS(Import!AI$2:AI$237,Import!$F$2:$F$237,$F18,Import!$G$2:$G$237,$G18)</f>
        <v>71.819999999999993</v>
      </c>
      <c r="AJ18" s="2">
        <f>SUMIFS(Import!AJ$2:AJ$237,Import!$F$2:$F$237,$F18,Import!$G$2:$G$237,$G18)</f>
        <v>0</v>
      </c>
      <c r="AK18" s="2">
        <f t="shared" si="2"/>
        <v>0</v>
      </c>
      <c r="AL18" s="2">
        <f t="shared" si="2"/>
        <v>0</v>
      </c>
      <c r="AM18" s="2">
        <f t="shared" si="2"/>
        <v>0</v>
      </c>
      <c r="AN18" s="2">
        <f>SUMIFS(Import!AN$2:AN$237,Import!$F$2:$F$237,$F18,Import!$G$2:$G$237,$G18)</f>
        <v>0</v>
      </c>
      <c r="AO18" s="2">
        <f>SUMIFS(Import!AO$2:AO$237,Import!$F$2:$F$237,$F18,Import!$G$2:$G$237,$G18)</f>
        <v>0</v>
      </c>
      <c r="AP18" s="2">
        <f>SUMIFS(Import!AP$2:AP$237,Import!$F$2:$F$237,$F18,Import!$G$2:$G$237,$G18)</f>
        <v>0</v>
      </c>
      <c r="AQ18" s="2">
        <f>SUMIFS(Import!AQ$2:AQ$237,Import!$F$2:$F$237,$F18,Import!$G$2:$G$237,$G18)</f>
        <v>0</v>
      </c>
      <c r="AR18" s="2">
        <f t="shared" si="3"/>
        <v>0</v>
      </c>
      <c r="AS18" s="2">
        <f t="shared" si="3"/>
        <v>0</v>
      </c>
      <c r="AT18" s="2">
        <f t="shared" si="3"/>
        <v>0</v>
      </c>
      <c r="AU18" s="2">
        <f>SUMIFS(Import!AU$2:AU$237,Import!$F$2:$F$237,$F18,Import!$G$2:$G$237,$G18)</f>
        <v>0</v>
      </c>
      <c r="AV18" s="2">
        <f>SUMIFS(Import!AV$2:AV$237,Import!$F$2:$F$237,$F18,Import!$G$2:$G$237,$G18)</f>
        <v>0</v>
      </c>
      <c r="AW18" s="2">
        <f>SUMIFS(Import!AW$2:AW$237,Import!$F$2:$F$237,$F18,Import!$G$2:$G$237,$G18)</f>
        <v>0</v>
      </c>
      <c r="AX18" s="2">
        <f>SUMIFS(Import!AX$2:AX$237,Import!$F$2:$F$237,$F18,Import!$G$2:$G$237,$G18)</f>
        <v>0</v>
      </c>
      <c r="AY18" s="2">
        <f t="shared" si="4"/>
        <v>0</v>
      </c>
      <c r="AZ18" s="2">
        <f t="shared" si="4"/>
        <v>0</v>
      </c>
      <c r="BA18" s="2">
        <f t="shared" si="4"/>
        <v>0</v>
      </c>
      <c r="BB18" s="2">
        <f>SUMIFS(Import!BB$2:BB$237,Import!$F$2:$F$237,$F18,Import!$G$2:$G$237,$G18)</f>
        <v>0</v>
      </c>
      <c r="BC18" s="2">
        <f>SUMIFS(Import!BC$2:BC$237,Import!$F$2:$F$237,$F18,Import!$G$2:$G$237,$G18)</f>
        <v>0</v>
      </c>
      <c r="BD18" s="2">
        <f>SUMIFS(Import!BD$2:BD$237,Import!$F$2:$F$237,$F18,Import!$G$2:$G$237,$G18)</f>
        <v>0</v>
      </c>
      <c r="BE18" s="2">
        <f>SUMIFS(Import!BE$2:BE$237,Import!$F$2:$F$237,$F18,Import!$G$2:$G$237,$G18)</f>
        <v>0</v>
      </c>
      <c r="BF18" s="2">
        <f t="shared" si="5"/>
        <v>0</v>
      </c>
      <c r="BG18" s="2">
        <f t="shared" si="5"/>
        <v>0</v>
      </c>
      <c r="BH18" s="2">
        <f t="shared" si="5"/>
        <v>0</v>
      </c>
      <c r="BI18" s="2">
        <f>SUMIFS(Import!BI$2:BI$237,Import!$F$2:$F$237,$F18,Import!$G$2:$G$237,$G18)</f>
        <v>0</v>
      </c>
      <c r="BJ18" s="2">
        <f>SUMIFS(Import!BJ$2:BJ$237,Import!$F$2:$F$237,$F18,Import!$G$2:$G$237,$G18)</f>
        <v>0</v>
      </c>
      <c r="BK18" s="2">
        <f>SUMIFS(Import!BK$2:BK$237,Import!$F$2:$F$237,$F18,Import!$G$2:$G$237,$G18)</f>
        <v>0</v>
      </c>
      <c r="BL18" s="2">
        <f>SUMIFS(Import!BL$2:BL$237,Import!$F$2:$F$237,$F18,Import!$G$2:$G$237,$G18)</f>
        <v>0</v>
      </c>
      <c r="BM18" s="2">
        <f t="shared" si="6"/>
        <v>0</v>
      </c>
      <c r="BN18" s="2">
        <f t="shared" si="6"/>
        <v>0</v>
      </c>
      <c r="BO18" s="2">
        <f t="shared" si="6"/>
        <v>0</v>
      </c>
      <c r="BP18" s="2">
        <f>SUMIFS(Import!BP$2:BP$237,Import!$F$2:$F$237,$F18,Import!$G$2:$G$237,$G18)</f>
        <v>0</v>
      </c>
      <c r="BQ18" s="2">
        <f>SUMIFS(Import!BQ$2:BQ$237,Import!$F$2:$F$237,$F18,Import!$G$2:$G$237,$G18)</f>
        <v>0</v>
      </c>
      <c r="BR18" s="2">
        <f>SUMIFS(Import!BR$2:BR$237,Import!$F$2:$F$237,$F18,Import!$G$2:$G$237,$G18)</f>
        <v>0</v>
      </c>
      <c r="BS18" s="2">
        <f>SUMIFS(Import!BS$2:BS$237,Import!$F$2:$F$237,$F18,Import!$G$2:$G$237,$G18)</f>
        <v>0</v>
      </c>
      <c r="BT18" s="2">
        <f t="shared" si="7"/>
        <v>0</v>
      </c>
      <c r="BU18" s="2">
        <f t="shared" si="7"/>
        <v>0</v>
      </c>
      <c r="BV18" s="2">
        <f t="shared" si="7"/>
        <v>0</v>
      </c>
      <c r="BW18" s="2">
        <f>SUMIFS(Import!BW$2:BW$237,Import!$F$2:$F$237,$F18,Import!$G$2:$G$237,$G18)</f>
        <v>0</v>
      </c>
      <c r="BX18" s="2">
        <f>SUMIFS(Import!BX$2:BX$237,Import!$F$2:$F$237,$F18,Import!$G$2:$G$237,$G18)</f>
        <v>0</v>
      </c>
      <c r="BY18" s="2">
        <f>SUMIFS(Import!BY$2:BY$237,Import!$F$2:$F$237,$F18,Import!$G$2:$G$237,$G18)</f>
        <v>0</v>
      </c>
      <c r="BZ18" s="2">
        <f>SUMIFS(Import!BZ$2:BZ$237,Import!$F$2:$F$237,$F18,Import!$G$2:$G$237,$G18)</f>
        <v>0</v>
      </c>
      <c r="CA18" s="2">
        <f t="shared" si="8"/>
        <v>0</v>
      </c>
      <c r="CB18" s="2">
        <f t="shared" si="8"/>
        <v>0</v>
      </c>
      <c r="CC18" s="2">
        <f t="shared" si="8"/>
        <v>0</v>
      </c>
      <c r="CD18" s="2">
        <f>SUMIFS(Import!CD$2:CD$237,Import!$F$2:$F$237,$F18,Import!$G$2:$G$237,$G18)</f>
        <v>0</v>
      </c>
      <c r="CE18" s="2">
        <f>SUMIFS(Import!CE$2:CE$237,Import!$F$2:$F$237,$F18,Import!$G$2:$G$237,$G18)</f>
        <v>0</v>
      </c>
      <c r="CF18" s="2">
        <f>SUMIFS(Import!CF$2:CF$237,Import!$F$2:$F$237,$F18,Import!$G$2:$G$237,$G18)</f>
        <v>0</v>
      </c>
      <c r="CG18" s="2">
        <f>SUMIFS(Import!CG$2:CG$237,Import!$F$2:$F$237,$F18,Import!$G$2:$G$237,$G18)</f>
        <v>0</v>
      </c>
      <c r="CH18" s="2">
        <f t="shared" si="9"/>
        <v>0</v>
      </c>
      <c r="CI18" s="2">
        <f t="shared" si="9"/>
        <v>0</v>
      </c>
      <c r="CJ18" s="2">
        <f t="shared" si="9"/>
        <v>0</v>
      </c>
      <c r="CK18" s="2">
        <f>SUMIFS(Import!CK$2:CK$237,Import!$F$2:$F$237,$F18,Import!$G$2:$G$237,$G18)</f>
        <v>0</v>
      </c>
      <c r="CL18" s="2">
        <f>SUMIFS(Import!CL$2:CL$237,Import!$F$2:$F$237,$F18,Import!$G$2:$G$237,$G18)</f>
        <v>0</v>
      </c>
      <c r="CM18" s="2">
        <f>SUMIFS(Import!CM$2:CM$237,Import!$F$2:$F$237,$F18,Import!$G$2:$G$237,$G18)</f>
        <v>0</v>
      </c>
      <c r="CN18" s="2">
        <f>SUMIFS(Import!CN$2:CN$237,Import!$F$2:$F$237,$F18,Import!$G$2:$G$237,$G18)</f>
        <v>0</v>
      </c>
      <c r="CO18" s="3">
        <f t="shared" si="10"/>
        <v>0</v>
      </c>
      <c r="CP18" s="3">
        <f t="shared" si="10"/>
        <v>0</v>
      </c>
      <c r="CQ18" s="3">
        <f t="shared" si="10"/>
        <v>0</v>
      </c>
      <c r="CR18" s="2">
        <f>SUMIFS(Import!CR$2:CR$237,Import!$F$2:$F$237,$F18,Import!$G$2:$G$237,$G18)</f>
        <v>0</v>
      </c>
      <c r="CS18" s="2">
        <f>SUMIFS(Import!CS$2:CS$237,Import!$F$2:$F$237,$F18,Import!$G$2:$G$237,$G18)</f>
        <v>0</v>
      </c>
      <c r="CT18" s="2">
        <f>SUMIFS(Import!CT$2:CT$237,Import!$F$2:$F$237,$F18,Import!$G$2:$G$237,$G18)</f>
        <v>0</v>
      </c>
    </row>
    <row r="19" spans="1:98" x14ac:dyDescent="0.25">
      <c r="A19" s="2" t="s">
        <v>38</v>
      </c>
      <c r="B19" s="2" t="s">
        <v>39</v>
      </c>
      <c r="C19" s="2">
        <v>3</v>
      </c>
      <c r="D19" s="2" t="s">
        <v>44</v>
      </c>
      <c r="E19" s="2">
        <v>15</v>
      </c>
      <c r="F19" s="2" t="s">
        <v>46</v>
      </c>
      <c r="G19" s="2">
        <v>2</v>
      </c>
      <c r="H19" s="2">
        <f>IF(SUMIFS(Import!H$2:H$237,Import!$F$2:$F$237,$F19,Import!$G$2:$G$237,$G19)=0,Data_T1!$H19,SUMIFS(Import!H$2:H$237,Import!$F$2:$F$237,$F19,Import!$G$2:$G$237,$G19))</f>
        <v>1437</v>
      </c>
      <c r="I19" s="2">
        <f>SUMIFS(Import!I$2:I$237,Import!$F$2:$F$237,$F19,Import!$G$2:$G$237,$G19)</f>
        <v>785</v>
      </c>
      <c r="J19" s="2">
        <f>SUMIFS(Import!J$2:J$237,Import!$F$2:$F$237,$F19,Import!$G$2:$G$237,$G19)</f>
        <v>54.63</v>
      </c>
      <c r="K19" s="2">
        <f>SUMIFS(Import!K$2:K$237,Import!$F$2:$F$237,$F19,Import!$G$2:$G$237,$G19)</f>
        <v>652</v>
      </c>
      <c r="L19" s="2">
        <f>SUMIFS(Import!L$2:L$237,Import!$F$2:$F$237,$F19,Import!$G$2:$G$237,$G19)</f>
        <v>45.37</v>
      </c>
      <c r="M19" s="2">
        <f>SUMIFS(Import!M$2:M$237,Import!$F$2:$F$237,$F19,Import!$G$2:$G$237,$G19)</f>
        <v>12</v>
      </c>
      <c r="N19" s="2">
        <f>SUMIFS(Import!N$2:N$237,Import!$F$2:$F$237,$F19,Import!$G$2:$G$237,$G19)</f>
        <v>0.84</v>
      </c>
      <c r="O19" s="2">
        <f>SUMIFS(Import!O$2:O$237,Import!$F$2:$F$237,$F19,Import!$G$2:$G$237,$G19)</f>
        <v>1.84</v>
      </c>
      <c r="P19" s="2">
        <f>SUMIFS(Import!P$2:P$237,Import!$F$2:$F$237,$F19,Import!$G$2:$G$237,$G19)</f>
        <v>6</v>
      </c>
      <c r="Q19" s="2">
        <f>SUMIFS(Import!Q$2:Q$237,Import!$F$2:$F$237,$F19,Import!$G$2:$G$237,$G19)</f>
        <v>0.42</v>
      </c>
      <c r="R19" s="2">
        <f>SUMIFS(Import!R$2:R$237,Import!$F$2:$F$237,$F19,Import!$G$2:$G$237,$G19)</f>
        <v>0.92</v>
      </c>
      <c r="S19" s="2">
        <f>SUMIFS(Import!S$2:S$237,Import!$F$2:$F$237,$F19,Import!$G$2:$G$237,$G19)</f>
        <v>634</v>
      </c>
      <c r="T19" s="2">
        <f>SUMIFS(Import!T$2:T$237,Import!$F$2:$F$237,$F19,Import!$G$2:$G$237,$G19)</f>
        <v>44.12</v>
      </c>
      <c r="U19" s="2">
        <f>SUMIFS(Import!U$2:U$237,Import!$F$2:$F$237,$F19,Import!$G$2:$G$237,$G19)</f>
        <v>97.24</v>
      </c>
      <c r="V19" s="2">
        <f>SUMIFS(Import!V$2:V$237,Import!$F$2:$F$237,$F19,Import!$G$2:$G$237,$G19)</f>
        <v>1</v>
      </c>
      <c r="W19" s="2" t="str">
        <f t="shared" si="0"/>
        <v>M</v>
      </c>
      <c r="X19" s="2" t="str">
        <f t="shared" si="0"/>
        <v>HOWELL</v>
      </c>
      <c r="Y19" s="2" t="str">
        <f t="shared" si="0"/>
        <v>Patrick</v>
      </c>
      <c r="Z19" s="2">
        <f>SUMIFS(Import!Z$2:Z$237,Import!$F$2:$F$237,$F19,Import!$G$2:$G$237,$G19)</f>
        <v>188</v>
      </c>
      <c r="AA19" s="2">
        <f>SUMIFS(Import!AA$2:AA$237,Import!$F$2:$F$237,$F19,Import!$G$2:$G$237,$G19)</f>
        <v>13.08</v>
      </c>
      <c r="AB19" s="2">
        <f>SUMIFS(Import!AB$2:AB$237,Import!$F$2:$F$237,$F19,Import!$G$2:$G$237,$G19)</f>
        <v>29.65</v>
      </c>
      <c r="AC19" s="2">
        <f>SUMIFS(Import!AC$2:AC$237,Import!$F$2:$F$237,$F19,Import!$G$2:$G$237,$G19)</f>
        <v>5</v>
      </c>
      <c r="AD19" s="2" t="str">
        <f t="shared" si="1"/>
        <v>M</v>
      </c>
      <c r="AE19" s="2" t="str">
        <f t="shared" si="1"/>
        <v>BROTHERSON</v>
      </c>
      <c r="AF19" s="2" t="str">
        <f t="shared" si="1"/>
        <v>Moetai, Charles</v>
      </c>
      <c r="AG19" s="2">
        <f>SUMIFS(Import!AG$2:AG$237,Import!$F$2:$F$237,$F19,Import!$G$2:$G$237,$G19)</f>
        <v>446</v>
      </c>
      <c r="AH19" s="2">
        <f>SUMIFS(Import!AH$2:AH$237,Import!$F$2:$F$237,$F19,Import!$G$2:$G$237,$G19)</f>
        <v>31.04</v>
      </c>
      <c r="AI19" s="2">
        <f>SUMIFS(Import!AI$2:AI$237,Import!$F$2:$F$237,$F19,Import!$G$2:$G$237,$G19)</f>
        <v>70.349999999999994</v>
      </c>
      <c r="AJ19" s="2">
        <f>SUMIFS(Import!AJ$2:AJ$237,Import!$F$2:$F$237,$F19,Import!$G$2:$G$237,$G19)</f>
        <v>0</v>
      </c>
      <c r="AK19" s="2">
        <f t="shared" si="2"/>
        <v>0</v>
      </c>
      <c r="AL19" s="2">
        <f t="shared" si="2"/>
        <v>0</v>
      </c>
      <c r="AM19" s="2">
        <f t="shared" si="2"/>
        <v>0</v>
      </c>
      <c r="AN19" s="2">
        <f>SUMIFS(Import!AN$2:AN$237,Import!$F$2:$F$237,$F19,Import!$G$2:$G$237,$G19)</f>
        <v>0</v>
      </c>
      <c r="AO19" s="2">
        <f>SUMIFS(Import!AO$2:AO$237,Import!$F$2:$F$237,$F19,Import!$G$2:$G$237,$G19)</f>
        <v>0</v>
      </c>
      <c r="AP19" s="2">
        <f>SUMIFS(Import!AP$2:AP$237,Import!$F$2:$F$237,$F19,Import!$G$2:$G$237,$G19)</f>
        <v>0</v>
      </c>
      <c r="AQ19" s="2">
        <f>SUMIFS(Import!AQ$2:AQ$237,Import!$F$2:$F$237,$F19,Import!$G$2:$G$237,$G19)</f>
        <v>0</v>
      </c>
      <c r="AR19" s="2">
        <f t="shared" si="3"/>
        <v>0</v>
      </c>
      <c r="AS19" s="2">
        <f t="shared" si="3"/>
        <v>0</v>
      </c>
      <c r="AT19" s="2">
        <f t="shared" si="3"/>
        <v>0</v>
      </c>
      <c r="AU19" s="2">
        <f>SUMIFS(Import!AU$2:AU$237,Import!$F$2:$F$237,$F19,Import!$G$2:$G$237,$G19)</f>
        <v>0</v>
      </c>
      <c r="AV19" s="2">
        <f>SUMIFS(Import!AV$2:AV$237,Import!$F$2:$F$237,$F19,Import!$G$2:$G$237,$G19)</f>
        <v>0</v>
      </c>
      <c r="AW19" s="2">
        <f>SUMIFS(Import!AW$2:AW$237,Import!$F$2:$F$237,$F19,Import!$G$2:$G$237,$G19)</f>
        <v>0</v>
      </c>
      <c r="AX19" s="2">
        <f>SUMIFS(Import!AX$2:AX$237,Import!$F$2:$F$237,$F19,Import!$G$2:$G$237,$G19)</f>
        <v>0</v>
      </c>
      <c r="AY19" s="2">
        <f t="shared" si="4"/>
        <v>0</v>
      </c>
      <c r="AZ19" s="2">
        <f t="shared" si="4"/>
        <v>0</v>
      </c>
      <c r="BA19" s="2">
        <f t="shared" si="4"/>
        <v>0</v>
      </c>
      <c r="BB19" s="2">
        <f>SUMIFS(Import!BB$2:BB$237,Import!$F$2:$F$237,$F19,Import!$G$2:$G$237,$G19)</f>
        <v>0</v>
      </c>
      <c r="BC19" s="2">
        <f>SUMIFS(Import!BC$2:BC$237,Import!$F$2:$F$237,$F19,Import!$G$2:$G$237,$G19)</f>
        <v>0</v>
      </c>
      <c r="BD19" s="2">
        <f>SUMIFS(Import!BD$2:BD$237,Import!$F$2:$F$237,$F19,Import!$G$2:$G$237,$G19)</f>
        <v>0</v>
      </c>
      <c r="BE19" s="2">
        <f>SUMIFS(Import!BE$2:BE$237,Import!$F$2:$F$237,$F19,Import!$G$2:$G$237,$G19)</f>
        <v>0</v>
      </c>
      <c r="BF19" s="2">
        <f t="shared" si="5"/>
        <v>0</v>
      </c>
      <c r="BG19" s="2">
        <f t="shared" si="5"/>
        <v>0</v>
      </c>
      <c r="BH19" s="2">
        <f t="shared" si="5"/>
        <v>0</v>
      </c>
      <c r="BI19" s="2">
        <f>SUMIFS(Import!BI$2:BI$237,Import!$F$2:$F$237,$F19,Import!$G$2:$G$237,$G19)</f>
        <v>0</v>
      </c>
      <c r="BJ19" s="2">
        <f>SUMIFS(Import!BJ$2:BJ$237,Import!$F$2:$F$237,$F19,Import!$G$2:$G$237,$G19)</f>
        <v>0</v>
      </c>
      <c r="BK19" s="2">
        <f>SUMIFS(Import!BK$2:BK$237,Import!$F$2:$F$237,$F19,Import!$G$2:$G$237,$G19)</f>
        <v>0</v>
      </c>
      <c r="BL19" s="2">
        <f>SUMIFS(Import!BL$2:BL$237,Import!$F$2:$F$237,$F19,Import!$G$2:$G$237,$G19)</f>
        <v>0</v>
      </c>
      <c r="BM19" s="2">
        <f t="shared" si="6"/>
        <v>0</v>
      </c>
      <c r="BN19" s="2">
        <f t="shared" si="6"/>
        <v>0</v>
      </c>
      <c r="BO19" s="2">
        <f t="shared" si="6"/>
        <v>0</v>
      </c>
      <c r="BP19" s="2">
        <f>SUMIFS(Import!BP$2:BP$237,Import!$F$2:$F$237,$F19,Import!$G$2:$G$237,$G19)</f>
        <v>0</v>
      </c>
      <c r="BQ19" s="2">
        <f>SUMIFS(Import!BQ$2:BQ$237,Import!$F$2:$F$237,$F19,Import!$G$2:$G$237,$G19)</f>
        <v>0</v>
      </c>
      <c r="BR19" s="2">
        <f>SUMIFS(Import!BR$2:BR$237,Import!$F$2:$F$237,$F19,Import!$G$2:$G$237,$G19)</f>
        <v>0</v>
      </c>
      <c r="BS19" s="2">
        <f>SUMIFS(Import!BS$2:BS$237,Import!$F$2:$F$237,$F19,Import!$G$2:$G$237,$G19)</f>
        <v>0</v>
      </c>
      <c r="BT19" s="2">
        <f t="shared" si="7"/>
        <v>0</v>
      </c>
      <c r="BU19" s="2">
        <f t="shared" si="7"/>
        <v>0</v>
      </c>
      <c r="BV19" s="2">
        <f t="shared" si="7"/>
        <v>0</v>
      </c>
      <c r="BW19" s="2">
        <f>SUMIFS(Import!BW$2:BW$237,Import!$F$2:$F$237,$F19,Import!$G$2:$G$237,$G19)</f>
        <v>0</v>
      </c>
      <c r="BX19" s="2">
        <f>SUMIFS(Import!BX$2:BX$237,Import!$F$2:$F$237,$F19,Import!$G$2:$G$237,$G19)</f>
        <v>0</v>
      </c>
      <c r="BY19" s="2">
        <f>SUMIFS(Import!BY$2:BY$237,Import!$F$2:$F$237,$F19,Import!$G$2:$G$237,$G19)</f>
        <v>0</v>
      </c>
      <c r="BZ19" s="2">
        <f>SUMIFS(Import!BZ$2:BZ$237,Import!$F$2:$F$237,$F19,Import!$G$2:$G$237,$G19)</f>
        <v>0</v>
      </c>
      <c r="CA19" s="2">
        <f t="shared" si="8"/>
        <v>0</v>
      </c>
      <c r="CB19" s="2">
        <f t="shared" si="8"/>
        <v>0</v>
      </c>
      <c r="CC19" s="2">
        <f t="shared" si="8"/>
        <v>0</v>
      </c>
      <c r="CD19" s="2">
        <f>SUMIFS(Import!CD$2:CD$237,Import!$F$2:$F$237,$F19,Import!$G$2:$G$237,$G19)</f>
        <v>0</v>
      </c>
      <c r="CE19" s="2">
        <f>SUMIFS(Import!CE$2:CE$237,Import!$F$2:$F$237,$F19,Import!$G$2:$G$237,$G19)</f>
        <v>0</v>
      </c>
      <c r="CF19" s="2">
        <f>SUMIFS(Import!CF$2:CF$237,Import!$F$2:$F$237,$F19,Import!$G$2:$G$237,$G19)</f>
        <v>0</v>
      </c>
      <c r="CG19" s="2">
        <f>SUMIFS(Import!CG$2:CG$237,Import!$F$2:$F$237,$F19,Import!$G$2:$G$237,$G19)</f>
        <v>0</v>
      </c>
      <c r="CH19" s="2">
        <f t="shared" si="9"/>
        <v>0</v>
      </c>
      <c r="CI19" s="2">
        <f t="shared" si="9"/>
        <v>0</v>
      </c>
      <c r="CJ19" s="2">
        <f t="shared" si="9"/>
        <v>0</v>
      </c>
      <c r="CK19" s="2">
        <f>SUMIFS(Import!CK$2:CK$237,Import!$F$2:$F$237,$F19,Import!$G$2:$G$237,$G19)</f>
        <v>0</v>
      </c>
      <c r="CL19" s="2">
        <f>SUMIFS(Import!CL$2:CL$237,Import!$F$2:$F$237,$F19,Import!$G$2:$G$237,$G19)</f>
        <v>0</v>
      </c>
      <c r="CM19" s="2">
        <f>SUMIFS(Import!CM$2:CM$237,Import!$F$2:$F$237,$F19,Import!$G$2:$G$237,$G19)</f>
        <v>0</v>
      </c>
      <c r="CN19" s="2">
        <f>SUMIFS(Import!CN$2:CN$237,Import!$F$2:$F$237,$F19,Import!$G$2:$G$237,$G19)</f>
        <v>0</v>
      </c>
      <c r="CO19" s="3">
        <f t="shared" si="10"/>
        <v>0</v>
      </c>
      <c r="CP19" s="3">
        <f t="shared" si="10"/>
        <v>0</v>
      </c>
      <c r="CQ19" s="3">
        <f t="shared" si="10"/>
        <v>0</v>
      </c>
      <c r="CR19" s="2">
        <f>SUMIFS(Import!CR$2:CR$237,Import!$F$2:$F$237,$F19,Import!$G$2:$G$237,$G19)</f>
        <v>0</v>
      </c>
      <c r="CS19" s="2">
        <f>SUMIFS(Import!CS$2:CS$237,Import!$F$2:$F$237,$F19,Import!$G$2:$G$237,$G19)</f>
        <v>0</v>
      </c>
      <c r="CT19" s="2">
        <f>SUMIFS(Import!CT$2:CT$237,Import!$F$2:$F$237,$F19,Import!$G$2:$G$237,$G19)</f>
        <v>0</v>
      </c>
    </row>
    <row r="20" spans="1:98" x14ac:dyDescent="0.25">
      <c r="A20" s="2" t="s">
        <v>38</v>
      </c>
      <c r="B20" s="2" t="s">
        <v>39</v>
      </c>
      <c r="C20" s="2">
        <v>3</v>
      </c>
      <c r="D20" s="2" t="s">
        <v>44</v>
      </c>
      <c r="E20" s="2">
        <v>15</v>
      </c>
      <c r="F20" s="2" t="s">
        <v>46</v>
      </c>
      <c r="G20" s="2">
        <v>3</v>
      </c>
      <c r="H20" s="2">
        <f>IF(SUMIFS(Import!H$2:H$237,Import!$F$2:$F$237,$F20,Import!$G$2:$G$237,$G20)=0,Data_T1!$H20,SUMIFS(Import!H$2:H$237,Import!$F$2:$F$237,$F20,Import!$G$2:$G$237,$G20))</f>
        <v>1121</v>
      </c>
      <c r="I20" s="2">
        <f>SUMIFS(Import!I$2:I$237,Import!$F$2:$F$237,$F20,Import!$G$2:$G$237,$G20)</f>
        <v>617</v>
      </c>
      <c r="J20" s="2">
        <f>SUMIFS(Import!J$2:J$237,Import!$F$2:$F$237,$F20,Import!$G$2:$G$237,$G20)</f>
        <v>55.04</v>
      </c>
      <c r="K20" s="2">
        <f>SUMIFS(Import!K$2:K$237,Import!$F$2:$F$237,$F20,Import!$G$2:$G$237,$G20)</f>
        <v>504</v>
      </c>
      <c r="L20" s="2">
        <f>SUMIFS(Import!L$2:L$237,Import!$F$2:$F$237,$F20,Import!$G$2:$G$237,$G20)</f>
        <v>44.96</v>
      </c>
      <c r="M20" s="2">
        <f>SUMIFS(Import!M$2:M$237,Import!$F$2:$F$237,$F20,Import!$G$2:$G$237,$G20)</f>
        <v>7</v>
      </c>
      <c r="N20" s="2">
        <f>SUMIFS(Import!N$2:N$237,Import!$F$2:$F$237,$F20,Import!$G$2:$G$237,$G20)</f>
        <v>0.62</v>
      </c>
      <c r="O20" s="2">
        <f>SUMIFS(Import!O$2:O$237,Import!$F$2:$F$237,$F20,Import!$G$2:$G$237,$G20)</f>
        <v>1.39</v>
      </c>
      <c r="P20" s="2">
        <f>SUMIFS(Import!P$2:P$237,Import!$F$2:$F$237,$F20,Import!$G$2:$G$237,$G20)</f>
        <v>0</v>
      </c>
      <c r="Q20" s="2">
        <f>SUMIFS(Import!Q$2:Q$237,Import!$F$2:$F$237,$F20,Import!$G$2:$G$237,$G20)</f>
        <v>0</v>
      </c>
      <c r="R20" s="2">
        <f>SUMIFS(Import!R$2:R$237,Import!$F$2:$F$237,$F20,Import!$G$2:$G$237,$G20)</f>
        <v>0</v>
      </c>
      <c r="S20" s="2">
        <f>SUMIFS(Import!S$2:S$237,Import!$F$2:$F$237,$F20,Import!$G$2:$G$237,$G20)</f>
        <v>497</v>
      </c>
      <c r="T20" s="2">
        <f>SUMIFS(Import!T$2:T$237,Import!$F$2:$F$237,$F20,Import!$G$2:$G$237,$G20)</f>
        <v>44.34</v>
      </c>
      <c r="U20" s="2">
        <f>SUMIFS(Import!U$2:U$237,Import!$F$2:$F$237,$F20,Import!$G$2:$G$237,$G20)</f>
        <v>98.61</v>
      </c>
      <c r="V20" s="2">
        <f>SUMIFS(Import!V$2:V$237,Import!$F$2:$F$237,$F20,Import!$G$2:$G$237,$G20)</f>
        <v>1</v>
      </c>
      <c r="W20" s="2" t="str">
        <f t="shared" si="0"/>
        <v>M</v>
      </c>
      <c r="X20" s="2" t="str">
        <f t="shared" si="0"/>
        <v>HOWELL</v>
      </c>
      <c r="Y20" s="2" t="str">
        <f t="shared" si="0"/>
        <v>Patrick</v>
      </c>
      <c r="Z20" s="2">
        <f>SUMIFS(Import!Z$2:Z$237,Import!$F$2:$F$237,$F20,Import!$G$2:$G$237,$G20)</f>
        <v>142</v>
      </c>
      <c r="AA20" s="2">
        <f>SUMIFS(Import!AA$2:AA$237,Import!$F$2:$F$237,$F20,Import!$G$2:$G$237,$G20)</f>
        <v>12.67</v>
      </c>
      <c r="AB20" s="2">
        <f>SUMIFS(Import!AB$2:AB$237,Import!$F$2:$F$237,$F20,Import!$G$2:$G$237,$G20)</f>
        <v>28.57</v>
      </c>
      <c r="AC20" s="2">
        <f>SUMIFS(Import!AC$2:AC$237,Import!$F$2:$F$237,$F20,Import!$G$2:$G$237,$G20)</f>
        <v>5</v>
      </c>
      <c r="AD20" s="2" t="str">
        <f t="shared" si="1"/>
        <v>M</v>
      </c>
      <c r="AE20" s="2" t="str">
        <f t="shared" si="1"/>
        <v>BROTHERSON</v>
      </c>
      <c r="AF20" s="2" t="str">
        <f t="shared" si="1"/>
        <v>Moetai, Charles</v>
      </c>
      <c r="AG20" s="2">
        <f>SUMIFS(Import!AG$2:AG$237,Import!$F$2:$F$237,$F20,Import!$G$2:$G$237,$G20)</f>
        <v>355</v>
      </c>
      <c r="AH20" s="2">
        <f>SUMIFS(Import!AH$2:AH$237,Import!$F$2:$F$237,$F20,Import!$G$2:$G$237,$G20)</f>
        <v>31.67</v>
      </c>
      <c r="AI20" s="2">
        <f>SUMIFS(Import!AI$2:AI$237,Import!$F$2:$F$237,$F20,Import!$G$2:$G$237,$G20)</f>
        <v>71.430000000000007</v>
      </c>
      <c r="AJ20" s="2">
        <f>SUMIFS(Import!AJ$2:AJ$237,Import!$F$2:$F$237,$F20,Import!$G$2:$G$237,$G20)</f>
        <v>0</v>
      </c>
      <c r="AK20" s="2">
        <f t="shared" si="2"/>
        <v>0</v>
      </c>
      <c r="AL20" s="2">
        <f t="shared" si="2"/>
        <v>0</v>
      </c>
      <c r="AM20" s="2">
        <f t="shared" si="2"/>
        <v>0</v>
      </c>
      <c r="AN20" s="2">
        <f>SUMIFS(Import!AN$2:AN$237,Import!$F$2:$F$237,$F20,Import!$G$2:$G$237,$G20)</f>
        <v>0</v>
      </c>
      <c r="AO20" s="2">
        <f>SUMIFS(Import!AO$2:AO$237,Import!$F$2:$F$237,$F20,Import!$G$2:$G$237,$G20)</f>
        <v>0</v>
      </c>
      <c r="AP20" s="2">
        <f>SUMIFS(Import!AP$2:AP$237,Import!$F$2:$F$237,$F20,Import!$G$2:$G$237,$G20)</f>
        <v>0</v>
      </c>
      <c r="AQ20" s="2">
        <f>SUMIFS(Import!AQ$2:AQ$237,Import!$F$2:$F$237,$F20,Import!$G$2:$G$237,$G20)</f>
        <v>0</v>
      </c>
      <c r="AR20" s="2">
        <f t="shared" si="3"/>
        <v>0</v>
      </c>
      <c r="AS20" s="2">
        <f t="shared" si="3"/>
        <v>0</v>
      </c>
      <c r="AT20" s="2">
        <f t="shared" si="3"/>
        <v>0</v>
      </c>
      <c r="AU20" s="2">
        <f>SUMIFS(Import!AU$2:AU$237,Import!$F$2:$F$237,$F20,Import!$G$2:$G$237,$G20)</f>
        <v>0</v>
      </c>
      <c r="AV20" s="2">
        <f>SUMIFS(Import!AV$2:AV$237,Import!$F$2:$F$237,$F20,Import!$G$2:$G$237,$G20)</f>
        <v>0</v>
      </c>
      <c r="AW20" s="2">
        <f>SUMIFS(Import!AW$2:AW$237,Import!$F$2:$F$237,$F20,Import!$G$2:$G$237,$G20)</f>
        <v>0</v>
      </c>
      <c r="AX20" s="2">
        <f>SUMIFS(Import!AX$2:AX$237,Import!$F$2:$F$237,$F20,Import!$G$2:$G$237,$G20)</f>
        <v>0</v>
      </c>
      <c r="AY20" s="2">
        <f t="shared" si="4"/>
        <v>0</v>
      </c>
      <c r="AZ20" s="2">
        <f t="shared" si="4"/>
        <v>0</v>
      </c>
      <c r="BA20" s="2">
        <f t="shared" si="4"/>
        <v>0</v>
      </c>
      <c r="BB20" s="2">
        <f>SUMIFS(Import!BB$2:BB$237,Import!$F$2:$F$237,$F20,Import!$G$2:$G$237,$G20)</f>
        <v>0</v>
      </c>
      <c r="BC20" s="2">
        <f>SUMIFS(Import!BC$2:BC$237,Import!$F$2:$F$237,$F20,Import!$G$2:$G$237,$G20)</f>
        <v>0</v>
      </c>
      <c r="BD20" s="2">
        <f>SUMIFS(Import!BD$2:BD$237,Import!$F$2:$F$237,$F20,Import!$G$2:$G$237,$G20)</f>
        <v>0</v>
      </c>
      <c r="BE20" s="2">
        <f>SUMIFS(Import!BE$2:BE$237,Import!$F$2:$F$237,$F20,Import!$G$2:$G$237,$G20)</f>
        <v>0</v>
      </c>
      <c r="BF20" s="2">
        <f t="shared" si="5"/>
        <v>0</v>
      </c>
      <c r="BG20" s="2">
        <f t="shared" si="5"/>
        <v>0</v>
      </c>
      <c r="BH20" s="2">
        <f t="shared" si="5"/>
        <v>0</v>
      </c>
      <c r="BI20" s="2">
        <f>SUMIFS(Import!BI$2:BI$237,Import!$F$2:$F$237,$F20,Import!$G$2:$G$237,$G20)</f>
        <v>0</v>
      </c>
      <c r="BJ20" s="2">
        <f>SUMIFS(Import!BJ$2:BJ$237,Import!$F$2:$F$237,$F20,Import!$G$2:$G$237,$G20)</f>
        <v>0</v>
      </c>
      <c r="BK20" s="2">
        <f>SUMIFS(Import!BK$2:BK$237,Import!$F$2:$F$237,$F20,Import!$G$2:$G$237,$G20)</f>
        <v>0</v>
      </c>
      <c r="BL20" s="2">
        <f>SUMIFS(Import!BL$2:BL$237,Import!$F$2:$F$237,$F20,Import!$G$2:$G$237,$G20)</f>
        <v>0</v>
      </c>
      <c r="BM20" s="2">
        <f t="shared" si="6"/>
        <v>0</v>
      </c>
      <c r="BN20" s="2">
        <f t="shared" si="6"/>
        <v>0</v>
      </c>
      <c r="BO20" s="2">
        <f t="shared" si="6"/>
        <v>0</v>
      </c>
      <c r="BP20" s="2">
        <f>SUMIFS(Import!BP$2:BP$237,Import!$F$2:$F$237,$F20,Import!$G$2:$G$237,$G20)</f>
        <v>0</v>
      </c>
      <c r="BQ20" s="2">
        <f>SUMIFS(Import!BQ$2:BQ$237,Import!$F$2:$F$237,$F20,Import!$G$2:$G$237,$G20)</f>
        <v>0</v>
      </c>
      <c r="BR20" s="2">
        <f>SUMIFS(Import!BR$2:BR$237,Import!$F$2:$F$237,$F20,Import!$G$2:$G$237,$G20)</f>
        <v>0</v>
      </c>
      <c r="BS20" s="2">
        <f>SUMIFS(Import!BS$2:BS$237,Import!$F$2:$F$237,$F20,Import!$G$2:$G$237,$G20)</f>
        <v>0</v>
      </c>
      <c r="BT20" s="2">
        <f t="shared" si="7"/>
        <v>0</v>
      </c>
      <c r="BU20" s="2">
        <f t="shared" si="7"/>
        <v>0</v>
      </c>
      <c r="BV20" s="2">
        <f t="shared" si="7"/>
        <v>0</v>
      </c>
      <c r="BW20" s="2">
        <f>SUMIFS(Import!BW$2:BW$237,Import!$F$2:$F$237,$F20,Import!$G$2:$G$237,$G20)</f>
        <v>0</v>
      </c>
      <c r="BX20" s="2">
        <f>SUMIFS(Import!BX$2:BX$237,Import!$F$2:$F$237,$F20,Import!$G$2:$G$237,$G20)</f>
        <v>0</v>
      </c>
      <c r="BY20" s="2">
        <f>SUMIFS(Import!BY$2:BY$237,Import!$F$2:$F$237,$F20,Import!$G$2:$G$237,$G20)</f>
        <v>0</v>
      </c>
      <c r="BZ20" s="2">
        <f>SUMIFS(Import!BZ$2:BZ$237,Import!$F$2:$F$237,$F20,Import!$G$2:$G$237,$G20)</f>
        <v>0</v>
      </c>
      <c r="CA20" s="2">
        <f t="shared" si="8"/>
        <v>0</v>
      </c>
      <c r="CB20" s="2">
        <f t="shared" si="8"/>
        <v>0</v>
      </c>
      <c r="CC20" s="2">
        <f t="shared" si="8"/>
        <v>0</v>
      </c>
      <c r="CD20" s="2">
        <f>SUMIFS(Import!CD$2:CD$237,Import!$F$2:$F$237,$F20,Import!$G$2:$G$237,$G20)</f>
        <v>0</v>
      </c>
      <c r="CE20" s="2">
        <f>SUMIFS(Import!CE$2:CE$237,Import!$F$2:$F$237,$F20,Import!$G$2:$G$237,$G20)</f>
        <v>0</v>
      </c>
      <c r="CF20" s="2">
        <f>SUMIFS(Import!CF$2:CF$237,Import!$F$2:$F$237,$F20,Import!$G$2:$G$237,$G20)</f>
        <v>0</v>
      </c>
      <c r="CG20" s="2">
        <f>SUMIFS(Import!CG$2:CG$237,Import!$F$2:$F$237,$F20,Import!$G$2:$G$237,$G20)</f>
        <v>0</v>
      </c>
      <c r="CH20" s="2">
        <f t="shared" si="9"/>
        <v>0</v>
      </c>
      <c r="CI20" s="2">
        <f t="shared" si="9"/>
        <v>0</v>
      </c>
      <c r="CJ20" s="2">
        <f t="shared" si="9"/>
        <v>0</v>
      </c>
      <c r="CK20" s="2">
        <f>SUMIFS(Import!CK$2:CK$237,Import!$F$2:$F$237,$F20,Import!$G$2:$G$237,$G20)</f>
        <v>0</v>
      </c>
      <c r="CL20" s="2">
        <f>SUMIFS(Import!CL$2:CL$237,Import!$F$2:$F$237,$F20,Import!$G$2:$G$237,$G20)</f>
        <v>0</v>
      </c>
      <c r="CM20" s="2">
        <f>SUMIFS(Import!CM$2:CM$237,Import!$F$2:$F$237,$F20,Import!$G$2:$G$237,$G20)</f>
        <v>0</v>
      </c>
      <c r="CN20" s="2">
        <f>SUMIFS(Import!CN$2:CN$237,Import!$F$2:$F$237,$F20,Import!$G$2:$G$237,$G20)</f>
        <v>0</v>
      </c>
      <c r="CO20" s="3">
        <f t="shared" si="10"/>
        <v>0</v>
      </c>
      <c r="CP20" s="3">
        <f t="shared" si="10"/>
        <v>0</v>
      </c>
      <c r="CQ20" s="3">
        <f t="shared" si="10"/>
        <v>0</v>
      </c>
      <c r="CR20" s="2">
        <f>SUMIFS(Import!CR$2:CR$237,Import!$F$2:$F$237,$F20,Import!$G$2:$G$237,$G20)</f>
        <v>0</v>
      </c>
      <c r="CS20" s="2">
        <f>SUMIFS(Import!CS$2:CS$237,Import!$F$2:$F$237,$F20,Import!$G$2:$G$237,$G20)</f>
        <v>0</v>
      </c>
      <c r="CT20" s="2">
        <f>SUMIFS(Import!CT$2:CT$237,Import!$F$2:$F$237,$F20,Import!$G$2:$G$237,$G20)</f>
        <v>0</v>
      </c>
    </row>
    <row r="21" spans="1:98" x14ac:dyDescent="0.25">
      <c r="A21" s="2" t="s">
        <v>38</v>
      </c>
      <c r="B21" s="2" t="s">
        <v>39</v>
      </c>
      <c r="C21" s="2">
        <v>3</v>
      </c>
      <c r="D21" s="2" t="s">
        <v>44</v>
      </c>
      <c r="E21" s="2">
        <v>15</v>
      </c>
      <c r="F21" s="2" t="s">
        <v>46</v>
      </c>
      <c r="G21" s="2">
        <v>4</v>
      </c>
      <c r="H21" s="2">
        <f>IF(SUMIFS(Import!H$2:H$237,Import!$F$2:$F$237,$F21,Import!$G$2:$G$237,$G21)=0,Data_T1!$H21,SUMIFS(Import!H$2:H$237,Import!$F$2:$F$237,$F21,Import!$G$2:$G$237,$G21))</f>
        <v>1758</v>
      </c>
      <c r="I21" s="2">
        <f>SUMIFS(Import!I$2:I$237,Import!$F$2:$F$237,$F21,Import!$G$2:$G$237,$G21)</f>
        <v>1142</v>
      </c>
      <c r="J21" s="2">
        <f>SUMIFS(Import!J$2:J$237,Import!$F$2:$F$237,$F21,Import!$G$2:$G$237,$G21)</f>
        <v>64.959999999999994</v>
      </c>
      <c r="K21" s="2">
        <f>SUMIFS(Import!K$2:K$237,Import!$F$2:$F$237,$F21,Import!$G$2:$G$237,$G21)</f>
        <v>616</v>
      </c>
      <c r="L21" s="2">
        <f>SUMIFS(Import!L$2:L$237,Import!$F$2:$F$237,$F21,Import!$G$2:$G$237,$G21)</f>
        <v>35.04</v>
      </c>
      <c r="M21" s="2">
        <f>SUMIFS(Import!M$2:M$237,Import!$F$2:$F$237,$F21,Import!$G$2:$G$237,$G21)</f>
        <v>18</v>
      </c>
      <c r="N21" s="2">
        <f>SUMIFS(Import!N$2:N$237,Import!$F$2:$F$237,$F21,Import!$G$2:$G$237,$G21)</f>
        <v>1.02</v>
      </c>
      <c r="O21" s="2">
        <f>SUMIFS(Import!O$2:O$237,Import!$F$2:$F$237,$F21,Import!$G$2:$G$237,$G21)</f>
        <v>2.92</v>
      </c>
      <c r="P21" s="2">
        <f>SUMIFS(Import!P$2:P$237,Import!$F$2:$F$237,$F21,Import!$G$2:$G$237,$G21)</f>
        <v>14</v>
      </c>
      <c r="Q21" s="2">
        <f>SUMIFS(Import!Q$2:Q$237,Import!$F$2:$F$237,$F21,Import!$G$2:$G$237,$G21)</f>
        <v>0.8</v>
      </c>
      <c r="R21" s="2">
        <f>SUMIFS(Import!R$2:R$237,Import!$F$2:$F$237,$F21,Import!$G$2:$G$237,$G21)</f>
        <v>2.27</v>
      </c>
      <c r="S21" s="2">
        <f>SUMIFS(Import!S$2:S$237,Import!$F$2:$F$237,$F21,Import!$G$2:$G$237,$G21)</f>
        <v>584</v>
      </c>
      <c r="T21" s="2">
        <f>SUMIFS(Import!T$2:T$237,Import!$F$2:$F$237,$F21,Import!$G$2:$G$237,$G21)</f>
        <v>33.22</v>
      </c>
      <c r="U21" s="2">
        <f>SUMIFS(Import!U$2:U$237,Import!$F$2:$F$237,$F21,Import!$G$2:$G$237,$G21)</f>
        <v>94.81</v>
      </c>
      <c r="V21" s="2">
        <f>SUMIFS(Import!V$2:V$237,Import!$F$2:$F$237,$F21,Import!$G$2:$G$237,$G21)</f>
        <v>1</v>
      </c>
      <c r="W21" s="2" t="str">
        <f t="shared" si="0"/>
        <v>M</v>
      </c>
      <c r="X21" s="2" t="str">
        <f t="shared" si="0"/>
        <v>HOWELL</v>
      </c>
      <c r="Y21" s="2" t="str">
        <f t="shared" si="0"/>
        <v>Patrick</v>
      </c>
      <c r="Z21" s="2">
        <f>SUMIFS(Import!Z$2:Z$237,Import!$F$2:$F$237,$F21,Import!$G$2:$G$237,$G21)</f>
        <v>252</v>
      </c>
      <c r="AA21" s="2">
        <f>SUMIFS(Import!AA$2:AA$237,Import!$F$2:$F$237,$F21,Import!$G$2:$G$237,$G21)</f>
        <v>14.33</v>
      </c>
      <c r="AB21" s="2">
        <f>SUMIFS(Import!AB$2:AB$237,Import!$F$2:$F$237,$F21,Import!$G$2:$G$237,$G21)</f>
        <v>43.15</v>
      </c>
      <c r="AC21" s="2">
        <f>SUMIFS(Import!AC$2:AC$237,Import!$F$2:$F$237,$F21,Import!$G$2:$G$237,$G21)</f>
        <v>5</v>
      </c>
      <c r="AD21" s="2" t="str">
        <f t="shared" si="1"/>
        <v>M</v>
      </c>
      <c r="AE21" s="2" t="str">
        <f t="shared" si="1"/>
        <v>BROTHERSON</v>
      </c>
      <c r="AF21" s="2" t="str">
        <f t="shared" si="1"/>
        <v>Moetai, Charles</v>
      </c>
      <c r="AG21" s="2">
        <f>SUMIFS(Import!AG$2:AG$237,Import!$F$2:$F$237,$F21,Import!$G$2:$G$237,$G21)</f>
        <v>332</v>
      </c>
      <c r="AH21" s="2">
        <f>SUMIFS(Import!AH$2:AH$237,Import!$F$2:$F$237,$F21,Import!$G$2:$G$237,$G21)</f>
        <v>18.89</v>
      </c>
      <c r="AI21" s="2">
        <f>SUMIFS(Import!AI$2:AI$237,Import!$F$2:$F$237,$F21,Import!$G$2:$G$237,$G21)</f>
        <v>56.85</v>
      </c>
      <c r="AJ21" s="2">
        <f>SUMIFS(Import!AJ$2:AJ$237,Import!$F$2:$F$237,$F21,Import!$G$2:$G$237,$G21)</f>
        <v>0</v>
      </c>
      <c r="AK21" s="2">
        <f t="shared" si="2"/>
        <v>0</v>
      </c>
      <c r="AL21" s="2">
        <f t="shared" si="2"/>
        <v>0</v>
      </c>
      <c r="AM21" s="2">
        <f t="shared" si="2"/>
        <v>0</v>
      </c>
      <c r="AN21" s="2">
        <f>SUMIFS(Import!AN$2:AN$237,Import!$F$2:$F$237,$F21,Import!$G$2:$G$237,$G21)</f>
        <v>0</v>
      </c>
      <c r="AO21" s="2">
        <f>SUMIFS(Import!AO$2:AO$237,Import!$F$2:$F$237,$F21,Import!$G$2:$G$237,$G21)</f>
        <v>0</v>
      </c>
      <c r="AP21" s="2">
        <f>SUMIFS(Import!AP$2:AP$237,Import!$F$2:$F$237,$F21,Import!$G$2:$G$237,$G21)</f>
        <v>0</v>
      </c>
      <c r="AQ21" s="2">
        <f>SUMIFS(Import!AQ$2:AQ$237,Import!$F$2:$F$237,$F21,Import!$G$2:$G$237,$G21)</f>
        <v>0</v>
      </c>
      <c r="AR21" s="2">
        <f t="shared" si="3"/>
        <v>0</v>
      </c>
      <c r="AS21" s="2">
        <f t="shared" si="3"/>
        <v>0</v>
      </c>
      <c r="AT21" s="2">
        <f t="shared" si="3"/>
        <v>0</v>
      </c>
      <c r="AU21" s="2">
        <f>SUMIFS(Import!AU$2:AU$237,Import!$F$2:$F$237,$F21,Import!$G$2:$G$237,$G21)</f>
        <v>0</v>
      </c>
      <c r="AV21" s="2">
        <f>SUMIFS(Import!AV$2:AV$237,Import!$F$2:$F$237,$F21,Import!$G$2:$G$237,$G21)</f>
        <v>0</v>
      </c>
      <c r="AW21" s="2">
        <f>SUMIFS(Import!AW$2:AW$237,Import!$F$2:$F$237,$F21,Import!$G$2:$G$237,$G21)</f>
        <v>0</v>
      </c>
      <c r="AX21" s="2">
        <f>SUMIFS(Import!AX$2:AX$237,Import!$F$2:$F$237,$F21,Import!$G$2:$G$237,$G21)</f>
        <v>0</v>
      </c>
      <c r="AY21" s="2">
        <f t="shared" si="4"/>
        <v>0</v>
      </c>
      <c r="AZ21" s="2">
        <f t="shared" si="4"/>
        <v>0</v>
      </c>
      <c r="BA21" s="2">
        <f t="shared" si="4"/>
        <v>0</v>
      </c>
      <c r="BB21" s="2">
        <f>SUMIFS(Import!BB$2:BB$237,Import!$F$2:$F$237,$F21,Import!$G$2:$G$237,$G21)</f>
        <v>0</v>
      </c>
      <c r="BC21" s="2">
        <f>SUMIFS(Import!BC$2:BC$237,Import!$F$2:$F$237,$F21,Import!$G$2:$G$237,$G21)</f>
        <v>0</v>
      </c>
      <c r="BD21" s="2">
        <f>SUMIFS(Import!BD$2:BD$237,Import!$F$2:$F$237,$F21,Import!$G$2:$G$237,$G21)</f>
        <v>0</v>
      </c>
      <c r="BE21" s="2">
        <f>SUMIFS(Import!BE$2:BE$237,Import!$F$2:$F$237,$F21,Import!$G$2:$G$237,$G21)</f>
        <v>0</v>
      </c>
      <c r="BF21" s="2">
        <f t="shared" si="5"/>
        <v>0</v>
      </c>
      <c r="BG21" s="2">
        <f t="shared" si="5"/>
        <v>0</v>
      </c>
      <c r="BH21" s="2">
        <f t="shared" si="5"/>
        <v>0</v>
      </c>
      <c r="BI21" s="2">
        <f>SUMIFS(Import!BI$2:BI$237,Import!$F$2:$F$237,$F21,Import!$G$2:$G$237,$G21)</f>
        <v>0</v>
      </c>
      <c r="BJ21" s="2">
        <f>SUMIFS(Import!BJ$2:BJ$237,Import!$F$2:$F$237,$F21,Import!$G$2:$G$237,$G21)</f>
        <v>0</v>
      </c>
      <c r="BK21" s="2">
        <f>SUMIFS(Import!BK$2:BK$237,Import!$F$2:$F$237,$F21,Import!$G$2:$G$237,$G21)</f>
        <v>0</v>
      </c>
      <c r="BL21" s="2">
        <f>SUMIFS(Import!BL$2:BL$237,Import!$F$2:$F$237,$F21,Import!$G$2:$G$237,$G21)</f>
        <v>0</v>
      </c>
      <c r="BM21" s="2">
        <f t="shared" si="6"/>
        <v>0</v>
      </c>
      <c r="BN21" s="2">
        <f t="shared" si="6"/>
        <v>0</v>
      </c>
      <c r="BO21" s="2">
        <f t="shared" si="6"/>
        <v>0</v>
      </c>
      <c r="BP21" s="2">
        <f>SUMIFS(Import!BP$2:BP$237,Import!$F$2:$F$237,$F21,Import!$G$2:$G$237,$G21)</f>
        <v>0</v>
      </c>
      <c r="BQ21" s="2">
        <f>SUMIFS(Import!BQ$2:BQ$237,Import!$F$2:$F$237,$F21,Import!$G$2:$G$237,$G21)</f>
        <v>0</v>
      </c>
      <c r="BR21" s="2">
        <f>SUMIFS(Import!BR$2:BR$237,Import!$F$2:$F$237,$F21,Import!$G$2:$G$237,$G21)</f>
        <v>0</v>
      </c>
      <c r="BS21" s="2">
        <f>SUMIFS(Import!BS$2:BS$237,Import!$F$2:$F$237,$F21,Import!$G$2:$G$237,$G21)</f>
        <v>0</v>
      </c>
      <c r="BT21" s="2">
        <f t="shared" si="7"/>
        <v>0</v>
      </c>
      <c r="BU21" s="2">
        <f t="shared" si="7"/>
        <v>0</v>
      </c>
      <c r="BV21" s="2">
        <f t="shared" si="7"/>
        <v>0</v>
      </c>
      <c r="BW21" s="2">
        <f>SUMIFS(Import!BW$2:BW$237,Import!$F$2:$F$237,$F21,Import!$G$2:$G$237,$G21)</f>
        <v>0</v>
      </c>
      <c r="BX21" s="2">
        <f>SUMIFS(Import!BX$2:BX$237,Import!$F$2:$F$237,$F21,Import!$G$2:$G$237,$G21)</f>
        <v>0</v>
      </c>
      <c r="BY21" s="2">
        <f>SUMIFS(Import!BY$2:BY$237,Import!$F$2:$F$237,$F21,Import!$G$2:$G$237,$G21)</f>
        <v>0</v>
      </c>
      <c r="BZ21" s="2">
        <f>SUMIFS(Import!BZ$2:BZ$237,Import!$F$2:$F$237,$F21,Import!$G$2:$G$237,$G21)</f>
        <v>0</v>
      </c>
      <c r="CA21" s="2">
        <f t="shared" si="8"/>
        <v>0</v>
      </c>
      <c r="CB21" s="2">
        <f t="shared" si="8"/>
        <v>0</v>
      </c>
      <c r="CC21" s="2">
        <f t="shared" si="8"/>
        <v>0</v>
      </c>
      <c r="CD21" s="2">
        <f>SUMIFS(Import!CD$2:CD$237,Import!$F$2:$F$237,$F21,Import!$G$2:$G$237,$G21)</f>
        <v>0</v>
      </c>
      <c r="CE21" s="2">
        <f>SUMIFS(Import!CE$2:CE$237,Import!$F$2:$F$237,$F21,Import!$G$2:$G$237,$G21)</f>
        <v>0</v>
      </c>
      <c r="CF21" s="2">
        <f>SUMIFS(Import!CF$2:CF$237,Import!$F$2:$F$237,$F21,Import!$G$2:$G$237,$G21)</f>
        <v>0</v>
      </c>
      <c r="CG21" s="2">
        <f>SUMIFS(Import!CG$2:CG$237,Import!$F$2:$F$237,$F21,Import!$G$2:$G$237,$G21)</f>
        <v>0</v>
      </c>
      <c r="CH21" s="2">
        <f t="shared" si="9"/>
        <v>0</v>
      </c>
      <c r="CI21" s="2">
        <f t="shared" si="9"/>
        <v>0</v>
      </c>
      <c r="CJ21" s="2">
        <f t="shared" si="9"/>
        <v>0</v>
      </c>
      <c r="CK21" s="2">
        <f>SUMIFS(Import!CK$2:CK$237,Import!$F$2:$F$237,$F21,Import!$G$2:$G$237,$G21)</f>
        <v>0</v>
      </c>
      <c r="CL21" s="2">
        <f>SUMIFS(Import!CL$2:CL$237,Import!$F$2:$F$237,$F21,Import!$G$2:$G$237,$G21)</f>
        <v>0</v>
      </c>
      <c r="CM21" s="2">
        <f>SUMIFS(Import!CM$2:CM$237,Import!$F$2:$F$237,$F21,Import!$G$2:$G$237,$G21)</f>
        <v>0</v>
      </c>
      <c r="CN21" s="2">
        <f>SUMIFS(Import!CN$2:CN$237,Import!$F$2:$F$237,$F21,Import!$G$2:$G$237,$G21)</f>
        <v>0</v>
      </c>
      <c r="CO21" s="3">
        <f t="shared" si="10"/>
        <v>0</v>
      </c>
      <c r="CP21" s="3">
        <f t="shared" si="10"/>
        <v>0</v>
      </c>
      <c r="CQ21" s="3">
        <f t="shared" si="10"/>
        <v>0</v>
      </c>
      <c r="CR21" s="2">
        <f>SUMIFS(Import!CR$2:CR$237,Import!$F$2:$F$237,$F21,Import!$G$2:$G$237,$G21)</f>
        <v>0</v>
      </c>
      <c r="CS21" s="2">
        <f>SUMIFS(Import!CS$2:CS$237,Import!$F$2:$F$237,$F21,Import!$G$2:$G$237,$G21)</f>
        <v>0</v>
      </c>
      <c r="CT21" s="2">
        <f>SUMIFS(Import!CT$2:CT$237,Import!$F$2:$F$237,$F21,Import!$G$2:$G$237,$G21)</f>
        <v>0</v>
      </c>
    </row>
    <row r="22" spans="1:98" x14ac:dyDescent="0.25">
      <c r="A22" s="2" t="s">
        <v>38</v>
      </c>
      <c r="B22" s="2" t="s">
        <v>39</v>
      </c>
      <c r="C22" s="2">
        <v>3</v>
      </c>
      <c r="D22" s="2" t="s">
        <v>44</v>
      </c>
      <c r="E22" s="2">
        <v>15</v>
      </c>
      <c r="F22" s="2" t="s">
        <v>46</v>
      </c>
      <c r="G22" s="2">
        <v>5</v>
      </c>
      <c r="H22" s="2">
        <f>IF(SUMIFS(Import!H$2:H$237,Import!$F$2:$F$237,$F22,Import!$G$2:$G$237,$G22)=0,Data_T1!$H22,SUMIFS(Import!H$2:H$237,Import!$F$2:$F$237,$F22,Import!$G$2:$G$237,$G22))</f>
        <v>1369</v>
      </c>
      <c r="I22" s="2">
        <f>SUMIFS(Import!I$2:I$237,Import!$F$2:$F$237,$F22,Import!$G$2:$G$237,$G22)</f>
        <v>765</v>
      </c>
      <c r="J22" s="2">
        <f>SUMIFS(Import!J$2:J$237,Import!$F$2:$F$237,$F22,Import!$G$2:$G$237,$G22)</f>
        <v>55.88</v>
      </c>
      <c r="K22" s="2">
        <f>SUMIFS(Import!K$2:K$237,Import!$F$2:$F$237,$F22,Import!$G$2:$G$237,$G22)</f>
        <v>604</v>
      </c>
      <c r="L22" s="2">
        <f>SUMIFS(Import!L$2:L$237,Import!$F$2:$F$237,$F22,Import!$G$2:$G$237,$G22)</f>
        <v>44.12</v>
      </c>
      <c r="M22" s="2">
        <f>SUMIFS(Import!M$2:M$237,Import!$F$2:$F$237,$F22,Import!$G$2:$G$237,$G22)</f>
        <v>15</v>
      </c>
      <c r="N22" s="2">
        <f>SUMIFS(Import!N$2:N$237,Import!$F$2:$F$237,$F22,Import!$G$2:$G$237,$G22)</f>
        <v>1.1000000000000001</v>
      </c>
      <c r="O22" s="2">
        <f>SUMIFS(Import!O$2:O$237,Import!$F$2:$F$237,$F22,Import!$G$2:$G$237,$G22)</f>
        <v>2.48</v>
      </c>
      <c r="P22" s="2">
        <f>SUMIFS(Import!P$2:P$237,Import!$F$2:$F$237,$F22,Import!$G$2:$G$237,$G22)</f>
        <v>5</v>
      </c>
      <c r="Q22" s="2">
        <f>SUMIFS(Import!Q$2:Q$237,Import!$F$2:$F$237,$F22,Import!$G$2:$G$237,$G22)</f>
        <v>0.37</v>
      </c>
      <c r="R22" s="2">
        <f>SUMIFS(Import!R$2:R$237,Import!$F$2:$F$237,$F22,Import!$G$2:$G$237,$G22)</f>
        <v>0.83</v>
      </c>
      <c r="S22" s="2">
        <f>SUMIFS(Import!S$2:S$237,Import!$F$2:$F$237,$F22,Import!$G$2:$G$237,$G22)</f>
        <v>584</v>
      </c>
      <c r="T22" s="2">
        <f>SUMIFS(Import!T$2:T$237,Import!$F$2:$F$237,$F22,Import!$G$2:$G$237,$G22)</f>
        <v>42.66</v>
      </c>
      <c r="U22" s="2">
        <f>SUMIFS(Import!U$2:U$237,Import!$F$2:$F$237,$F22,Import!$G$2:$G$237,$G22)</f>
        <v>96.69</v>
      </c>
      <c r="V22" s="2">
        <f>SUMIFS(Import!V$2:V$237,Import!$F$2:$F$237,$F22,Import!$G$2:$G$237,$G22)</f>
        <v>1</v>
      </c>
      <c r="W22" s="2" t="str">
        <f t="shared" ref="W22:Y41" si="11">VLOOKUP($C22,Import_Donnees,COLUMN()-2,FALSE)</f>
        <v>M</v>
      </c>
      <c r="X22" s="2" t="str">
        <f t="shared" si="11"/>
        <v>HOWELL</v>
      </c>
      <c r="Y22" s="2" t="str">
        <f t="shared" si="11"/>
        <v>Patrick</v>
      </c>
      <c r="Z22" s="2">
        <f>SUMIFS(Import!Z$2:Z$237,Import!$F$2:$F$237,$F22,Import!$G$2:$G$237,$G22)</f>
        <v>220</v>
      </c>
      <c r="AA22" s="2">
        <f>SUMIFS(Import!AA$2:AA$237,Import!$F$2:$F$237,$F22,Import!$G$2:$G$237,$G22)</f>
        <v>16.07</v>
      </c>
      <c r="AB22" s="2">
        <f>SUMIFS(Import!AB$2:AB$237,Import!$F$2:$F$237,$F22,Import!$G$2:$G$237,$G22)</f>
        <v>37.67</v>
      </c>
      <c r="AC22" s="2">
        <f>SUMIFS(Import!AC$2:AC$237,Import!$F$2:$F$237,$F22,Import!$G$2:$G$237,$G22)</f>
        <v>5</v>
      </c>
      <c r="AD22" s="2" t="str">
        <f t="shared" ref="AD22:AF41" si="12">VLOOKUP($C22,Import_Donnees,COLUMN()-2,FALSE)</f>
        <v>M</v>
      </c>
      <c r="AE22" s="2" t="str">
        <f t="shared" si="12"/>
        <v>BROTHERSON</v>
      </c>
      <c r="AF22" s="2" t="str">
        <f t="shared" si="12"/>
        <v>Moetai, Charles</v>
      </c>
      <c r="AG22" s="2">
        <f>SUMIFS(Import!AG$2:AG$237,Import!$F$2:$F$237,$F22,Import!$G$2:$G$237,$G22)</f>
        <v>364</v>
      </c>
      <c r="AH22" s="2">
        <f>SUMIFS(Import!AH$2:AH$237,Import!$F$2:$F$237,$F22,Import!$G$2:$G$237,$G22)</f>
        <v>26.59</v>
      </c>
      <c r="AI22" s="2">
        <f>SUMIFS(Import!AI$2:AI$237,Import!$F$2:$F$237,$F22,Import!$G$2:$G$237,$G22)</f>
        <v>62.33</v>
      </c>
      <c r="AJ22" s="2">
        <f>SUMIFS(Import!AJ$2:AJ$237,Import!$F$2:$F$237,$F22,Import!$G$2:$G$237,$G22)</f>
        <v>0</v>
      </c>
      <c r="AK22" s="2">
        <f t="shared" ref="AK22:AM41" si="13">VLOOKUP($C22,Import_Donnees,COLUMN()-2,FALSE)</f>
        <v>0</v>
      </c>
      <c r="AL22" s="2">
        <f t="shared" si="13"/>
        <v>0</v>
      </c>
      <c r="AM22" s="2">
        <f t="shared" si="13"/>
        <v>0</v>
      </c>
      <c r="AN22" s="2">
        <f>SUMIFS(Import!AN$2:AN$237,Import!$F$2:$F$237,$F22,Import!$G$2:$G$237,$G22)</f>
        <v>0</v>
      </c>
      <c r="AO22" s="2">
        <f>SUMIFS(Import!AO$2:AO$237,Import!$F$2:$F$237,$F22,Import!$G$2:$G$237,$G22)</f>
        <v>0</v>
      </c>
      <c r="AP22" s="2">
        <f>SUMIFS(Import!AP$2:AP$237,Import!$F$2:$F$237,$F22,Import!$G$2:$G$237,$G22)</f>
        <v>0</v>
      </c>
      <c r="AQ22" s="2">
        <f>SUMIFS(Import!AQ$2:AQ$237,Import!$F$2:$F$237,$F22,Import!$G$2:$G$237,$G22)</f>
        <v>0</v>
      </c>
      <c r="AR22" s="2">
        <f t="shared" ref="AR22:AT41" si="14">VLOOKUP($C22,Import_Donnees,COLUMN()-2,FALSE)</f>
        <v>0</v>
      </c>
      <c r="AS22" s="2">
        <f t="shared" si="14"/>
        <v>0</v>
      </c>
      <c r="AT22" s="2">
        <f t="shared" si="14"/>
        <v>0</v>
      </c>
      <c r="AU22" s="2">
        <f>SUMIFS(Import!AU$2:AU$237,Import!$F$2:$F$237,$F22,Import!$G$2:$G$237,$G22)</f>
        <v>0</v>
      </c>
      <c r="AV22" s="2">
        <f>SUMIFS(Import!AV$2:AV$237,Import!$F$2:$F$237,$F22,Import!$G$2:$G$237,$G22)</f>
        <v>0</v>
      </c>
      <c r="AW22" s="2">
        <f>SUMIFS(Import!AW$2:AW$237,Import!$F$2:$F$237,$F22,Import!$G$2:$G$237,$G22)</f>
        <v>0</v>
      </c>
      <c r="AX22" s="2">
        <f>SUMIFS(Import!AX$2:AX$237,Import!$F$2:$F$237,$F22,Import!$G$2:$G$237,$G22)</f>
        <v>0</v>
      </c>
      <c r="AY22" s="2">
        <f t="shared" ref="AY22:BA41" si="15">VLOOKUP($C22,Import_Donnees,COLUMN()-2,FALSE)</f>
        <v>0</v>
      </c>
      <c r="AZ22" s="2">
        <f t="shared" si="15"/>
        <v>0</v>
      </c>
      <c r="BA22" s="2">
        <f t="shared" si="15"/>
        <v>0</v>
      </c>
      <c r="BB22" s="2">
        <f>SUMIFS(Import!BB$2:BB$237,Import!$F$2:$F$237,$F22,Import!$G$2:$G$237,$G22)</f>
        <v>0</v>
      </c>
      <c r="BC22" s="2">
        <f>SUMIFS(Import!BC$2:BC$237,Import!$F$2:$F$237,$F22,Import!$G$2:$G$237,$G22)</f>
        <v>0</v>
      </c>
      <c r="BD22" s="2">
        <f>SUMIFS(Import!BD$2:BD$237,Import!$F$2:$F$237,$F22,Import!$G$2:$G$237,$G22)</f>
        <v>0</v>
      </c>
      <c r="BE22" s="2">
        <f>SUMIFS(Import!BE$2:BE$237,Import!$F$2:$F$237,$F22,Import!$G$2:$G$237,$G22)</f>
        <v>0</v>
      </c>
      <c r="BF22" s="2">
        <f t="shared" ref="BF22:BH41" si="16">VLOOKUP($C22,Import_Donnees,COLUMN()-2,FALSE)</f>
        <v>0</v>
      </c>
      <c r="BG22" s="2">
        <f t="shared" si="16"/>
        <v>0</v>
      </c>
      <c r="BH22" s="2">
        <f t="shared" si="16"/>
        <v>0</v>
      </c>
      <c r="BI22" s="2">
        <f>SUMIFS(Import!BI$2:BI$237,Import!$F$2:$F$237,$F22,Import!$G$2:$G$237,$G22)</f>
        <v>0</v>
      </c>
      <c r="BJ22" s="2">
        <f>SUMIFS(Import!BJ$2:BJ$237,Import!$F$2:$F$237,$F22,Import!$G$2:$G$237,$G22)</f>
        <v>0</v>
      </c>
      <c r="BK22" s="2">
        <f>SUMIFS(Import!BK$2:BK$237,Import!$F$2:$F$237,$F22,Import!$G$2:$G$237,$G22)</f>
        <v>0</v>
      </c>
      <c r="BL22" s="2">
        <f>SUMIFS(Import!BL$2:BL$237,Import!$F$2:$F$237,$F22,Import!$G$2:$G$237,$G22)</f>
        <v>0</v>
      </c>
      <c r="BM22" s="2">
        <f t="shared" ref="BM22:BO41" si="17">VLOOKUP($C22,Import_Donnees,COLUMN()-2,FALSE)</f>
        <v>0</v>
      </c>
      <c r="BN22" s="2">
        <f t="shared" si="17"/>
        <v>0</v>
      </c>
      <c r="BO22" s="2">
        <f t="shared" si="17"/>
        <v>0</v>
      </c>
      <c r="BP22" s="2">
        <f>SUMIFS(Import!BP$2:BP$237,Import!$F$2:$F$237,$F22,Import!$G$2:$G$237,$G22)</f>
        <v>0</v>
      </c>
      <c r="BQ22" s="2">
        <f>SUMIFS(Import!BQ$2:BQ$237,Import!$F$2:$F$237,$F22,Import!$G$2:$G$237,$G22)</f>
        <v>0</v>
      </c>
      <c r="BR22" s="2">
        <f>SUMIFS(Import!BR$2:BR$237,Import!$F$2:$F$237,$F22,Import!$G$2:$G$237,$G22)</f>
        <v>0</v>
      </c>
      <c r="BS22" s="2">
        <f>SUMIFS(Import!BS$2:BS$237,Import!$F$2:$F$237,$F22,Import!$G$2:$G$237,$G22)</f>
        <v>0</v>
      </c>
      <c r="BT22" s="2">
        <f t="shared" ref="BT22:BV41" si="18">VLOOKUP($C22,Import_Donnees,COLUMN()-2,FALSE)</f>
        <v>0</v>
      </c>
      <c r="BU22" s="2">
        <f t="shared" si="18"/>
        <v>0</v>
      </c>
      <c r="BV22" s="2">
        <f t="shared" si="18"/>
        <v>0</v>
      </c>
      <c r="BW22" s="2">
        <f>SUMIFS(Import!BW$2:BW$237,Import!$F$2:$F$237,$F22,Import!$G$2:$G$237,$G22)</f>
        <v>0</v>
      </c>
      <c r="BX22" s="2">
        <f>SUMIFS(Import!BX$2:BX$237,Import!$F$2:$F$237,$F22,Import!$G$2:$G$237,$G22)</f>
        <v>0</v>
      </c>
      <c r="BY22" s="2">
        <f>SUMIFS(Import!BY$2:BY$237,Import!$F$2:$F$237,$F22,Import!$G$2:$G$237,$G22)</f>
        <v>0</v>
      </c>
      <c r="BZ22" s="2">
        <f>SUMIFS(Import!BZ$2:BZ$237,Import!$F$2:$F$237,$F22,Import!$G$2:$G$237,$G22)</f>
        <v>0</v>
      </c>
      <c r="CA22" s="2">
        <f t="shared" ref="CA22:CC41" si="19">VLOOKUP($C22,Import_Donnees,COLUMN()-2,FALSE)</f>
        <v>0</v>
      </c>
      <c r="CB22" s="2">
        <f t="shared" si="19"/>
        <v>0</v>
      </c>
      <c r="CC22" s="2">
        <f t="shared" si="19"/>
        <v>0</v>
      </c>
      <c r="CD22" s="2">
        <f>SUMIFS(Import!CD$2:CD$237,Import!$F$2:$F$237,$F22,Import!$G$2:$G$237,$G22)</f>
        <v>0</v>
      </c>
      <c r="CE22" s="2">
        <f>SUMIFS(Import!CE$2:CE$237,Import!$F$2:$F$237,$F22,Import!$G$2:$G$237,$G22)</f>
        <v>0</v>
      </c>
      <c r="CF22" s="2">
        <f>SUMIFS(Import!CF$2:CF$237,Import!$F$2:$F$237,$F22,Import!$G$2:$G$237,$G22)</f>
        <v>0</v>
      </c>
      <c r="CG22" s="2">
        <f>SUMIFS(Import!CG$2:CG$237,Import!$F$2:$F$237,$F22,Import!$G$2:$G$237,$G22)</f>
        <v>0</v>
      </c>
      <c r="CH22" s="2">
        <f t="shared" ref="CH22:CJ41" si="20">VLOOKUP($C22,Import_Donnees,COLUMN()-2,FALSE)</f>
        <v>0</v>
      </c>
      <c r="CI22" s="2">
        <f t="shared" si="20"/>
        <v>0</v>
      </c>
      <c r="CJ22" s="2">
        <f t="shared" si="20"/>
        <v>0</v>
      </c>
      <c r="CK22" s="2">
        <f>SUMIFS(Import!CK$2:CK$237,Import!$F$2:$F$237,$F22,Import!$G$2:$G$237,$G22)</f>
        <v>0</v>
      </c>
      <c r="CL22" s="2">
        <f>SUMIFS(Import!CL$2:CL$237,Import!$F$2:$F$237,$F22,Import!$G$2:$G$237,$G22)</f>
        <v>0</v>
      </c>
      <c r="CM22" s="2">
        <f>SUMIFS(Import!CM$2:CM$237,Import!$F$2:$F$237,$F22,Import!$G$2:$G$237,$G22)</f>
        <v>0</v>
      </c>
      <c r="CN22" s="2">
        <f>SUMIFS(Import!CN$2:CN$237,Import!$F$2:$F$237,$F22,Import!$G$2:$G$237,$G22)</f>
        <v>0</v>
      </c>
      <c r="CO22" s="3">
        <f t="shared" ref="CO22:CQ41" si="21">VLOOKUP($C22,Import_Donnees,COLUMN()-2,FALSE)</f>
        <v>0</v>
      </c>
      <c r="CP22" s="3">
        <f t="shared" si="21"/>
        <v>0</v>
      </c>
      <c r="CQ22" s="3">
        <f t="shared" si="21"/>
        <v>0</v>
      </c>
      <c r="CR22" s="2">
        <f>SUMIFS(Import!CR$2:CR$237,Import!$F$2:$F$237,$F22,Import!$G$2:$G$237,$G22)</f>
        <v>0</v>
      </c>
      <c r="CS22" s="2">
        <f>SUMIFS(Import!CS$2:CS$237,Import!$F$2:$F$237,$F22,Import!$G$2:$G$237,$G22)</f>
        <v>0</v>
      </c>
      <c r="CT22" s="2">
        <f>SUMIFS(Import!CT$2:CT$237,Import!$F$2:$F$237,$F22,Import!$G$2:$G$237,$G22)</f>
        <v>0</v>
      </c>
    </row>
    <row r="23" spans="1:98" x14ac:dyDescent="0.25">
      <c r="A23" s="2" t="s">
        <v>38</v>
      </c>
      <c r="B23" s="2" t="s">
        <v>39</v>
      </c>
      <c r="C23" s="2">
        <v>3</v>
      </c>
      <c r="D23" s="2" t="s">
        <v>44</v>
      </c>
      <c r="E23" s="2">
        <v>15</v>
      </c>
      <c r="F23" s="2" t="s">
        <v>46</v>
      </c>
      <c r="G23" s="2">
        <v>6</v>
      </c>
      <c r="H23" s="2">
        <f>IF(SUMIFS(Import!H$2:H$237,Import!$F$2:$F$237,$F23,Import!$G$2:$G$237,$G23)=0,Data_T1!$H23,SUMIFS(Import!H$2:H$237,Import!$F$2:$F$237,$F23,Import!$G$2:$G$237,$G23))</f>
        <v>1129</v>
      </c>
      <c r="I23" s="2">
        <f>SUMIFS(Import!I$2:I$237,Import!$F$2:$F$237,$F23,Import!$G$2:$G$237,$G23)</f>
        <v>645</v>
      </c>
      <c r="J23" s="2">
        <f>SUMIFS(Import!J$2:J$237,Import!$F$2:$F$237,$F23,Import!$G$2:$G$237,$G23)</f>
        <v>57.13</v>
      </c>
      <c r="K23" s="2">
        <f>SUMIFS(Import!K$2:K$237,Import!$F$2:$F$237,$F23,Import!$G$2:$G$237,$G23)</f>
        <v>484</v>
      </c>
      <c r="L23" s="2">
        <f>SUMIFS(Import!L$2:L$237,Import!$F$2:$F$237,$F23,Import!$G$2:$G$237,$G23)</f>
        <v>42.87</v>
      </c>
      <c r="M23" s="2">
        <f>SUMIFS(Import!M$2:M$237,Import!$F$2:$F$237,$F23,Import!$G$2:$G$237,$G23)</f>
        <v>7</v>
      </c>
      <c r="N23" s="2">
        <f>SUMIFS(Import!N$2:N$237,Import!$F$2:$F$237,$F23,Import!$G$2:$G$237,$G23)</f>
        <v>0.62</v>
      </c>
      <c r="O23" s="2">
        <f>SUMIFS(Import!O$2:O$237,Import!$F$2:$F$237,$F23,Import!$G$2:$G$237,$G23)</f>
        <v>1.45</v>
      </c>
      <c r="P23" s="2">
        <f>SUMIFS(Import!P$2:P$237,Import!$F$2:$F$237,$F23,Import!$G$2:$G$237,$G23)</f>
        <v>14</v>
      </c>
      <c r="Q23" s="2">
        <f>SUMIFS(Import!Q$2:Q$237,Import!$F$2:$F$237,$F23,Import!$G$2:$G$237,$G23)</f>
        <v>1.24</v>
      </c>
      <c r="R23" s="2">
        <f>SUMIFS(Import!R$2:R$237,Import!$F$2:$F$237,$F23,Import!$G$2:$G$237,$G23)</f>
        <v>2.89</v>
      </c>
      <c r="S23" s="2">
        <f>SUMIFS(Import!S$2:S$237,Import!$F$2:$F$237,$F23,Import!$G$2:$G$237,$G23)</f>
        <v>463</v>
      </c>
      <c r="T23" s="2">
        <f>SUMIFS(Import!T$2:T$237,Import!$F$2:$F$237,$F23,Import!$G$2:$G$237,$G23)</f>
        <v>41.01</v>
      </c>
      <c r="U23" s="2">
        <f>SUMIFS(Import!U$2:U$237,Import!$F$2:$F$237,$F23,Import!$G$2:$G$237,$G23)</f>
        <v>95.66</v>
      </c>
      <c r="V23" s="2">
        <f>SUMIFS(Import!V$2:V$237,Import!$F$2:$F$237,$F23,Import!$G$2:$G$237,$G23)</f>
        <v>1</v>
      </c>
      <c r="W23" s="2" t="str">
        <f t="shared" si="11"/>
        <v>M</v>
      </c>
      <c r="X23" s="2" t="str">
        <f t="shared" si="11"/>
        <v>HOWELL</v>
      </c>
      <c r="Y23" s="2" t="str">
        <f t="shared" si="11"/>
        <v>Patrick</v>
      </c>
      <c r="Z23" s="2">
        <f>SUMIFS(Import!Z$2:Z$237,Import!$F$2:$F$237,$F23,Import!$G$2:$G$237,$G23)</f>
        <v>139</v>
      </c>
      <c r="AA23" s="2">
        <f>SUMIFS(Import!AA$2:AA$237,Import!$F$2:$F$237,$F23,Import!$G$2:$G$237,$G23)</f>
        <v>12.31</v>
      </c>
      <c r="AB23" s="2">
        <f>SUMIFS(Import!AB$2:AB$237,Import!$F$2:$F$237,$F23,Import!$G$2:$G$237,$G23)</f>
        <v>30.02</v>
      </c>
      <c r="AC23" s="2">
        <f>SUMIFS(Import!AC$2:AC$237,Import!$F$2:$F$237,$F23,Import!$G$2:$G$237,$G23)</f>
        <v>5</v>
      </c>
      <c r="AD23" s="2" t="str">
        <f t="shared" si="12"/>
        <v>M</v>
      </c>
      <c r="AE23" s="2" t="str">
        <f t="shared" si="12"/>
        <v>BROTHERSON</v>
      </c>
      <c r="AF23" s="2" t="str">
        <f t="shared" si="12"/>
        <v>Moetai, Charles</v>
      </c>
      <c r="AG23" s="2">
        <f>SUMIFS(Import!AG$2:AG$237,Import!$F$2:$F$237,$F23,Import!$G$2:$G$237,$G23)</f>
        <v>324</v>
      </c>
      <c r="AH23" s="2">
        <f>SUMIFS(Import!AH$2:AH$237,Import!$F$2:$F$237,$F23,Import!$G$2:$G$237,$G23)</f>
        <v>28.7</v>
      </c>
      <c r="AI23" s="2">
        <f>SUMIFS(Import!AI$2:AI$237,Import!$F$2:$F$237,$F23,Import!$G$2:$G$237,$G23)</f>
        <v>69.98</v>
      </c>
      <c r="AJ23" s="2">
        <f>SUMIFS(Import!AJ$2:AJ$237,Import!$F$2:$F$237,$F23,Import!$G$2:$G$237,$G23)</f>
        <v>0</v>
      </c>
      <c r="AK23" s="2">
        <f t="shared" si="13"/>
        <v>0</v>
      </c>
      <c r="AL23" s="2">
        <f t="shared" si="13"/>
        <v>0</v>
      </c>
      <c r="AM23" s="2">
        <f t="shared" si="13"/>
        <v>0</v>
      </c>
      <c r="AN23" s="2">
        <f>SUMIFS(Import!AN$2:AN$237,Import!$F$2:$F$237,$F23,Import!$G$2:$G$237,$G23)</f>
        <v>0</v>
      </c>
      <c r="AO23" s="2">
        <f>SUMIFS(Import!AO$2:AO$237,Import!$F$2:$F$237,$F23,Import!$G$2:$G$237,$G23)</f>
        <v>0</v>
      </c>
      <c r="AP23" s="2">
        <f>SUMIFS(Import!AP$2:AP$237,Import!$F$2:$F$237,$F23,Import!$G$2:$G$237,$G23)</f>
        <v>0</v>
      </c>
      <c r="AQ23" s="2">
        <f>SUMIFS(Import!AQ$2:AQ$237,Import!$F$2:$F$237,$F23,Import!$G$2:$G$237,$G23)</f>
        <v>0</v>
      </c>
      <c r="AR23" s="2">
        <f t="shared" si="14"/>
        <v>0</v>
      </c>
      <c r="AS23" s="2">
        <f t="shared" si="14"/>
        <v>0</v>
      </c>
      <c r="AT23" s="2">
        <f t="shared" si="14"/>
        <v>0</v>
      </c>
      <c r="AU23" s="2">
        <f>SUMIFS(Import!AU$2:AU$237,Import!$F$2:$F$237,$F23,Import!$G$2:$G$237,$G23)</f>
        <v>0</v>
      </c>
      <c r="AV23" s="2">
        <f>SUMIFS(Import!AV$2:AV$237,Import!$F$2:$F$237,$F23,Import!$G$2:$G$237,$G23)</f>
        <v>0</v>
      </c>
      <c r="AW23" s="2">
        <f>SUMIFS(Import!AW$2:AW$237,Import!$F$2:$F$237,$F23,Import!$G$2:$G$237,$G23)</f>
        <v>0</v>
      </c>
      <c r="AX23" s="2">
        <f>SUMIFS(Import!AX$2:AX$237,Import!$F$2:$F$237,$F23,Import!$G$2:$G$237,$G23)</f>
        <v>0</v>
      </c>
      <c r="AY23" s="2">
        <f t="shared" si="15"/>
        <v>0</v>
      </c>
      <c r="AZ23" s="2">
        <f t="shared" si="15"/>
        <v>0</v>
      </c>
      <c r="BA23" s="2">
        <f t="shared" si="15"/>
        <v>0</v>
      </c>
      <c r="BB23" s="2">
        <f>SUMIFS(Import!BB$2:BB$237,Import!$F$2:$F$237,$F23,Import!$G$2:$G$237,$G23)</f>
        <v>0</v>
      </c>
      <c r="BC23" s="2">
        <f>SUMIFS(Import!BC$2:BC$237,Import!$F$2:$F$237,$F23,Import!$G$2:$G$237,$G23)</f>
        <v>0</v>
      </c>
      <c r="BD23" s="2">
        <f>SUMIFS(Import!BD$2:BD$237,Import!$F$2:$F$237,$F23,Import!$G$2:$G$237,$G23)</f>
        <v>0</v>
      </c>
      <c r="BE23" s="2">
        <f>SUMIFS(Import!BE$2:BE$237,Import!$F$2:$F$237,$F23,Import!$G$2:$G$237,$G23)</f>
        <v>0</v>
      </c>
      <c r="BF23" s="2">
        <f t="shared" si="16"/>
        <v>0</v>
      </c>
      <c r="BG23" s="2">
        <f t="shared" si="16"/>
        <v>0</v>
      </c>
      <c r="BH23" s="2">
        <f t="shared" si="16"/>
        <v>0</v>
      </c>
      <c r="BI23" s="2">
        <f>SUMIFS(Import!BI$2:BI$237,Import!$F$2:$F$237,$F23,Import!$G$2:$G$237,$G23)</f>
        <v>0</v>
      </c>
      <c r="BJ23" s="2">
        <f>SUMIFS(Import!BJ$2:BJ$237,Import!$F$2:$F$237,$F23,Import!$G$2:$G$237,$G23)</f>
        <v>0</v>
      </c>
      <c r="BK23" s="2">
        <f>SUMIFS(Import!BK$2:BK$237,Import!$F$2:$F$237,$F23,Import!$G$2:$G$237,$G23)</f>
        <v>0</v>
      </c>
      <c r="BL23" s="2">
        <f>SUMIFS(Import!BL$2:BL$237,Import!$F$2:$F$237,$F23,Import!$G$2:$G$237,$G23)</f>
        <v>0</v>
      </c>
      <c r="BM23" s="2">
        <f t="shared" si="17"/>
        <v>0</v>
      </c>
      <c r="BN23" s="2">
        <f t="shared" si="17"/>
        <v>0</v>
      </c>
      <c r="BO23" s="2">
        <f t="shared" si="17"/>
        <v>0</v>
      </c>
      <c r="BP23" s="2">
        <f>SUMIFS(Import!BP$2:BP$237,Import!$F$2:$F$237,$F23,Import!$G$2:$G$237,$G23)</f>
        <v>0</v>
      </c>
      <c r="BQ23" s="2">
        <f>SUMIFS(Import!BQ$2:BQ$237,Import!$F$2:$F$237,$F23,Import!$G$2:$G$237,$G23)</f>
        <v>0</v>
      </c>
      <c r="BR23" s="2">
        <f>SUMIFS(Import!BR$2:BR$237,Import!$F$2:$F$237,$F23,Import!$G$2:$G$237,$G23)</f>
        <v>0</v>
      </c>
      <c r="BS23" s="2">
        <f>SUMIFS(Import!BS$2:BS$237,Import!$F$2:$F$237,$F23,Import!$G$2:$G$237,$G23)</f>
        <v>0</v>
      </c>
      <c r="BT23" s="2">
        <f t="shared" si="18"/>
        <v>0</v>
      </c>
      <c r="BU23" s="2">
        <f t="shared" si="18"/>
        <v>0</v>
      </c>
      <c r="BV23" s="2">
        <f t="shared" si="18"/>
        <v>0</v>
      </c>
      <c r="BW23" s="2">
        <f>SUMIFS(Import!BW$2:BW$237,Import!$F$2:$F$237,$F23,Import!$G$2:$G$237,$G23)</f>
        <v>0</v>
      </c>
      <c r="BX23" s="2">
        <f>SUMIFS(Import!BX$2:BX$237,Import!$F$2:$F$237,$F23,Import!$G$2:$G$237,$G23)</f>
        <v>0</v>
      </c>
      <c r="BY23" s="2">
        <f>SUMIFS(Import!BY$2:BY$237,Import!$F$2:$F$237,$F23,Import!$G$2:$G$237,$G23)</f>
        <v>0</v>
      </c>
      <c r="BZ23" s="2">
        <f>SUMIFS(Import!BZ$2:BZ$237,Import!$F$2:$F$237,$F23,Import!$G$2:$G$237,$G23)</f>
        <v>0</v>
      </c>
      <c r="CA23" s="2">
        <f t="shared" si="19"/>
        <v>0</v>
      </c>
      <c r="CB23" s="2">
        <f t="shared" si="19"/>
        <v>0</v>
      </c>
      <c r="CC23" s="2">
        <f t="shared" si="19"/>
        <v>0</v>
      </c>
      <c r="CD23" s="2">
        <f>SUMIFS(Import!CD$2:CD$237,Import!$F$2:$F$237,$F23,Import!$G$2:$G$237,$G23)</f>
        <v>0</v>
      </c>
      <c r="CE23" s="2">
        <f>SUMIFS(Import!CE$2:CE$237,Import!$F$2:$F$237,$F23,Import!$G$2:$G$237,$G23)</f>
        <v>0</v>
      </c>
      <c r="CF23" s="2">
        <f>SUMIFS(Import!CF$2:CF$237,Import!$F$2:$F$237,$F23,Import!$G$2:$G$237,$G23)</f>
        <v>0</v>
      </c>
      <c r="CG23" s="2">
        <f>SUMIFS(Import!CG$2:CG$237,Import!$F$2:$F$237,$F23,Import!$G$2:$G$237,$G23)</f>
        <v>0</v>
      </c>
      <c r="CH23" s="2">
        <f t="shared" si="20"/>
        <v>0</v>
      </c>
      <c r="CI23" s="2">
        <f t="shared" si="20"/>
        <v>0</v>
      </c>
      <c r="CJ23" s="2">
        <f t="shared" si="20"/>
        <v>0</v>
      </c>
      <c r="CK23" s="2">
        <f>SUMIFS(Import!CK$2:CK$237,Import!$F$2:$F$237,$F23,Import!$G$2:$G$237,$G23)</f>
        <v>0</v>
      </c>
      <c r="CL23" s="2">
        <f>SUMIFS(Import!CL$2:CL$237,Import!$F$2:$F$237,$F23,Import!$G$2:$G$237,$G23)</f>
        <v>0</v>
      </c>
      <c r="CM23" s="2">
        <f>SUMIFS(Import!CM$2:CM$237,Import!$F$2:$F$237,$F23,Import!$G$2:$G$237,$G23)</f>
        <v>0</v>
      </c>
      <c r="CN23" s="2">
        <f>SUMIFS(Import!CN$2:CN$237,Import!$F$2:$F$237,$F23,Import!$G$2:$G$237,$G23)</f>
        <v>0</v>
      </c>
      <c r="CO23" s="3">
        <f t="shared" si="21"/>
        <v>0</v>
      </c>
      <c r="CP23" s="3">
        <f t="shared" si="21"/>
        <v>0</v>
      </c>
      <c r="CQ23" s="3">
        <f t="shared" si="21"/>
        <v>0</v>
      </c>
      <c r="CR23" s="2">
        <f>SUMIFS(Import!CR$2:CR$237,Import!$F$2:$F$237,$F23,Import!$G$2:$G$237,$G23)</f>
        <v>0</v>
      </c>
      <c r="CS23" s="2">
        <f>SUMIFS(Import!CS$2:CS$237,Import!$F$2:$F$237,$F23,Import!$G$2:$G$237,$G23)</f>
        <v>0</v>
      </c>
      <c r="CT23" s="2">
        <f>SUMIFS(Import!CT$2:CT$237,Import!$F$2:$F$237,$F23,Import!$G$2:$G$237,$G23)</f>
        <v>0</v>
      </c>
    </row>
    <row r="24" spans="1:98" x14ac:dyDescent="0.25">
      <c r="A24" s="2" t="s">
        <v>38</v>
      </c>
      <c r="B24" s="2" t="s">
        <v>39</v>
      </c>
      <c r="C24" s="2">
        <v>3</v>
      </c>
      <c r="D24" s="2" t="s">
        <v>44</v>
      </c>
      <c r="E24" s="2">
        <v>15</v>
      </c>
      <c r="F24" s="2" t="s">
        <v>46</v>
      </c>
      <c r="G24" s="2">
        <v>7</v>
      </c>
      <c r="H24" s="2">
        <f>IF(SUMIFS(Import!H$2:H$237,Import!$F$2:$F$237,$F24,Import!$G$2:$G$237,$G24)=0,Data_T1!$H24,SUMIFS(Import!H$2:H$237,Import!$F$2:$F$237,$F24,Import!$G$2:$G$237,$G24))</f>
        <v>1052</v>
      </c>
      <c r="I24" s="2">
        <f>SUMIFS(Import!I$2:I$237,Import!$F$2:$F$237,$F24,Import!$G$2:$G$237,$G24)</f>
        <v>549</v>
      </c>
      <c r="J24" s="2">
        <f>SUMIFS(Import!J$2:J$237,Import!$F$2:$F$237,$F24,Import!$G$2:$G$237,$G24)</f>
        <v>52.19</v>
      </c>
      <c r="K24" s="2">
        <f>SUMIFS(Import!K$2:K$237,Import!$F$2:$F$237,$F24,Import!$G$2:$G$237,$G24)</f>
        <v>503</v>
      </c>
      <c r="L24" s="2">
        <f>SUMIFS(Import!L$2:L$237,Import!$F$2:$F$237,$F24,Import!$G$2:$G$237,$G24)</f>
        <v>47.81</v>
      </c>
      <c r="M24" s="2">
        <f>SUMIFS(Import!M$2:M$237,Import!$F$2:$F$237,$F24,Import!$G$2:$G$237,$G24)</f>
        <v>9</v>
      </c>
      <c r="N24" s="2">
        <f>SUMIFS(Import!N$2:N$237,Import!$F$2:$F$237,$F24,Import!$G$2:$G$237,$G24)</f>
        <v>0.86</v>
      </c>
      <c r="O24" s="2">
        <f>SUMIFS(Import!O$2:O$237,Import!$F$2:$F$237,$F24,Import!$G$2:$G$237,$G24)</f>
        <v>1.79</v>
      </c>
      <c r="P24" s="2">
        <f>SUMIFS(Import!P$2:P$237,Import!$F$2:$F$237,$F24,Import!$G$2:$G$237,$G24)</f>
        <v>4</v>
      </c>
      <c r="Q24" s="2">
        <f>SUMIFS(Import!Q$2:Q$237,Import!$F$2:$F$237,$F24,Import!$G$2:$G$237,$G24)</f>
        <v>0.38</v>
      </c>
      <c r="R24" s="2">
        <f>SUMIFS(Import!R$2:R$237,Import!$F$2:$F$237,$F24,Import!$G$2:$G$237,$G24)</f>
        <v>0.8</v>
      </c>
      <c r="S24" s="2">
        <f>SUMIFS(Import!S$2:S$237,Import!$F$2:$F$237,$F24,Import!$G$2:$G$237,$G24)</f>
        <v>490</v>
      </c>
      <c r="T24" s="2">
        <f>SUMIFS(Import!T$2:T$237,Import!$F$2:$F$237,$F24,Import!$G$2:$G$237,$G24)</f>
        <v>46.58</v>
      </c>
      <c r="U24" s="2">
        <f>SUMIFS(Import!U$2:U$237,Import!$F$2:$F$237,$F24,Import!$G$2:$G$237,$G24)</f>
        <v>97.42</v>
      </c>
      <c r="V24" s="2">
        <f>SUMIFS(Import!V$2:V$237,Import!$F$2:$F$237,$F24,Import!$G$2:$G$237,$G24)</f>
        <v>1</v>
      </c>
      <c r="W24" s="2" t="str">
        <f t="shared" si="11"/>
        <v>M</v>
      </c>
      <c r="X24" s="2" t="str">
        <f t="shared" si="11"/>
        <v>HOWELL</v>
      </c>
      <c r="Y24" s="2" t="str">
        <f t="shared" si="11"/>
        <v>Patrick</v>
      </c>
      <c r="Z24" s="2">
        <f>SUMIFS(Import!Z$2:Z$237,Import!$F$2:$F$237,$F24,Import!$G$2:$G$237,$G24)</f>
        <v>99</v>
      </c>
      <c r="AA24" s="2">
        <f>SUMIFS(Import!AA$2:AA$237,Import!$F$2:$F$237,$F24,Import!$G$2:$G$237,$G24)</f>
        <v>9.41</v>
      </c>
      <c r="AB24" s="2">
        <f>SUMIFS(Import!AB$2:AB$237,Import!$F$2:$F$237,$F24,Import!$G$2:$G$237,$G24)</f>
        <v>20.2</v>
      </c>
      <c r="AC24" s="2">
        <f>SUMIFS(Import!AC$2:AC$237,Import!$F$2:$F$237,$F24,Import!$G$2:$G$237,$G24)</f>
        <v>5</v>
      </c>
      <c r="AD24" s="2" t="str">
        <f t="shared" si="12"/>
        <v>M</v>
      </c>
      <c r="AE24" s="2" t="str">
        <f t="shared" si="12"/>
        <v>BROTHERSON</v>
      </c>
      <c r="AF24" s="2" t="str">
        <f t="shared" si="12"/>
        <v>Moetai, Charles</v>
      </c>
      <c r="AG24" s="2">
        <f>SUMIFS(Import!AG$2:AG$237,Import!$F$2:$F$237,$F24,Import!$G$2:$G$237,$G24)</f>
        <v>391</v>
      </c>
      <c r="AH24" s="2">
        <f>SUMIFS(Import!AH$2:AH$237,Import!$F$2:$F$237,$F24,Import!$G$2:$G$237,$G24)</f>
        <v>37.17</v>
      </c>
      <c r="AI24" s="2">
        <f>SUMIFS(Import!AI$2:AI$237,Import!$F$2:$F$237,$F24,Import!$G$2:$G$237,$G24)</f>
        <v>79.8</v>
      </c>
      <c r="AJ24" s="2">
        <f>SUMIFS(Import!AJ$2:AJ$237,Import!$F$2:$F$237,$F24,Import!$G$2:$G$237,$G24)</f>
        <v>0</v>
      </c>
      <c r="AK24" s="2">
        <f t="shared" si="13"/>
        <v>0</v>
      </c>
      <c r="AL24" s="2">
        <f t="shared" si="13"/>
        <v>0</v>
      </c>
      <c r="AM24" s="2">
        <f t="shared" si="13"/>
        <v>0</v>
      </c>
      <c r="AN24" s="2">
        <f>SUMIFS(Import!AN$2:AN$237,Import!$F$2:$F$237,$F24,Import!$G$2:$G$237,$G24)</f>
        <v>0</v>
      </c>
      <c r="AO24" s="2">
        <f>SUMIFS(Import!AO$2:AO$237,Import!$F$2:$F$237,$F24,Import!$G$2:$G$237,$G24)</f>
        <v>0</v>
      </c>
      <c r="AP24" s="2">
        <f>SUMIFS(Import!AP$2:AP$237,Import!$F$2:$F$237,$F24,Import!$G$2:$G$237,$G24)</f>
        <v>0</v>
      </c>
      <c r="AQ24" s="2">
        <f>SUMIFS(Import!AQ$2:AQ$237,Import!$F$2:$F$237,$F24,Import!$G$2:$G$237,$G24)</f>
        <v>0</v>
      </c>
      <c r="AR24" s="2">
        <f t="shared" si="14"/>
        <v>0</v>
      </c>
      <c r="AS24" s="2">
        <f t="shared" si="14"/>
        <v>0</v>
      </c>
      <c r="AT24" s="2">
        <f t="shared" si="14"/>
        <v>0</v>
      </c>
      <c r="AU24" s="2">
        <f>SUMIFS(Import!AU$2:AU$237,Import!$F$2:$F$237,$F24,Import!$G$2:$G$237,$G24)</f>
        <v>0</v>
      </c>
      <c r="AV24" s="2">
        <f>SUMIFS(Import!AV$2:AV$237,Import!$F$2:$F$237,$F24,Import!$G$2:$G$237,$G24)</f>
        <v>0</v>
      </c>
      <c r="AW24" s="2">
        <f>SUMIFS(Import!AW$2:AW$237,Import!$F$2:$F$237,$F24,Import!$G$2:$G$237,$G24)</f>
        <v>0</v>
      </c>
      <c r="AX24" s="2">
        <f>SUMIFS(Import!AX$2:AX$237,Import!$F$2:$F$237,$F24,Import!$G$2:$G$237,$G24)</f>
        <v>0</v>
      </c>
      <c r="AY24" s="2">
        <f t="shared" si="15"/>
        <v>0</v>
      </c>
      <c r="AZ24" s="2">
        <f t="shared" si="15"/>
        <v>0</v>
      </c>
      <c r="BA24" s="2">
        <f t="shared" si="15"/>
        <v>0</v>
      </c>
      <c r="BB24" s="2">
        <f>SUMIFS(Import!BB$2:BB$237,Import!$F$2:$F$237,$F24,Import!$G$2:$G$237,$G24)</f>
        <v>0</v>
      </c>
      <c r="BC24" s="2">
        <f>SUMIFS(Import!BC$2:BC$237,Import!$F$2:$F$237,$F24,Import!$G$2:$G$237,$G24)</f>
        <v>0</v>
      </c>
      <c r="BD24" s="2">
        <f>SUMIFS(Import!BD$2:BD$237,Import!$F$2:$F$237,$F24,Import!$G$2:$G$237,$G24)</f>
        <v>0</v>
      </c>
      <c r="BE24" s="2">
        <f>SUMIFS(Import!BE$2:BE$237,Import!$F$2:$F$237,$F24,Import!$G$2:$G$237,$G24)</f>
        <v>0</v>
      </c>
      <c r="BF24" s="2">
        <f t="shared" si="16"/>
        <v>0</v>
      </c>
      <c r="BG24" s="2">
        <f t="shared" si="16"/>
        <v>0</v>
      </c>
      <c r="BH24" s="2">
        <f t="shared" si="16"/>
        <v>0</v>
      </c>
      <c r="BI24" s="2">
        <f>SUMIFS(Import!BI$2:BI$237,Import!$F$2:$F$237,$F24,Import!$G$2:$G$237,$G24)</f>
        <v>0</v>
      </c>
      <c r="BJ24" s="2">
        <f>SUMIFS(Import!BJ$2:BJ$237,Import!$F$2:$F$237,$F24,Import!$G$2:$G$237,$G24)</f>
        <v>0</v>
      </c>
      <c r="BK24" s="2">
        <f>SUMIFS(Import!BK$2:BK$237,Import!$F$2:$F$237,$F24,Import!$G$2:$G$237,$G24)</f>
        <v>0</v>
      </c>
      <c r="BL24" s="2">
        <f>SUMIFS(Import!BL$2:BL$237,Import!$F$2:$F$237,$F24,Import!$G$2:$G$237,$G24)</f>
        <v>0</v>
      </c>
      <c r="BM24" s="2">
        <f t="shared" si="17"/>
        <v>0</v>
      </c>
      <c r="BN24" s="2">
        <f t="shared" si="17"/>
        <v>0</v>
      </c>
      <c r="BO24" s="2">
        <f t="shared" si="17"/>
        <v>0</v>
      </c>
      <c r="BP24" s="2">
        <f>SUMIFS(Import!BP$2:BP$237,Import!$F$2:$F$237,$F24,Import!$G$2:$G$237,$G24)</f>
        <v>0</v>
      </c>
      <c r="BQ24" s="2">
        <f>SUMIFS(Import!BQ$2:BQ$237,Import!$F$2:$F$237,$F24,Import!$G$2:$G$237,$G24)</f>
        <v>0</v>
      </c>
      <c r="BR24" s="2">
        <f>SUMIFS(Import!BR$2:BR$237,Import!$F$2:$F$237,$F24,Import!$G$2:$G$237,$G24)</f>
        <v>0</v>
      </c>
      <c r="BS24" s="2">
        <f>SUMIFS(Import!BS$2:BS$237,Import!$F$2:$F$237,$F24,Import!$G$2:$G$237,$G24)</f>
        <v>0</v>
      </c>
      <c r="BT24" s="2">
        <f t="shared" si="18"/>
        <v>0</v>
      </c>
      <c r="BU24" s="2">
        <f t="shared" si="18"/>
        <v>0</v>
      </c>
      <c r="BV24" s="2">
        <f t="shared" si="18"/>
        <v>0</v>
      </c>
      <c r="BW24" s="2">
        <f>SUMIFS(Import!BW$2:BW$237,Import!$F$2:$F$237,$F24,Import!$G$2:$G$237,$G24)</f>
        <v>0</v>
      </c>
      <c r="BX24" s="2">
        <f>SUMIFS(Import!BX$2:BX$237,Import!$F$2:$F$237,$F24,Import!$G$2:$G$237,$G24)</f>
        <v>0</v>
      </c>
      <c r="BY24" s="2">
        <f>SUMIFS(Import!BY$2:BY$237,Import!$F$2:$F$237,$F24,Import!$G$2:$G$237,$G24)</f>
        <v>0</v>
      </c>
      <c r="BZ24" s="2">
        <f>SUMIFS(Import!BZ$2:BZ$237,Import!$F$2:$F$237,$F24,Import!$G$2:$G$237,$G24)</f>
        <v>0</v>
      </c>
      <c r="CA24" s="2">
        <f t="shared" si="19"/>
        <v>0</v>
      </c>
      <c r="CB24" s="2">
        <f t="shared" si="19"/>
        <v>0</v>
      </c>
      <c r="CC24" s="2">
        <f t="shared" si="19"/>
        <v>0</v>
      </c>
      <c r="CD24" s="2">
        <f>SUMIFS(Import!CD$2:CD$237,Import!$F$2:$F$237,$F24,Import!$G$2:$G$237,$G24)</f>
        <v>0</v>
      </c>
      <c r="CE24" s="2">
        <f>SUMIFS(Import!CE$2:CE$237,Import!$F$2:$F$237,$F24,Import!$G$2:$G$237,$G24)</f>
        <v>0</v>
      </c>
      <c r="CF24" s="2">
        <f>SUMIFS(Import!CF$2:CF$237,Import!$F$2:$F$237,$F24,Import!$G$2:$G$237,$G24)</f>
        <v>0</v>
      </c>
      <c r="CG24" s="2">
        <f>SUMIFS(Import!CG$2:CG$237,Import!$F$2:$F$237,$F24,Import!$G$2:$G$237,$G24)</f>
        <v>0</v>
      </c>
      <c r="CH24" s="2">
        <f t="shared" si="20"/>
        <v>0</v>
      </c>
      <c r="CI24" s="2">
        <f t="shared" si="20"/>
        <v>0</v>
      </c>
      <c r="CJ24" s="2">
        <f t="shared" si="20"/>
        <v>0</v>
      </c>
      <c r="CK24" s="2">
        <f>SUMIFS(Import!CK$2:CK$237,Import!$F$2:$F$237,$F24,Import!$G$2:$G$237,$G24)</f>
        <v>0</v>
      </c>
      <c r="CL24" s="2">
        <f>SUMIFS(Import!CL$2:CL$237,Import!$F$2:$F$237,$F24,Import!$G$2:$G$237,$G24)</f>
        <v>0</v>
      </c>
      <c r="CM24" s="2">
        <f>SUMIFS(Import!CM$2:CM$237,Import!$F$2:$F$237,$F24,Import!$G$2:$G$237,$G24)</f>
        <v>0</v>
      </c>
      <c r="CN24" s="2">
        <f>SUMIFS(Import!CN$2:CN$237,Import!$F$2:$F$237,$F24,Import!$G$2:$G$237,$G24)</f>
        <v>0</v>
      </c>
      <c r="CO24" s="3">
        <f t="shared" si="21"/>
        <v>0</v>
      </c>
      <c r="CP24" s="3">
        <f t="shared" si="21"/>
        <v>0</v>
      </c>
      <c r="CQ24" s="3">
        <f t="shared" si="21"/>
        <v>0</v>
      </c>
      <c r="CR24" s="2">
        <f>SUMIFS(Import!CR$2:CR$237,Import!$F$2:$F$237,$F24,Import!$G$2:$G$237,$G24)</f>
        <v>0</v>
      </c>
      <c r="CS24" s="2">
        <f>SUMIFS(Import!CS$2:CS$237,Import!$F$2:$F$237,$F24,Import!$G$2:$G$237,$G24)</f>
        <v>0</v>
      </c>
      <c r="CT24" s="2">
        <f>SUMIFS(Import!CT$2:CT$237,Import!$F$2:$F$237,$F24,Import!$G$2:$G$237,$G24)</f>
        <v>0</v>
      </c>
    </row>
    <row r="25" spans="1:98" x14ac:dyDescent="0.25">
      <c r="A25" s="2" t="s">
        <v>38</v>
      </c>
      <c r="B25" s="2" t="s">
        <v>39</v>
      </c>
      <c r="C25" s="2">
        <v>3</v>
      </c>
      <c r="D25" s="2" t="s">
        <v>44</v>
      </c>
      <c r="E25" s="2">
        <v>15</v>
      </c>
      <c r="F25" s="2" t="s">
        <v>46</v>
      </c>
      <c r="G25" s="2">
        <v>8</v>
      </c>
      <c r="H25" s="2">
        <f>IF(SUMIFS(Import!H$2:H$237,Import!$F$2:$F$237,$F25,Import!$G$2:$G$237,$G25)=0,Data_T1!$H25,SUMIFS(Import!H$2:H$237,Import!$F$2:$F$237,$F25,Import!$G$2:$G$237,$G25))</f>
        <v>1124</v>
      </c>
      <c r="I25" s="2">
        <f>SUMIFS(Import!I$2:I$237,Import!$F$2:$F$237,$F25,Import!$G$2:$G$237,$G25)</f>
        <v>557</v>
      </c>
      <c r="J25" s="2">
        <f>SUMIFS(Import!J$2:J$237,Import!$F$2:$F$237,$F25,Import!$G$2:$G$237,$G25)</f>
        <v>49.56</v>
      </c>
      <c r="K25" s="2">
        <f>SUMIFS(Import!K$2:K$237,Import!$F$2:$F$237,$F25,Import!$G$2:$G$237,$G25)</f>
        <v>567</v>
      </c>
      <c r="L25" s="2">
        <f>SUMIFS(Import!L$2:L$237,Import!$F$2:$F$237,$F25,Import!$G$2:$G$237,$G25)</f>
        <v>50.44</v>
      </c>
      <c r="M25" s="2">
        <f>SUMIFS(Import!M$2:M$237,Import!$F$2:$F$237,$F25,Import!$G$2:$G$237,$G25)</f>
        <v>12</v>
      </c>
      <c r="N25" s="2">
        <f>SUMIFS(Import!N$2:N$237,Import!$F$2:$F$237,$F25,Import!$G$2:$G$237,$G25)</f>
        <v>1.07</v>
      </c>
      <c r="O25" s="2">
        <f>SUMIFS(Import!O$2:O$237,Import!$F$2:$F$237,$F25,Import!$G$2:$G$237,$G25)</f>
        <v>2.12</v>
      </c>
      <c r="P25" s="2">
        <f>SUMIFS(Import!P$2:P$237,Import!$F$2:$F$237,$F25,Import!$G$2:$G$237,$G25)</f>
        <v>2</v>
      </c>
      <c r="Q25" s="2">
        <f>SUMIFS(Import!Q$2:Q$237,Import!$F$2:$F$237,$F25,Import!$G$2:$G$237,$G25)</f>
        <v>0.18</v>
      </c>
      <c r="R25" s="2">
        <f>SUMIFS(Import!R$2:R$237,Import!$F$2:$F$237,$F25,Import!$G$2:$G$237,$G25)</f>
        <v>0.35</v>
      </c>
      <c r="S25" s="2">
        <f>SUMIFS(Import!S$2:S$237,Import!$F$2:$F$237,$F25,Import!$G$2:$G$237,$G25)</f>
        <v>553</v>
      </c>
      <c r="T25" s="2">
        <f>SUMIFS(Import!T$2:T$237,Import!$F$2:$F$237,$F25,Import!$G$2:$G$237,$G25)</f>
        <v>49.2</v>
      </c>
      <c r="U25" s="2">
        <f>SUMIFS(Import!U$2:U$237,Import!$F$2:$F$237,$F25,Import!$G$2:$G$237,$G25)</f>
        <v>97.53</v>
      </c>
      <c r="V25" s="2">
        <f>SUMIFS(Import!V$2:V$237,Import!$F$2:$F$237,$F25,Import!$G$2:$G$237,$G25)</f>
        <v>1</v>
      </c>
      <c r="W25" s="2" t="str">
        <f t="shared" si="11"/>
        <v>M</v>
      </c>
      <c r="X25" s="2" t="str">
        <f t="shared" si="11"/>
        <v>HOWELL</v>
      </c>
      <c r="Y25" s="2" t="str">
        <f t="shared" si="11"/>
        <v>Patrick</v>
      </c>
      <c r="Z25" s="2">
        <f>SUMIFS(Import!Z$2:Z$237,Import!$F$2:$F$237,$F25,Import!$G$2:$G$237,$G25)</f>
        <v>96</v>
      </c>
      <c r="AA25" s="2">
        <f>SUMIFS(Import!AA$2:AA$237,Import!$F$2:$F$237,$F25,Import!$G$2:$G$237,$G25)</f>
        <v>8.5399999999999991</v>
      </c>
      <c r="AB25" s="2">
        <f>SUMIFS(Import!AB$2:AB$237,Import!$F$2:$F$237,$F25,Import!$G$2:$G$237,$G25)</f>
        <v>17.36</v>
      </c>
      <c r="AC25" s="2">
        <f>SUMIFS(Import!AC$2:AC$237,Import!$F$2:$F$237,$F25,Import!$G$2:$G$237,$G25)</f>
        <v>5</v>
      </c>
      <c r="AD25" s="2" t="str">
        <f t="shared" si="12"/>
        <v>M</v>
      </c>
      <c r="AE25" s="2" t="str">
        <f t="shared" si="12"/>
        <v>BROTHERSON</v>
      </c>
      <c r="AF25" s="2" t="str">
        <f t="shared" si="12"/>
        <v>Moetai, Charles</v>
      </c>
      <c r="AG25" s="2">
        <f>SUMIFS(Import!AG$2:AG$237,Import!$F$2:$F$237,$F25,Import!$G$2:$G$237,$G25)</f>
        <v>457</v>
      </c>
      <c r="AH25" s="2">
        <f>SUMIFS(Import!AH$2:AH$237,Import!$F$2:$F$237,$F25,Import!$G$2:$G$237,$G25)</f>
        <v>40.659999999999997</v>
      </c>
      <c r="AI25" s="2">
        <f>SUMIFS(Import!AI$2:AI$237,Import!$F$2:$F$237,$F25,Import!$G$2:$G$237,$G25)</f>
        <v>82.64</v>
      </c>
      <c r="AJ25" s="2">
        <f>SUMIFS(Import!AJ$2:AJ$237,Import!$F$2:$F$237,$F25,Import!$G$2:$G$237,$G25)</f>
        <v>0</v>
      </c>
      <c r="AK25" s="2">
        <f t="shared" si="13"/>
        <v>0</v>
      </c>
      <c r="AL25" s="2">
        <f t="shared" si="13"/>
        <v>0</v>
      </c>
      <c r="AM25" s="2">
        <f t="shared" si="13"/>
        <v>0</v>
      </c>
      <c r="AN25" s="2">
        <f>SUMIFS(Import!AN$2:AN$237,Import!$F$2:$F$237,$F25,Import!$G$2:$G$237,$G25)</f>
        <v>0</v>
      </c>
      <c r="AO25" s="2">
        <f>SUMIFS(Import!AO$2:AO$237,Import!$F$2:$F$237,$F25,Import!$G$2:$G$237,$G25)</f>
        <v>0</v>
      </c>
      <c r="AP25" s="2">
        <f>SUMIFS(Import!AP$2:AP$237,Import!$F$2:$F$237,$F25,Import!$G$2:$G$237,$G25)</f>
        <v>0</v>
      </c>
      <c r="AQ25" s="2">
        <f>SUMIFS(Import!AQ$2:AQ$237,Import!$F$2:$F$237,$F25,Import!$G$2:$G$237,$G25)</f>
        <v>0</v>
      </c>
      <c r="AR25" s="2">
        <f t="shared" si="14"/>
        <v>0</v>
      </c>
      <c r="AS25" s="2">
        <f t="shared" si="14"/>
        <v>0</v>
      </c>
      <c r="AT25" s="2">
        <f t="shared" si="14"/>
        <v>0</v>
      </c>
      <c r="AU25" s="2">
        <f>SUMIFS(Import!AU$2:AU$237,Import!$F$2:$F$237,$F25,Import!$G$2:$G$237,$G25)</f>
        <v>0</v>
      </c>
      <c r="AV25" s="2">
        <f>SUMIFS(Import!AV$2:AV$237,Import!$F$2:$F$237,$F25,Import!$G$2:$G$237,$G25)</f>
        <v>0</v>
      </c>
      <c r="AW25" s="2">
        <f>SUMIFS(Import!AW$2:AW$237,Import!$F$2:$F$237,$F25,Import!$G$2:$G$237,$G25)</f>
        <v>0</v>
      </c>
      <c r="AX25" s="2">
        <f>SUMIFS(Import!AX$2:AX$237,Import!$F$2:$F$237,$F25,Import!$G$2:$G$237,$G25)</f>
        <v>0</v>
      </c>
      <c r="AY25" s="2">
        <f t="shared" si="15"/>
        <v>0</v>
      </c>
      <c r="AZ25" s="2">
        <f t="shared" si="15"/>
        <v>0</v>
      </c>
      <c r="BA25" s="2">
        <f t="shared" si="15"/>
        <v>0</v>
      </c>
      <c r="BB25" s="2">
        <f>SUMIFS(Import!BB$2:BB$237,Import!$F$2:$F$237,$F25,Import!$G$2:$G$237,$G25)</f>
        <v>0</v>
      </c>
      <c r="BC25" s="2">
        <f>SUMIFS(Import!BC$2:BC$237,Import!$F$2:$F$237,$F25,Import!$G$2:$G$237,$G25)</f>
        <v>0</v>
      </c>
      <c r="BD25" s="2">
        <f>SUMIFS(Import!BD$2:BD$237,Import!$F$2:$F$237,$F25,Import!$G$2:$G$237,$G25)</f>
        <v>0</v>
      </c>
      <c r="BE25" s="2">
        <f>SUMIFS(Import!BE$2:BE$237,Import!$F$2:$F$237,$F25,Import!$G$2:$G$237,$G25)</f>
        <v>0</v>
      </c>
      <c r="BF25" s="2">
        <f t="shared" si="16"/>
        <v>0</v>
      </c>
      <c r="BG25" s="2">
        <f t="shared" si="16"/>
        <v>0</v>
      </c>
      <c r="BH25" s="2">
        <f t="shared" si="16"/>
        <v>0</v>
      </c>
      <c r="BI25" s="2">
        <f>SUMIFS(Import!BI$2:BI$237,Import!$F$2:$F$237,$F25,Import!$G$2:$G$237,$G25)</f>
        <v>0</v>
      </c>
      <c r="BJ25" s="2">
        <f>SUMIFS(Import!BJ$2:BJ$237,Import!$F$2:$F$237,$F25,Import!$G$2:$G$237,$G25)</f>
        <v>0</v>
      </c>
      <c r="BK25" s="2">
        <f>SUMIFS(Import!BK$2:BK$237,Import!$F$2:$F$237,$F25,Import!$G$2:$G$237,$G25)</f>
        <v>0</v>
      </c>
      <c r="BL25" s="2">
        <f>SUMIFS(Import!BL$2:BL$237,Import!$F$2:$F$237,$F25,Import!$G$2:$G$237,$G25)</f>
        <v>0</v>
      </c>
      <c r="BM25" s="2">
        <f t="shared" si="17"/>
        <v>0</v>
      </c>
      <c r="BN25" s="2">
        <f t="shared" si="17"/>
        <v>0</v>
      </c>
      <c r="BO25" s="2">
        <f t="shared" si="17"/>
        <v>0</v>
      </c>
      <c r="BP25" s="2">
        <f>SUMIFS(Import!BP$2:BP$237,Import!$F$2:$F$237,$F25,Import!$G$2:$G$237,$G25)</f>
        <v>0</v>
      </c>
      <c r="BQ25" s="2">
        <f>SUMIFS(Import!BQ$2:BQ$237,Import!$F$2:$F$237,$F25,Import!$G$2:$G$237,$G25)</f>
        <v>0</v>
      </c>
      <c r="BR25" s="2">
        <f>SUMIFS(Import!BR$2:BR$237,Import!$F$2:$F$237,$F25,Import!$G$2:$G$237,$G25)</f>
        <v>0</v>
      </c>
      <c r="BS25" s="2">
        <f>SUMIFS(Import!BS$2:BS$237,Import!$F$2:$F$237,$F25,Import!$G$2:$G$237,$G25)</f>
        <v>0</v>
      </c>
      <c r="BT25" s="2">
        <f t="shared" si="18"/>
        <v>0</v>
      </c>
      <c r="BU25" s="2">
        <f t="shared" si="18"/>
        <v>0</v>
      </c>
      <c r="BV25" s="2">
        <f t="shared" si="18"/>
        <v>0</v>
      </c>
      <c r="BW25" s="2">
        <f>SUMIFS(Import!BW$2:BW$237,Import!$F$2:$F$237,$F25,Import!$G$2:$G$237,$G25)</f>
        <v>0</v>
      </c>
      <c r="BX25" s="2">
        <f>SUMIFS(Import!BX$2:BX$237,Import!$F$2:$F$237,$F25,Import!$G$2:$G$237,$G25)</f>
        <v>0</v>
      </c>
      <c r="BY25" s="2">
        <f>SUMIFS(Import!BY$2:BY$237,Import!$F$2:$F$237,$F25,Import!$G$2:$G$237,$G25)</f>
        <v>0</v>
      </c>
      <c r="BZ25" s="2">
        <f>SUMIFS(Import!BZ$2:BZ$237,Import!$F$2:$F$237,$F25,Import!$G$2:$G$237,$G25)</f>
        <v>0</v>
      </c>
      <c r="CA25" s="2">
        <f t="shared" si="19"/>
        <v>0</v>
      </c>
      <c r="CB25" s="2">
        <f t="shared" si="19"/>
        <v>0</v>
      </c>
      <c r="CC25" s="2">
        <f t="shared" si="19"/>
        <v>0</v>
      </c>
      <c r="CD25" s="2">
        <f>SUMIFS(Import!CD$2:CD$237,Import!$F$2:$F$237,$F25,Import!$G$2:$G$237,$G25)</f>
        <v>0</v>
      </c>
      <c r="CE25" s="2">
        <f>SUMIFS(Import!CE$2:CE$237,Import!$F$2:$F$237,$F25,Import!$G$2:$G$237,$G25)</f>
        <v>0</v>
      </c>
      <c r="CF25" s="2">
        <f>SUMIFS(Import!CF$2:CF$237,Import!$F$2:$F$237,$F25,Import!$G$2:$G$237,$G25)</f>
        <v>0</v>
      </c>
      <c r="CG25" s="2">
        <f>SUMIFS(Import!CG$2:CG$237,Import!$F$2:$F$237,$F25,Import!$G$2:$G$237,$G25)</f>
        <v>0</v>
      </c>
      <c r="CH25" s="2">
        <f t="shared" si="20"/>
        <v>0</v>
      </c>
      <c r="CI25" s="2">
        <f t="shared" si="20"/>
        <v>0</v>
      </c>
      <c r="CJ25" s="2">
        <f t="shared" si="20"/>
        <v>0</v>
      </c>
      <c r="CK25" s="2">
        <f>SUMIFS(Import!CK$2:CK$237,Import!$F$2:$F$237,$F25,Import!$G$2:$G$237,$G25)</f>
        <v>0</v>
      </c>
      <c r="CL25" s="2">
        <f>SUMIFS(Import!CL$2:CL$237,Import!$F$2:$F$237,$F25,Import!$G$2:$G$237,$G25)</f>
        <v>0</v>
      </c>
      <c r="CM25" s="2">
        <f>SUMIFS(Import!CM$2:CM$237,Import!$F$2:$F$237,$F25,Import!$G$2:$G$237,$G25)</f>
        <v>0</v>
      </c>
      <c r="CN25" s="2">
        <f>SUMIFS(Import!CN$2:CN$237,Import!$F$2:$F$237,$F25,Import!$G$2:$G$237,$G25)</f>
        <v>0</v>
      </c>
      <c r="CO25" s="3">
        <f t="shared" si="21"/>
        <v>0</v>
      </c>
      <c r="CP25" s="3">
        <f t="shared" si="21"/>
        <v>0</v>
      </c>
      <c r="CQ25" s="3">
        <f t="shared" si="21"/>
        <v>0</v>
      </c>
      <c r="CR25" s="2">
        <f>SUMIFS(Import!CR$2:CR$237,Import!$F$2:$F$237,$F25,Import!$G$2:$G$237,$G25)</f>
        <v>0</v>
      </c>
      <c r="CS25" s="2">
        <f>SUMIFS(Import!CS$2:CS$237,Import!$F$2:$F$237,$F25,Import!$G$2:$G$237,$G25)</f>
        <v>0</v>
      </c>
      <c r="CT25" s="2">
        <f>SUMIFS(Import!CT$2:CT$237,Import!$F$2:$F$237,$F25,Import!$G$2:$G$237,$G25)</f>
        <v>0</v>
      </c>
    </row>
    <row r="26" spans="1:98" x14ac:dyDescent="0.25">
      <c r="A26" s="2" t="s">
        <v>38</v>
      </c>
      <c r="B26" s="2" t="s">
        <v>39</v>
      </c>
      <c r="C26" s="2">
        <v>3</v>
      </c>
      <c r="D26" s="2" t="s">
        <v>44</v>
      </c>
      <c r="E26" s="2">
        <v>15</v>
      </c>
      <c r="F26" s="2" t="s">
        <v>46</v>
      </c>
      <c r="G26" s="2">
        <v>9</v>
      </c>
      <c r="H26" s="2">
        <f>IF(SUMIFS(Import!H$2:H$237,Import!$F$2:$F$237,$F26,Import!$G$2:$G$237,$G26)=0,Data_T1!$H26,SUMIFS(Import!H$2:H$237,Import!$F$2:$F$237,$F26,Import!$G$2:$G$237,$G26))</f>
        <v>959</v>
      </c>
      <c r="I26" s="2">
        <f>SUMIFS(Import!I$2:I$237,Import!$F$2:$F$237,$F26,Import!$G$2:$G$237,$G26)</f>
        <v>507</v>
      </c>
      <c r="J26" s="2">
        <f>SUMIFS(Import!J$2:J$237,Import!$F$2:$F$237,$F26,Import!$G$2:$G$237,$G26)</f>
        <v>52.87</v>
      </c>
      <c r="K26" s="2">
        <f>SUMIFS(Import!K$2:K$237,Import!$F$2:$F$237,$F26,Import!$G$2:$G$237,$G26)</f>
        <v>452</v>
      </c>
      <c r="L26" s="2">
        <f>SUMIFS(Import!L$2:L$237,Import!$F$2:$F$237,$F26,Import!$G$2:$G$237,$G26)</f>
        <v>47.13</v>
      </c>
      <c r="M26" s="2">
        <f>SUMIFS(Import!M$2:M$237,Import!$F$2:$F$237,$F26,Import!$G$2:$G$237,$G26)</f>
        <v>3</v>
      </c>
      <c r="N26" s="2">
        <f>SUMIFS(Import!N$2:N$237,Import!$F$2:$F$237,$F26,Import!$G$2:$G$237,$G26)</f>
        <v>0.31</v>
      </c>
      <c r="O26" s="2">
        <f>SUMIFS(Import!O$2:O$237,Import!$F$2:$F$237,$F26,Import!$G$2:$G$237,$G26)</f>
        <v>0.66</v>
      </c>
      <c r="P26" s="2">
        <f>SUMIFS(Import!P$2:P$237,Import!$F$2:$F$237,$F26,Import!$G$2:$G$237,$G26)</f>
        <v>2</v>
      </c>
      <c r="Q26" s="2">
        <f>SUMIFS(Import!Q$2:Q$237,Import!$F$2:$F$237,$F26,Import!$G$2:$G$237,$G26)</f>
        <v>0.21</v>
      </c>
      <c r="R26" s="2">
        <f>SUMIFS(Import!R$2:R$237,Import!$F$2:$F$237,$F26,Import!$G$2:$G$237,$G26)</f>
        <v>0.44</v>
      </c>
      <c r="S26" s="2">
        <f>SUMIFS(Import!S$2:S$237,Import!$F$2:$F$237,$F26,Import!$G$2:$G$237,$G26)</f>
        <v>447</v>
      </c>
      <c r="T26" s="2">
        <f>SUMIFS(Import!T$2:T$237,Import!$F$2:$F$237,$F26,Import!$G$2:$G$237,$G26)</f>
        <v>46.61</v>
      </c>
      <c r="U26" s="2">
        <f>SUMIFS(Import!U$2:U$237,Import!$F$2:$F$237,$F26,Import!$G$2:$G$237,$G26)</f>
        <v>98.89</v>
      </c>
      <c r="V26" s="2">
        <f>SUMIFS(Import!V$2:V$237,Import!$F$2:$F$237,$F26,Import!$G$2:$G$237,$G26)</f>
        <v>1</v>
      </c>
      <c r="W26" s="2" t="str">
        <f t="shared" si="11"/>
        <v>M</v>
      </c>
      <c r="X26" s="2" t="str">
        <f t="shared" si="11"/>
        <v>HOWELL</v>
      </c>
      <c r="Y26" s="2" t="str">
        <f t="shared" si="11"/>
        <v>Patrick</v>
      </c>
      <c r="Z26" s="2">
        <f>SUMIFS(Import!Z$2:Z$237,Import!$F$2:$F$237,$F26,Import!$G$2:$G$237,$G26)</f>
        <v>119</v>
      </c>
      <c r="AA26" s="2">
        <f>SUMIFS(Import!AA$2:AA$237,Import!$F$2:$F$237,$F26,Import!$G$2:$G$237,$G26)</f>
        <v>12.41</v>
      </c>
      <c r="AB26" s="2">
        <f>SUMIFS(Import!AB$2:AB$237,Import!$F$2:$F$237,$F26,Import!$G$2:$G$237,$G26)</f>
        <v>26.62</v>
      </c>
      <c r="AC26" s="2">
        <f>SUMIFS(Import!AC$2:AC$237,Import!$F$2:$F$237,$F26,Import!$G$2:$G$237,$G26)</f>
        <v>5</v>
      </c>
      <c r="AD26" s="2" t="str">
        <f t="shared" si="12"/>
        <v>M</v>
      </c>
      <c r="AE26" s="2" t="str">
        <f t="shared" si="12"/>
        <v>BROTHERSON</v>
      </c>
      <c r="AF26" s="2" t="str">
        <f t="shared" si="12"/>
        <v>Moetai, Charles</v>
      </c>
      <c r="AG26" s="2">
        <f>SUMIFS(Import!AG$2:AG$237,Import!$F$2:$F$237,$F26,Import!$G$2:$G$237,$G26)</f>
        <v>328</v>
      </c>
      <c r="AH26" s="2">
        <f>SUMIFS(Import!AH$2:AH$237,Import!$F$2:$F$237,$F26,Import!$G$2:$G$237,$G26)</f>
        <v>34.200000000000003</v>
      </c>
      <c r="AI26" s="2">
        <f>SUMIFS(Import!AI$2:AI$237,Import!$F$2:$F$237,$F26,Import!$G$2:$G$237,$G26)</f>
        <v>73.38</v>
      </c>
      <c r="AJ26" s="2">
        <f>SUMIFS(Import!AJ$2:AJ$237,Import!$F$2:$F$237,$F26,Import!$G$2:$G$237,$G26)</f>
        <v>0</v>
      </c>
      <c r="AK26" s="2">
        <f t="shared" si="13"/>
        <v>0</v>
      </c>
      <c r="AL26" s="2">
        <f t="shared" si="13"/>
        <v>0</v>
      </c>
      <c r="AM26" s="2">
        <f t="shared" si="13"/>
        <v>0</v>
      </c>
      <c r="AN26" s="2">
        <f>SUMIFS(Import!AN$2:AN$237,Import!$F$2:$F$237,$F26,Import!$G$2:$G$237,$G26)</f>
        <v>0</v>
      </c>
      <c r="AO26" s="2">
        <f>SUMIFS(Import!AO$2:AO$237,Import!$F$2:$F$237,$F26,Import!$G$2:$G$237,$G26)</f>
        <v>0</v>
      </c>
      <c r="AP26" s="2">
        <f>SUMIFS(Import!AP$2:AP$237,Import!$F$2:$F$237,$F26,Import!$G$2:$G$237,$G26)</f>
        <v>0</v>
      </c>
      <c r="AQ26" s="2">
        <f>SUMIFS(Import!AQ$2:AQ$237,Import!$F$2:$F$237,$F26,Import!$G$2:$G$237,$G26)</f>
        <v>0</v>
      </c>
      <c r="AR26" s="2">
        <f t="shared" si="14"/>
        <v>0</v>
      </c>
      <c r="AS26" s="2">
        <f t="shared" si="14"/>
        <v>0</v>
      </c>
      <c r="AT26" s="2">
        <f t="shared" si="14"/>
        <v>0</v>
      </c>
      <c r="AU26" s="2">
        <f>SUMIFS(Import!AU$2:AU$237,Import!$F$2:$F$237,$F26,Import!$G$2:$G$237,$G26)</f>
        <v>0</v>
      </c>
      <c r="AV26" s="2">
        <f>SUMIFS(Import!AV$2:AV$237,Import!$F$2:$F$237,$F26,Import!$G$2:$G$237,$G26)</f>
        <v>0</v>
      </c>
      <c r="AW26" s="2">
        <f>SUMIFS(Import!AW$2:AW$237,Import!$F$2:$F$237,$F26,Import!$G$2:$G$237,$G26)</f>
        <v>0</v>
      </c>
      <c r="AX26" s="2">
        <f>SUMIFS(Import!AX$2:AX$237,Import!$F$2:$F$237,$F26,Import!$G$2:$G$237,$G26)</f>
        <v>0</v>
      </c>
      <c r="AY26" s="2">
        <f t="shared" si="15"/>
        <v>0</v>
      </c>
      <c r="AZ26" s="2">
        <f t="shared" si="15"/>
        <v>0</v>
      </c>
      <c r="BA26" s="2">
        <f t="shared" si="15"/>
        <v>0</v>
      </c>
      <c r="BB26" s="2">
        <f>SUMIFS(Import!BB$2:BB$237,Import!$F$2:$F$237,$F26,Import!$G$2:$G$237,$G26)</f>
        <v>0</v>
      </c>
      <c r="BC26" s="2">
        <f>SUMIFS(Import!BC$2:BC$237,Import!$F$2:$F$237,$F26,Import!$G$2:$G$237,$G26)</f>
        <v>0</v>
      </c>
      <c r="BD26" s="2">
        <f>SUMIFS(Import!BD$2:BD$237,Import!$F$2:$F$237,$F26,Import!$G$2:$G$237,$G26)</f>
        <v>0</v>
      </c>
      <c r="BE26" s="2">
        <f>SUMIFS(Import!BE$2:BE$237,Import!$F$2:$F$237,$F26,Import!$G$2:$G$237,$G26)</f>
        <v>0</v>
      </c>
      <c r="BF26" s="2">
        <f t="shared" si="16"/>
        <v>0</v>
      </c>
      <c r="BG26" s="2">
        <f t="shared" si="16"/>
        <v>0</v>
      </c>
      <c r="BH26" s="2">
        <f t="shared" si="16"/>
        <v>0</v>
      </c>
      <c r="BI26" s="2">
        <f>SUMIFS(Import!BI$2:BI$237,Import!$F$2:$F$237,$F26,Import!$G$2:$G$237,$G26)</f>
        <v>0</v>
      </c>
      <c r="BJ26" s="2">
        <f>SUMIFS(Import!BJ$2:BJ$237,Import!$F$2:$F$237,$F26,Import!$G$2:$G$237,$G26)</f>
        <v>0</v>
      </c>
      <c r="BK26" s="2">
        <f>SUMIFS(Import!BK$2:BK$237,Import!$F$2:$F$237,$F26,Import!$G$2:$G$237,$G26)</f>
        <v>0</v>
      </c>
      <c r="BL26" s="2">
        <f>SUMIFS(Import!BL$2:BL$237,Import!$F$2:$F$237,$F26,Import!$G$2:$G$237,$G26)</f>
        <v>0</v>
      </c>
      <c r="BM26" s="2">
        <f t="shared" si="17"/>
        <v>0</v>
      </c>
      <c r="BN26" s="2">
        <f t="shared" si="17"/>
        <v>0</v>
      </c>
      <c r="BO26" s="2">
        <f t="shared" si="17"/>
        <v>0</v>
      </c>
      <c r="BP26" s="2">
        <f>SUMIFS(Import!BP$2:BP$237,Import!$F$2:$F$237,$F26,Import!$G$2:$G$237,$G26)</f>
        <v>0</v>
      </c>
      <c r="BQ26" s="2">
        <f>SUMIFS(Import!BQ$2:BQ$237,Import!$F$2:$F$237,$F26,Import!$G$2:$G$237,$G26)</f>
        <v>0</v>
      </c>
      <c r="BR26" s="2">
        <f>SUMIFS(Import!BR$2:BR$237,Import!$F$2:$F$237,$F26,Import!$G$2:$G$237,$G26)</f>
        <v>0</v>
      </c>
      <c r="BS26" s="2">
        <f>SUMIFS(Import!BS$2:BS$237,Import!$F$2:$F$237,$F26,Import!$G$2:$G$237,$G26)</f>
        <v>0</v>
      </c>
      <c r="BT26" s="2">
        <f t="shared" si="18"/>
        <v>0</v>
      </c>
      <c r="BU26" s="2">
        <f t="shared" si="18"/>
        <v>0</v>
      </c>
      <c r="BV26" s="2">
        <f t="shared" si="18"/>
        <v>0</v>
      </c>
      <c r="BW26" s="2">
        <f>SUMIFS(Import!BW$2:BW$237,Import!$F$2:$F$237,$F26,Import!$G$2:$G$237,$G26)</f>
        <v>0</v>
      </c>
      <c r="BX26" s="2">
        <f>SUMIFS(Import!BX$2:BX$237,Import!$F$2:$F$237,$F26,Import!$G$2:$G$237,$G26)</f>
        <v>0</v>
      </c>
      <c r="BY26" s="2">
        <f>SUMIFS(Import!BY$2:BY$237,Import!$F$2:$F$237,$F26,Import!$G$2:$G$237,$G26)</f>
        <v>0</v>
      </c>
      <c r="BZ26" s="2">
        <f>SUMIFS(Import!BZ$2:BZ$237,Import!$F$2:$F$237,$F26,Import!$G$2:$G$237,$G26)</f>
        <v>0</v>
      </c>
      <c r="CA26" s="2">
        <f t="shared" si="19"/>
        <v>0</v>
      </c>
      <c r="CB26" s="2">
        <f t="shared" si="19"/>
        <v>0</v>
      </c>
      <c r="CC26" s="2">
        <f t="shared" si="19"/>
        <v>0</v>
      </c>
      <c r="CD26" s="2">
        <f>SUMIFS(Import!CD$2:CD$237,Import!$F$2:$F$237,$F26,Import!$G$2:$G$237,$G26)</f>
        <v>0</v>
      </c>
      <c r="CE26" s="2">
        <f>SUMIFS(Import!CE$2:CE$237,Import!$F$2:$F$237,$F26,Import!$G$2:$G$237,$G26)</f>
        <v>0</v>
      </c>
      <c r="CF26" s="2">
        <f>SUMIFS(Import!CF$2:CF$237,Import!$F$2:$F$237,$F26,Import!$G$2:$G$237,$G26)</f>
        <v>0</v>
      </c>
      <c r="CG26" s="2">
        <f>SUMIFS(Import!CG$2:CG$237,Import!$F$2:$F$237,$F26,Import!$G$2:$G$237,$G26)</f>
        <v>0</v>
      </c>
      <c r="CH26" s="2">
        <f t="shared" si="20"/>
        <v>0</v>
      </c>
      <c r="CI26" s="2">
        <f t="shared" si="20"/>
        <v>0</v>
      </c>
      <c r="CJ26" s="2">
        <f t="shared" si="20"/>
        <v>0</v>
      </c>
      <c r="CK26" s="2">
        <f>SUMIFS(Import!CK$2:CK$237,Import!$F$2:$F$237,$F26,Import!$G$2:$G$237,$G26)</f>
        <v>0</v>
      </c>
      <c r="CL26" s="2">
        <f>SUMIFS(Import!CL$2:CL$237,Import!$F$2:$F$237,$F26,Import!$G$2:$G$237,$G26)</f>
        <v>0</v>
      </c>
      <c r="CM26" s="2">
        <f>SUMIFS(Import!CM$2:CM$237,Import!$F$2:$F$237,$F26,Import!$G$2:$G$237,$G26)</f>
        <v>0</v>
      </c>
      <c r="CN26" s="2">
        <f>SUMIFS(Import!CN$2:CN$237,Import!$F$2:$F$237,$F26,Import!$G$2:$G$237,$G26)</f>
        <v>0</v>
      </c>
      <c r="CO26" s="3">
        <f t="shared" si="21"/>
        <v>0</v>
      </c>
      <c r="CP26" s="3">
        <f t="shared" si="21"/>
        <v>0</v>
      </c>
      <c r="CQ26" s="3">
        <f t="shared" si="21"/>
        <v>0</v>
      </c>
      <c r="CR26" s="2">
        <f>SUMIFS(Import!CR$2:CR$237,Import!$F$2:$F$237,$F26,Import!$G$2:$G$237,$G26)</f>
        <v>0</v>
      </c>
      <c r="CS26" s="2">
        <f>SUMIFS(Import!CS$2:CS$237,Import!$F$2:$F$237,$F26,Import!$G$2:$G$237,$G26)</f>
        <v>0</v>
      </c>
      <c r="CT26" s="2">
        <f>SUMIFS(Import!CT$2:CT$237,Import!$F$2:$F$237,$F26,Import!$G$2:$G$237,$G26)</f>
        <v>0</v>
      </c>
    </row>
    <row r="27" spans="1:98" x14ac:dyDescent="0.25">
      <c r="A27" s="2" t="s">
        <v>38</v>
      </c>
      <c r="B27" s="2" t="s">
        <v>39</v>
      </c>
      <c r="C27" s="2">
        <v>3</v>
      </c>
      <c r="D27" s="2" t="s">
        <v>44</v>
      </c>
      <c r="E27" s="2">
        <v>15</v>
      </c>
      <c r="F27" s="2" t="s">
        <v>46</v>
      </c>
      <c r="G27" s="2">
        <v>10</v>
      </c>
      <c r="H27" s="2">
        <f>IF(SUMIFS(Import!H$2:H$237,Import!$F$2:$F$237,$F27,Import!$G$2:$G$237,$G27)=0,Data_T1!$H27,SUMIFS(Import!H$2:H$237,Import!$F$2:$F$237,$F27,Import!$G$2:$G$237,$G27))</f>
        <v>1363</v>
      </c>
      <c r="I27" s="2">
        <f>SUMIFS(Import!I$2:I$237,Import!$F$2:$F$237,$F27,Import!$G$2:$G$237,$G27)</f>
        <v>770</v>
      </c>
      <c r="J27" s="2">
        <f>SUMIFS(Import!J$2:J$237,Import!$F$2:$F$237,$F27,Import!$G$2:$G$237,$G27)</f>
        <v>56.49</v>
      </c>
      <c r="K27" s="2">
        <f>SUMIFS(Import!K$2:K$237,Import!$F$2:$F$237,$F27,Import!$G$2:$G$237,$G27)</f>
        <v>593</v>
      </c>
      <c r="L27" s="2">
        <f>SUMIFS(Import!L$2:L$237,Import!$F$2:$F$237,$F27,Import!$G$2:$G$237,$G27)</f>
        <v>43.51</v>
      </c>
      <c r="M27" s="2">
        <f>SUMIFS(Import!M$2:M$237,Import!$F$2:$F$237,$F27,Import!$G$2:$G$237,$G27)</f>
        <v>12</v>
      </c>
      <c r="N27" s="2">
        <f>SUMIFS(Import!N$2:N$237,Import!$F$2:$F$237,$F27,Import!$G$2:$G$237,$G27)</f>
        <v>0.88</v>
      </c>
      <c r="O27" s="2">
        <f>SUMIFS(Import!O$2:O$237,Import!$F$2:$F$237,$F27,Import!$G$2:$G$237,$G27)</f>
        <v>2.02</v>
      </c>
      <c r="P27" s="2">
        <f>SUMIFS(Import!P$2:P$237,Import!$F$2:$F$237,$F27,Import!$G$2:$G$237,$G27)</f>
        <v>9</v>
      </c>
      <c r="Q27" s="2">
        <f>SUMIFS(Import!Q$2:Q$237,Import!$F$2:$F$237,$F27,Import!$G$2:$G$237,$G27)</f>
        <v>0.66</v>
      </c>
      <c r="R27" s="2">
        <f>SUMIFS(Import!R$2:R$237,Import!$F$2:$F$237,$F27,Import!$G$2:$G$237,$G27)</f>
        <v>1.52</v>
      </c>
      <c r="S27" s="2">
        <f>SUMIFS(Import!S$2:S$237,Import!$F$2:$F$237,$F27,Import!$G$2:$G$237,$G27)</f>
        <v>572</v>
      </c>
      <c r="T27" s="2">
        <f>SUMIFS(Import!T$2:T$237,Import!$F$2:$F$237,$F27,Import!$G$2:$G$237,$G27)</f>
        <v>41.97</v>
      </c>
      <c r="U27" s="2">
        <f>SUMIFS(Import!U$2:U$237,Import!$F$2:$F$237,$F27,Import!$G$2:$G$237,$G27)</f>
        <v>96.46</v>
      </c>
      <c r="V27" s="2">
        <f>SUMIFS(Import!V$2:V$237,Import!$F$2:$F$237,$F27,Import!$G$2:$G$237,$G27)</f>
        <v>1</v>
      </c>
      <c r="W27" s="2" t="str">
        <f t="shared" si="11"/>
        <v>M</v>
      </c>
      <c r="X27" s="2" t="str">
        <f t="shared" si="11"/>
        <v>HOWELL</v>
      </c>
      <c r="Y27" s="2" t="str">
        <f t="shared" si="11"/>
        <v>Patrick</v>
      </c>
      <c r="Z27" s="2">
        <f>SUMIFS(Import!Z$2:Z$237,Import!$F$2:$F$237,$F27,Import!$G$2:$G$237,$G27)</f>
        <v>223</v>
      </c>
      <c r="AA27" s="2">
        <f>SUMIFS(Import!AA$2:AA$237,Import!$F$2:$F$237,$F27,Import!$G$2:$G$237,$G27)</f>
        <v>16.36</v>
      </c>
      <c r="AB27" s="2">
        <f>SUMIFS(Import!AB$2:AB$237,Import!$F$2:$F$237,$F27,Import!$G$2:$G$237,$G27)</f>
        <v>38.99</v>
      </c>
      <c r="AC27" s="2">
        <f>SUMIFS(Import!AC$2:AC$237,Import!$F$2:$F$237,$F27,Import!$G$2:$G$237,$G27)</f>
        <v>5</v>
      </c>
      <c r="AD27" s="2" t="str">
        <f t="shared" si="12"/>
        <v>M</v>
      </c>
      <c r="AE27" s="2" t="str">
        <f t="shared" si="12"/>
        <v>BROTHERSON</v>
      </c>
      <c r="AF27" s="2" t="str">
        <f t="shared" si="12"/>
        <v>Moetai, Charles</v>
      </c>
      <c r="AG27" s="2">
        <f>SUMIFS(Import!AG$2:AG$237,Import!$F$2:$F$237,$F27,Import!$G$2:$G$237,$G27)</f>
        <v>349</v>
      </c>
      <c r="AH27" s="2">
        <f>SUMIFS(Import!AH$2:AH$237,Import!$F$2:$F$237,$F27,Import!$G$2:$G$237,$G27)</f>
        <v>25.61</v>
      </c>
      <c r="AI27" s="2">
        <f>SUMIFS(Import!AI$2:AI$237,Import!$F$2:$F$237,$F27,Import!$G$2:$G$237,$G27)</f>
        <v>61.01</v>
      </c>
      <c r="AJ27" s="2">
        <f>SUMIFS(Import!AJ$2:AJ$237,Import!$F$2:$F$237,$F27,Import!$G$2:$G$237,$G27)</f>
        <v>0</v>
      </c>
      <c r="AK27" s="2">
        <f t="shared" si="13"/>
        <v>0</v>
      </c>
      <c r="AL27" s="2">
        <f t="shared" si="13"/>
        <v>0</v>
      </c>
      <c r="AM27" s="2">
        <f t="shared" si="13"/>
        <v>0</v>
      </c>
      <c r="AN27" s="2">
        <f>SUMIFS(Import!AN$2:AN$237,Import!$F$2:$F$237,$F27,Import!$G$2:$G$237,$G27)</f>
        <v>0</v>
      </c>
      <c r="AO27" s="2">
        <f>SUMIFS(Import!AO$2:AO$237,Import!$F$2:$F$237,$F27,Import!$G$2:$G$237,$G27)</f>
        <v>0</v>
      </c>
      <c r="AP27" s="2">
        <f>SUMIFS(Import!AP$2:AP$237,Import!$F$2:$F$237,$F27,Import!$G$2:$G$237,$G27)</f>
        <v>0</v>
      </c>
      <c r="AQ27" s="2">
        <f>SUMIFS(Import!AQ$2:AQ$237,Import!$F$2:$F$237,$F27,Import!$G$2:$G$237,$G27)</f>
        <v>0</v>
      </c>
      <c r="AR27" s="2">
        <f t="shared" si="14"/>
        <v>0</v>
      </c>
      <c r="AS27" s="2">
        <f t="shared" si="14"/>
        <v>0</v>
      </c>
      <c r="AT27" s="2">
        <f t="shared" si="14"/>
        <v>0</v>
      </c>
      <c r="AU27" s="2">
        <f>SUMIFS(Import!AU$2:AU$237,Import!$F$2:$F$237,$F27,Import!$G$2:$G$237,$G27)</f>
        <v>0</v>
      </c>
      <c r="AV27" s="2">
        <f>SUMIFS(Import!AV$2:AV$237,Import!$F$2:$F$237,$F27,Import!$G$2:$G$237,$G27)</f>
        <v>0</v>
      </c>
      <c r="AW27" s="2">
        <f>SUMIFS(Import!AW$2:AW$237,Import!$F$2:$F$237,$F27,Import!$G$2:$G$237,$G27)</f>
        <v>0</v>
      </c>
      <c r="AX27" s="2">
        <f>SUMIFS(Import!AX$2:AX$237,Import!$F$2:$F$237,$F27,Import!$G$2:$G$237,$G27)</f>
        <v>0</v>
      </c>
      <c r="AY27" s="2">
        <f t="shared" si="15"/>
        <v>0</v>
      </c>
      <c r="AZ27" s="2">
        <f t="shared" si="15"/>
        <v>0</v>
      </c>
      <c r="BA27" s="2">
        <f t="shared" si="15"/>
        <v>0</v>
      </c>
      <c r="BB27" s="2">
        <f>SUMIFS(Import!BB$2:BB$237,Import!$F$2:$F$237,$F27,Import!$G$2:$G$237,$G27)</f>
        <v>0</v>
      </c>
      <c r="BC27" s="2">
        <f>SUMIFS(Import!BC$2:BC$237,Import!$F$2:$F$237,$F27,Import!$G$2:$G$237,$G27)</f>
        <v>0</v>
      </c>
      <c r="BD27" s="2">
        <f>SUMIFS(Import!BD$2:BD$237,Import!$F$2:$F$237,$F27,Import!$G$2:$G$237,$G27)</f>
        <v>0</v>
      </c>
      <c r="BE27" s="2">
        <f>SUMIFS(Import!BE$2:BE$237,Import!$F$2:$F$237,$F27,Import!$G$2:$G$237,$G27)</f>
        <v>0</v>
      </c>
      <c r="BF27" s="2">
        <f t="shared" si="16"/>
        <v>0</v>
      </c>
      <c r="BG27" s="2">
        <f t="shared" si="16"/>
        <v>0</v>
      </c>
      <c r="BH27" s="2">
        <f t="shared" si="16"/>
        <v>0</v>
      </c>
      <c r="BI27" s="2">
        <f>SUMIFS(Import!BI$2:BI$237,Import!$F$2:$F$237,$F27,Import!$G$2:$G$237,$G27)</f>
        <v>0</v>
      </c>
      <c r="BJ27" s="2">
        <f>SUMIFS(Import!BJ$2:BJ$237,Import!$F$2:$F$237,$F27,Import!$G$2:$G$237,$G27)</f>
        <v>0</v>
      </c>
      <c r="BK27" s="2">
        <f>SUMIFS(Import!BK$2:BK$237,Import!$F$2:$F$237,$F27,Import!$G$2:$G$237,$G27)</f>
        <v>0</v>
      </c>
      <c r="BL27" s="2">
        <f>SUMIFS(Import!BL$2:BL$237,Import!$F$2:$F$237,$F27,Import!$G$2:$G$237,$G27)</f>
        <v>0</v>
      </c>
      <c r="BM27" s="2">
        <f t="shared" si="17"/>
        <v>0</v>
      </c>
      <c r="BN27" s="2">
        <f t="shared" si="17"/>
        <v>0</v>
      </c>
      <c r="BO27" s="2">
        <f t="shared" si="17"/>
        <v>0</v>
      </c>
      <c r="BP27" s="2">
        <f>SUMIFS(Import!BP$2:BP$237,Import!$F$2:$F$237,$F27,Import!$G$2:$G$237,$G27)</f>
        <v>0</v>
      </c>
      <c r="BQ27" s="2">
        <f>SUMIFS(Import!BQ$2:BQ$237,Import!$F$2:$F$237,$F27,Import!$G$2:$G$237,$G27)</f>
        <v>0</v>
      </c>
      <c r="BR27" s="2">
        <f>SUMIFS(Import!BR$2:BR$237,Import!$F$2:$F$237,$F27,Import!$G$2:$G$237,$G27)</f>
        <v>0</v>
      </c>
      <c r="BS27" s="2">
        <f>SUMIFS(Import!BS$2:BS$237,Import!$F$2:$F$237,$F27,Import!$G$2:$G$237,$G27)</f>
        <v>0</v>
      </c>
      <c r="BT27" s="2">
        <f t="shared" si="18"/>
        <v>0</v>
      </c>
      <c r="BU27" s="2">
        <f t="shared" si="18"/>
        <v>0</v>
      </c>
      <c r="BV27" s="2">
        <f t="shared" si="18"/>
        <v>0</v>
      </c>
      <c r="BW27" s="2">
        <f>SUMIFS(Import!BW$2:BW$237,Import!$F$2:$F$237,$F27,Import!$G$2:$G$237,$G27)</f>
        <v>0</v>
      </c>
      <c r="BX27" s="2">
        <f>SUMIFS(Import!BX$2:BX$237,Import!$F$2:$F$237,$F27,Import!$G$2:$G$237,$G27)</f>
        <v>0</v>
      </c>
      <c r="BY27" s="2">
        <f>SUMIFS(Import!BY$2:BY$237,Import!$F$2:$F$237,$F27,Import!$G$2:$G$237,$G27)</f>
        <v>0</v>
      </c>
      <c r="BZ27" s="2">
        <f>SUMIFS(Import!BZ$2:BZ$237,Import!$F$2:$F$237,$F27,Import!$G$2:$G$237,$G27)</f>
        <v>0</v>
      </c>
      <c r="CA27" s="2">
        <f t="shared" si="19"/>
        <v>0</v>
      </c>
      <c r="CB27" s="2">
        <f t="shared" si="19"/>
        <v>0</v>
      </c>
      <c r="CC27" s="2">
        <f t="shared" si="19"/>
        <v>0</v>
      </c>
      <c r="CD27" s="2">
        <f>SUMIFS(Import!CD$2:CD$237,Import!$F$2:$F$237,$F27,Import!$G$2:$G$237,$G27)</f>
        <v>0</v>
      </c>
      <c r="CE27" s="2">
        <f>SUMIFS(Import!CE$2:CE$237,Import!$F$2:$F$237,$F27,Import!$G$2:$G$237,$G27)</f>
        <v>0</v>
      </c>
      <c r="CF27" s="2">
        <f>SUMIFS(Import!CF$2:CF$237,Import!$F$2:$F$237,$F27,Import!$G$2:$G$237,$G27)</f>
        <v>0</v>
      </c>
      <c r="CG27" s="2">
        <f>SUMIFS(Import!CG$2:CG$237,Import!$F$2:$F$237,$F27,Import!$G$2:$G$237,$G27)</f>
        <v>0</v>
      </c>
      <c r="CH27" s="2">
        <f t="shared" si="20"/>
        <v>0</v>
      </c>
      <c r="CI27" s="2">
        <f t="shared" si="20"/>
        <v>0</v>
      </c>
      <c r="CJ27" s="2">
        <f t="shared" si="20"/>
        <v>0</v>
      </c>
      <c r="CK27" s="2">
        <f>SUMIFS(Import!CK$2:CK$237,Import!$F$2:$F$237,$F27,Import!$G$2:$G$237,$G27)</f>
        <v>0</v>
      </c>
      <c r="CL27" s="2">
        <f>SUMIFS(Import!CL$2:CL$237,Import!$F$2:$F$237,$F27,Import!$G$2:$G$237,$G27)</f>
        <v>0</v>
      </c>
      <c r="CM27" s="2">
        <f>SUMIFS(Import!CM$2:CM$237,Import!$F$2:$F$237,$F27,Import!$G$2:$G$237,$G27)</f>
        <v>0</v>
      </c>
      <c r="CN27" s="2">
        <f>SUMIFS(Import!CN$2:CN$237,Import!$F$2:$F$237,$F27,Import!$G$2:$G$237,$G27)</f>
        <v>0</v>
      </c>
      <c r="CO27" s="3">
        <f t="shared" si="21"/>
        <v>0</v>
      </c>
      <c r="CP27" s="3">
        <f t="shared" si="21"/>
        <v>0</v>
      </c>
      <c r="CQ27" s="3">
        <f t="shared" si="21"/>
        <v>0</v>
      </c>
      <c r="CR27" s="2">
        <f>SUMIFS(Import!CR$2:CR$237,Import!$F$2:$F$237,$F27,Import!$G$2:$G$237,$G27)</f>
        <v>0</v>
      </c>
      <c r="CS27" s="2">
        <f>SUMIFS(Import!CS$2:CS$237,Import!$F$2:$F$237,$F27,Import!$G$2:$G$237,$G27)</f>
        <v>0</v>
      </c>
      <c r="CT27" s="2">
        <f>SUMIFS(Import!CT$2:CT$237,Import!$F$2:$F$237,$F27,Import!$G$2:$G$237,$G27)</f>
        <v>0</v>
      </c>
    </row>
    <row r="28" spans="1:98" x14ac:dyDescent="0.25">
      <c r="A28" s="2" t="s">
        <v>38</v>
      </c>
      <c r="B28" s="2" t="s">
        <v>39</v>
      </c>
      <c r="C28" s="2">
        <v>3</v>
      </c>
      <c r="D28" s="2" t="s">
        <v>44</v>
      </c>
      <c r="E28" s="2">
        <v>15</v>
      </c>
      <c r="F28" s="2" t="s">
        <v>46</v>
      </c>
      <c r="G28" s="2">
        <v>11</v>
      </c>
      <c r="H28" s="2">
        <f>IF(SUMIFS(Import!H$2:H$237,Import!$F$2:$F$237,$F28,Import!$G$2:$G$237,$G28)=0,Data_T1!$H28,SUMIFS(Import!H$2:H$237,Import!$F$2:$F$237,$F28,Import!$G$2:$G$237,$G28))</f>
        <v>1429</v>
      </c>
      <c r="I28" s="2">
        <f>SUMIFS(Import!I$2:I$237,Import!$F$2:$F$237,$F28,Import!$G$2:$G$237,$G28)</f>
        <v>739</v>
      </c>
      <c r="J28" s="2">
        <f>SUMIFS(Import!J$2:J$237,Import!$F$2:$F$237,$F28,Import!$G$2:$G$237,$G28)</f>
        <v>51.71</v>
      </c>
      <c r="K28" s="2">
        <f>SUMIFS(Import!K$2:K$237,Import!$F$2:$F$237,$F28,Import!$G$2:$G$237,$G28)</f>
        <v>690</v>
      </c>
      <c r="L28" s="2">
        <f>SUMIFS(Import!L$2:L$237,Import!$F$2:$F$237,$F28,Import!$G$2:$G$237,$G28)</f>
        <v>48.29</v>
      </c>
      <c r="M28" s="2">
        <f>SUMIFS(Import!M$2:M$237,Import!$F$2:$F$237,$F28,Import!$G$2:$G$237,$G28)</f>
        <v>16</v>
      </c>
      <c r="N28" s="2">
        <f>SUMIFS(Import!N$2:N$237,Import!$F$2:$F$237,$F28,Import!$G$2:$G$237,$G28)</f>
        <v>1.1200000000000001</v>
      </c>
      <c r="O28" s="2">
        <f>SUMIFS(Import!O$2:O$237,Import!$F$2:$F$237,$F28,Import!$G$2:$G$237,$G28)</f>
        <v>2.3199999999999998</v>
      </c>
      <c r="P28" s="2">
        <f>SUMIFS(Import!P$2:P$237,Import!$F$2:$F$237,$F28,Import!$G$2:$G$237,$G28)</f>
        <v>5</v>
      </c>
      <c r="Q28" s="2">
        <f>SUMIFS(Import!Q$2:Q$237,Import!$F$2:$F$237,$F28,Import!$G$2:$G$237,$G28)</f>
        <v>0.35</v>
      </c>
      <c r="R28" s="2">
        <f>SUMIFS(Import!R$2:R$237,Import!$F$2:$F$237,$F28,Import!$G$2:$G$237,$G28)</f>
        <v>0.72</v>
      </c>
      <c r="S28" s="2">
        <f>SUMIFS(Import!S$2:S$237,Import!$F$2:$F$237,$F28,Import!$G$2:$G$237,$G28)</f>
        <v>669</v>
      </c>
      <c r="T28" s="2">
        <f>SUMIFS(Import!T$2:T$237,Import!$F$2:$F$237,$F28,Import!$G$2:$G$237,$G28)</f>
        <v>46.82</v>
      </c>
      <c r="U28" s="2">
        <f>SUMIFS(Import!U$2:U$237,Import!$F$2:$F$237,$F28,Import!$G$2:$G$237,$G28)</f>
        <v>96.96</v>
      </c>
      <c r="V28" s="2">
        <f>SUMIFS(Import!V$2:V$237,Import!$F$2:$F$237,$F28,Import!$G$2:$G$237,$G28)</f>
        <v>1</v>
      </c>
      <c r="W28" s="2" t="str">
        <f t="shared" si="11"/>
        <v>M</v>
      </c>
      <c r="X28" s="2" t="str">
        <f t="shared" si="11"/>
        <v>HOWELL</v>
      </c>
      <c r="Y28" s="2" t="str">
        <f t="shared" si="11"/>
        <v>Patrick</v>
      </c>
      <c r="Z28" s="2">
        <f>SUMIFS(Import!Z$2:Z$237,Import!$F$2:$F$237,$F28,Import!$G$2:$G$237,$G28)</f>
        <v>209</v>
      </c>
      <c r="AA28" s="2">
        <f>SUMIFS(Import!AA$2:AA$237,Import!$F$2:$F$237,$F28,Import!$G$2:$G$237,$G28)</f>
        <v>14.63</v>
      </c>
      <c r="AB28" s="2">
        <f>SUMIFS(Import!AB$2:AB$237,Import!$F$2:$F$237,$F28,Import!$G$2:$G$237,$G28)</f>
        <v>31.24</v>
      </c>
      <c r="AC28" s="2">
        <f>SUMIFS(Import!AC$2:AC$237,Import!$F$2:$F$237,$F28,Import!$G$2:$G$237,$G28)</f>
        <v>5</v>
      </c>
      <c r="AD28" s="2" t="str">
        <f t="shared" si="12"/>
        <v>M</v>
      </c>
      <c r="AE28" s="2" t="str">
        <f t="shared" si="12"/>
        <v>BROTHERSON</v>
      </c>
      <c r="AF28" s="2" t="str">
        <f t="shared" si="12"/>
        <v>Moetai, Charles</v>
      </c>
      <c r="AG28" s="2">
        <f>SUMIFS(Import!AG$2:AG$237,Import!$F$2:$F$237,$F28,Import!$G$2:$G$237,$G28)</f>
        <v>460</v>
      </c>
      <c r="AH28" s="2">
        <f>SUMIFS(Import!AH$2:AH$237,Import!$F$2:$F$237,$F28,Import!$G$2:$G$237,$G28)</f>
        <v>32.19</v>
      </c>
      <c r="AI28" s="2">
        <f>SUMIFS(Import!AI$2:AI$237,Import!$F$2:$F$237,$F28,Import!$G$2:$G$237,$G28)</f>
        <v>68.760000000000005</v>
      </c>
      <c r="AJ28" s="2">
        <f>SUMIFS(Import!AJ$2:AJ$237,Import!$F$2:$F$237,$F28,Import!$G$2:$G$237,$G28)</f>
        <v>0</v>
      </c>
      <c r="AK28" s="2">
        <f t="shared" si="13"/>
        <v>0</v>
      </c>
      <c r="AL28" s="2">
        <f t="shared" si="13"/>
        <v>0</v>
      </c>
      <c r="AM28" s="2">
        <f t="shared" si="13"/>
        <v>0</v>
      </c>
      <c r="AN28" s="2">
        <f>SUMIFS(Import!AN$2:AN$237,Import!$F$2:$F$237,$F28,Import!$G$2:$G$237,$G28)</f>
        <v>0</v>
      </c>
      <c r="AO28" s="2">
        <f>SUMIFS(Import!AO$2:AO$237,Import!$F$2:$F$237,$F28,Import!$G$2:$G$237,$G28)</f>
        <v>0</v>
      </c>
      <c r="AP28" s="2">
        <f>SUMIFS(Import!AP$2:AP$237,Import!$F$2:$F$237,$F28,Import!$G$2:$G$237,$G28)</f>
        <v>0</v>
      </c>
      <c r="AQ28" s="2">
        <f>SUMIFS(Import!AQ$2:AQ$237,Import!$F$2:$F$237,$F28,Import!$G$2:$G$237,$G28)</f>
        <v>0</v>
      </c>
      <c r="AR28" s="2">
        <f t="shared" si="14"/>
        <v>0</v>
      </c>
      <c r="AS28" s="2">
        <f t="shared" si="14"/>
        <v>0</v>
      </c>
      <c r="AT28" s="2">
        <f t="shared" si="14"/>
        <v>0</v>
      </c>
      <c r="AU28" s="2">
        <f>SUMIFS(Import!AU$2:AU$237,Import!$F$2:$F$237,$F28,Import!$G$2:$G$237,$G28)</f>
        <v>0</v>
      </c>
      <c r="AV28" s="2">
        <f>SUMIFS(Import!AV$2:AV$237,Import!$F$2:$F$237,$F28,Import!$G$2:$G$237,$G28)</f>
        <v>0</v>
      </c>
      <c r="AW28" s="2">
        <f>SUMIFS(Import!AW$2:AW$237,Import!$F$2:$F$237,$F28,Import!$G$2:$G$237,$G28)</f>
        <v>0</v>
      </c>
      <c r="AX28" s="2">
        <f>SUMIFS(Import!AX$2:AX$237,Import!$F$2:$F$237,$F28,Import!$G$2:$G$237,$G28)</f>
        <v>0</v>
      </c>
      <c r="AY28" s="2">
        <f t="shared" si="15"/>
        <v>0</v>
      </c>
      <c r="AZ28" s="2">
        <f t="shared" si="15"/>
        <v>0</v>
      </c>
      <c r="BA28" s="2">
        <f t="shared" si="15"/>
        <v>0</v>
      </c>
      <c r="BB28" s="2">
        <f>SUMIFS(Import!BB$2:BB$237,Import!$F$2:$F$237,$F28,Import!$G$2:$G$237,$G28)</f>
        <v>0</v>
      </c>
      <c r="BC28" s="2">
        <f>SUMIFS(Import!BC$2:BC$237,Import!$F$2:$F$237,$F28,Import!$G$2:$G$237,$G28)</f>
        <v>0</v>
      </c>
      <c r="BD28" s="2">
        <f>SUMIFS(Import!BD$2:BD$237,Import!$F$2:$F$237,$F28,Import!$G$2:$G$237,$G28)</f>
        <v>0</v>
      </c>
      <c r="BE28" s="2">
        <f>SUMIFS(Import!BE$2:BE$237,Import!$F$2:$F$237,$F28,Import!$G$2:$G$237,$G28)</f>
        <v>0</v>
      </c>
      <c r="BF28" s="2">
        <f t="shared" si="16"/>
        <v>0</v>
      </c>
      <c r="BG28" s="2">
        <f t="shared" si="16"/>
        <v>0</v>
      </c>
      <c r="BH28" s="2">
        <f t="shared" si="16"/>
        <v>0</v>
      </c>
      <c r="BI28" s="2">
        <f>SUMIFS(Import!BI$2:BI$237,Import!$F$2:$F$237,$F28,Import!$G$2:$G$237,$G28)</f>
        <v>0</v>
      </c>
      <c r="BJ28" s="2">
        <f>SUMIFS(Import!BJ$2:BJ$237,Import!$F$2:$F$237,$F28,Import!$G$2:$G$237,$G28)</f>
        <v>0</v>
      </c>
      <c r="BK28" s="2">
        <f>SUMIFS(Import!BK$2:BK$237,Import!$F$2:$F$237,$F28,Import!$G$2:$G$237,$G28)</f>
        <v>0</v>
      </c>
      <c r="BL28" s="2">
        <f>SUMIFS(Import!BL$2:BL$237,Import!$F$2:$F$237,$F28,Import!$G$2:$G$237,$G28)</f>
        <v>0</v>
      </c>
      <c r="BM28" s="2">
        <f t="shared" si="17"/>
        <v>0</v>
      </c>
      <c r="BN28" s="2">
        <f t="shared" si="17"/>
        <v>0</v>
      </c>
      <c r="BO28" s="2">
        <f t="shared" si="17"/>
        <v>0</v>
      </c>
      <c r="BP28" s="2">
        <f>SUMIFS(Import!BP$2:BP$237,Import!$F$2:$F$237,$F28,Import!$G$2:$G$237,$G28)</f>
        <v>0</v>
      </c>
      <c r="BQ28" s="2">
        <f>SUMIFS(Import!BQ$2:BQ$237,Import!$F$2:$F$237,$F28,Import!$G$2:$G$237,$G28)</f>
        <v>0</v>
      </c>
      <c r="BR28" s="2">
        <f>SUMIFS(Import!BR$2:BR$237,Import!$F$2:$F$237,$F28,Import!$G$2:$G$237,$G28)</f>
        <v>0</v>
      </c>
      <c r="BS28" s="2">
        <f>SUMIFS(Import!BS$2:BS$237,Import!$F$2:$F$237,$F28,Import!$G$2:$G$237,$G28)</f>
        <v>0</v>
      </c>
      <c r="BT28" s="2">
        <f t="shared" si="18"/>
        <v>0</v>
      </c>
      <c r="BU28" s="2">
        <f t="shared" si="18"/>
        <v>0</v>
      </c>
      <c r="BV28" s="2">
        <f t="shared" si="18"/>
        <v>0</v>
      </c>
      <c r="BW28" s="2">
        <f>SUMIFS(Import!BW$2:BW$237,Import!$F$2:$F$237,$F28,Import!$G$2:$G$237,$G28)</f>
        <v>0</v>
      </c>
      <c r="BX28" s="2">
        <f>SUMIFS(Import!BX$2:BX$237,Import!$F$2:$F$237,$F28,Import!$G$2:$G$237,$G28)</f>
        <v>0</v>
      </c>
      <c r="BY28" s="2">
        <f>SUMIFS(Import!BY$2:BY$237,Import!$F$2:$F$237,$F28,Import!$G$2:$G$237,$G28)</f>
        <v>0</v>
      </c>
      <c r="BZ28" s="2">
        <f>SUMIFS(Import!BZ$2:BZ$237,Import!$F$2:$F$237,$F28,Import!$G$2:$G$237,$G28)</f>
        <v>0</v>
      </c>
      <c r="CA28" s="2">
        <f t="shared" si="19"/>
        <v>0</v>
      </c>
      <c r="CB28" s="2">
        <f t="shared" si="19"/>
        <v>0</v>
      </c>
      <c r="CC28" s="2">
        <f t="shared" si="19"/>
        <v>0</v>
      </c>
      <c r="CD28" s="2">
        <f>SUMIFS(Import!CD$2:CD$237,Import!$F$2:$F$237,$F28,Import!$G$2:$G$237,$G28)</f>
        <v>0</v>
      </c>
      <c r="CE28" s="2">
        <f>SUMIFS(Import!CE$2:CE$237,Import!$F$2:$F$237,$F28,Import!$G$2:$G$237,$G28)</f>
        <v>0</v>
      </c>
      <c r="CF28" s="2">
        <f>SUMIFS(Import!CF$2:CF$237,Import!$F$2:$F$237,$F28,Import!$G$2:$G$237,$G28)</f>
        <v>0</v>
      </c>
      <c r="CG28" s="2">
        <f>SUMIFS(Import!CG$2:CG$237,Import!$F$2:$F$237,$F28,Import!$G$2:$G$237,$G28)</f>
        <v>0</v>
      </c>
      <c r="CH28" s="2">
        <f t="shared" si="20"/>
        <v>0</v>
      </c>
      <c r="CI28" s="2">
        <f t="shared" si="20"/>
        <v>0</v>
      </c>
      <c r="CJ28" s="2">
        <f t="shared" si="20"/>
        <v>0</v>
      </c>
      <c r="CK28" s="2">
        <f>SUMIFS(Import!CK$2:CK$237,Import!$F$2:$F$237,$F28,Import!$G$2:$G$237,$G28)</f>
        <v>0</v>
      </c>
      <c r="CL28" s="2">
        <f>SUMIFS(Import!CL$2:CL$237,Import!$F$2:$F$237,$F28,Import!$G$2:$G$237,$G28)</f>
        <v>0</v>
      </c>
      <c r="CM28" s="2">
        <f>SUMIFS(Import!CM$2:CM$237,Import!$F$2:$F$237,$F28,Import!$G$2:$G$237,$G28)</f>
        <v>0</v>
      </c>
      <c r="CN28" s="2">
        <f>SUMIFS(Import!CN$2:CN$237,Import!$F$2:$F$237,$F28,Import!$G$2:$G$237,$G28)</f>
        <v>0</v>
      </c>
      <c r="CO28" s="3">
        <f t="shared" si="21"/>
        <v>0</v>
      </c>
      <c r="CP28" s="3">
        <f t="shared" si="21"/>
        <v>0</v>
      </c>
      <c r="CQ28" s="3">
        <f t="shared" si="21"/>
        <v>0</v>
      </c>
      <c r="CR28" s="2">
        <f>SUMIFS(Import!CR$2:CR$237,Import!$F$2:$F$237,$F28,Import!$G$2:$G$237,$G28)</f>
        <v>0</v>
      </c>
      <c r="CS28" s="2">
        <f>SUMIFS(Import!CS$2:CS$237,Import!$F$2:$F$237,$F28,Import!$G$2:$G$237,$G28)</f>
        <v>0</v>
      </c>
      <c r="CT28" s="2">
        <f>SUMIFS(Import!CT$2:CT$237,Import!$F$2:$F$237,$F28,Import!$G$2:$G$237,$G28)</f>
        <v>0</v>
      </c>
    </row>
    <row r="29" spans="1:98" x14ac:dyDescent="0.25">
      <c r="A29" s="2" t="s">
        <v>38</v>
      </c>
      <c r="B29" s="2" t="s">
        <v>39</v>
      </c>
      <c r="C29" s="2">
        <v>3</v>
      </c>
      <c r="D29" s="2" t="s">
        <v>44</v>
      </c>
      <c r="E29" s="2">
        <v>15</v>
      </c>
      <c r="F29" s="2" t="s">
        <v>46</v>
      </c>
      <c r="G29" s="2">
        <v>12</v>
      </c>
      <c r="H29" s="2">
        <f>IF(SUMIFS(Import!H$2:H$237,Import!$F$2:$F$237,$F29,Import!$G$2:$G$237,$G29)=0,Data_T1!$H29,SUMIFS(Import!H$2:H$237,Import!$F$2:$F$237,$F29,Import!$G$2:$G$237,$G29))</f>
        <v>1764</v>
      </c>
      <c r="I29" s="2">
        <f>SUMIFS(Import!I$2:I$237,Import!$F$2:$F$237,$F29,Import!$G$2:$G$237,$G29)</f>
        <v>1019</v>
      </c>
      <c r="J29" s="2">
        <f>SUMIFS(Import!J$2:J$237,Import!$F$2:$F$237,$F29,Import!$G$2:$G$237,$G29)</f>
        <v>57.77</v>
      </c>
      <c r="K29" s="2">
        <f>SUMIFS(Import!K$2:K$237,Import!$F$2:$F$237,$F29,Import!$G$2:$G$237,$G29)</f>
        <v>745</v>
      </c>
      <c r="L29" s="2">
        <f>SUMIFS(Import!L$2:L$237,Import!$F$2:$F$237,$F29,Import!$G$2:$G$237,$G29)</f>
        <v>42.23</v>
      </c>
      <c r="M29" s="2">
        <f>SUMIFS(Import!M$2:M$237,Import!$F$2:$F$237,$F29,Import!$G$2:$G$237,$G29)</f>
        <v>12</v>
      </c>
      <c r="N29" s="2">
        <f>SUMIFS(Import!N$2:N$237,Import!$F$2:$F$237,$F29,Import!$G$2:$G$237,$G29)</f>
        <v>0.68</v>
      </c>
      <c r="O29" s="2">
        <f>SUMIFS(Import!O$2:O$237,Import!$F$2:$F$237,$F29,Import!$G$2:$G$237,$G29)</f>
        <v>1.61</v>
      </c>
      <c r="P29" s="2">
        <f>SUMIFS(Import!P$2:P$237,Import!$F$2:$F$237,$F29,Import!$G$2:$G$237,$G29)</f>
        <v>6</v>
      </c>
      <c r="Q29" s="2">
        <f>SUMIFS(Import!Q$2:Q$237,Import!$F$2:$F$237,$F29,Import!$G$2:$G$237,$G29)</f>
        <v>0.34</v>
      </c>
      <c r="R29" s="2">
        <f>SUMIFS(Import!R$2:R$237,Import!$F$2:$F$237,$F29,Import!$G$2:$G$237,$G29)</f>
        <v>0.81</v>
      </c>
      <c r="S29" s="2">
        <f>SUMIFS(Import!S$2:S$237,Import!$F$2:$F$237,$F29,Import!$G$2:$G$237,$G29)</f>
        <v>727</v>
      </c>
      <c r="T29" s="2">
        <f>SUMIFS(Import!T$2:T$237,Import!$F$2:$F$237,$F29,Import!$G$2:$G$237,$G29)</f>
        <v>41.21</v>
      </c>
      <c r="U29" s="2">
        <f>SUMIFS(Import!U$2:U$237,Import!$F$2:$F$237,$F29,Import!$G$2:$G$237,$G29)</f>
        <v>97.58</v>
      </c>
      <c r="V29" s="2">
        <f>SUMIFS(Import!V$2:V$237,Import!$F$2:$F$237,$F29,Import!$G$2:$G$237,$G29)</f>
        <v>1</v>
      </c>
      <c r="W29" s="2" t="str">
        <f t="shared" si="11"/>
        <v>M</v>
      </c>
      <c r="X29" s="2" t="str">
        <f t="shared" si="11"/>
        <v>HOWELL</v>
      </c>
      <c r="Y29" s="2" t="str">
        <f t="shared" si="11"/>
        <v>Patrick</v>
      </c>
      <c r="Z29" s="2">
        <f>SUMIFS(Import!Z$2:Z$237,Import!$F$2:$F$237,$F29,Import!$G$2:$G$237,$G29)</f>
        <v>215</v>
      </c>
      <c r="AA29" s="2">
        <f>SUMIFS(Import!AA$2:AA$237,Import!$F$2:$F$237,$F29,Import!$G$2:$G$237,$G29)</f>
        <v>12.19</v>
      </c>
      <c r="AB29" s="2">
        <f>SUMIFS(Import!AB$2:AB$237,Import!$F$2:$F$237,$F29,Import!$G$2:$G$237,$G29)</f>
        <v>29.57</v>
      </c>
      <c r="AC29" s="2">
        <f>SUMIFS(Import!AC$2:AC$237,Import!$F$2:$F$237,$F29,Import!$G$2:$G$237,$G29)</f>
        <v>5</v>
      </c>
      <c r="AD29" s="2" t="str">
        <f t="shared" si="12"/>
        <v>M</v>
      </c>
      <c r="AE29" s="2" t="str">
        <f t="shared" si="12"/>
        <v>BROTHERSON</v>
      </c>
      <c r="AF29" s="2" t="str">
        <f t="shared" si="12"/>
        <v>Moetai, Charles</v>
      </c>
      <c r="AG29" s="2">
        <f>SUMIFS(Import!AG$2:AG$237,Import!$F$2:$F$237,$F29,Import!$G$2:$G$237,$G29)</f>
        <v>512</v>
      </c>
      <c r="AH29" s="2">
        <f>SUMIFS(Import!AH$2:AH$237,Import!$F$2:$F$237,$F29,Import!$G$2:$G$237,$G29)</f>
        <v>29.02</v>
      </c>
      <c r="AI29" s="2">
        <f>SUMIFS(Import!AI$2:AI$237,Import!$F$2:$F$237,$F29,Import!$G$2:$G$237,$G29)</f>
        <v>70.430000000000007</v>
      </c>
      <c r="AJ29" s="2">
        <f>SUMIFS(Import!AJ$2:AJ$237,Import!$F$2:$F$237,$F29,Import!$G$2:$G$237,$G29)</f>
        <v>0</v>
      </c>
      <c r="AK29" s="2">
        <f t="shared" si="13"/>
        <v>0</v>
      </c>
      <c r="AL29" s="2">
        <f t="shared" si="13"/>
        <v>0</v>
      </c>
      <c r="AM29" s="2">
        <f t="shared" si="13"/>
        <v>0</v>
      </c>
      <c r="AN29" s="2">
        <f>SUMIFS(Import!AN$2:AN$237,Import!$F$2:$F$237,$F29,Import!$G$2:$G$237,$G29)</f>
        <v>0</v>
      </c>
      <c r="AO29" s="2">
        <f>SUMIFS(Import!AO$2:AO$237,Import!$F$2:$F$237,$F29,Import!$G$2:$G$237,$G29)</f>
        <v>0</v>
      </c>
      <c r="AP29" s="2">
        <f>SUMIFS(Import!AP$2:AP$237,Import!$F$2:$F$237,$F29,Import!$G$2:$G$237,$G29)</f>
        <v>0</v>
      </c>
      <c r="AQ29" s="2">
        <f>SUMIFS(Import!AQ$2:AQ$237,Import!$F$2:$F$237,$F29,Import!$G$2:$G$237,$G29)</f>
        <v>0</v>
      </c>
      <c r="AR29" s="2">
        <f t="shared" si="14"/>
        <v>0</v>
      </c>
      <c r="AS29" s="2">
        <f t="shared" si="14"/>
        <v>0</v>
      </c>
      <c r="AT29" s="2">
        <f t="shared" si="14"/>
        <v>0</v>
      </c>
      <c r="AU29" s="2">
        <f>SUMIFS(Import!AU$2:AU$237,Import!$F$2:$F$237,$F29,Import!$G$2:$G$237,$G29)</f>
        <v>0</v>
      </c>
      <c r="AV29" s="2">
        <f>SUMIFS(Import!AV$2:AV$237,Import!$F$2:$F$237,$F29,Import!$G$2:$G$237,$G29)</f>
        <v>0</v>
      </c>
      <c r="AW29" s="2">
        <f>SUMIFS(Import!AW$2:AW$237,Import!$F$2:$F$237,$F29,Import!$G$2:$G$237,$G29)</f>
        <v>0</v>
      </c>
      <c r="AX29" s="2">
        <f>SUMIFS(Import!AX$2:AX$237,Import!$F$2:$F$237,$F29,Import!$G$2:$G$237,$G29)</f>
        <v>0</v>
      </c>
      <c r="AY29" s="2">
        <f t="shared" si="15"/>
        <v>0</v>
      </c>
      <c r="AZ29" s="2">
        <f t="shared" si="15"/>
        <v>0</v>
      </c>
      <c r="BA29" s="2">
        <f t="shared" si="15"/>
        <v>0</v>
      </c>
      <c r="BB29" s="2">
        <f>SUMIFS(Import!BB$2:BB$237,Import!$F$2:$F$237,$F29,Import!$G$2:$G$237,$G29)</f>
        <v>0</v>
      </c>
      <c r="BC29" s="2">
        <f>SUMIFS(Import!BC$2:BC$237,Import!$F$2:$F$237,$F29,Import!$G$2:$G$237,$G29)</f>
        <v>0</v>
      </c>
      <c r="BD29" s="2">
        <f>SUMIFS(Import!BD$2:BD$237,Import!$F$2:$F$237,$F29,Import!$G$2:$G$237,$G29)</f>
        <v>0</v>
      </c>
      <c r="BE29" s="2">
        <f>SUMIFS(Import!BE$2:BE$237,Import!$F$2:$F$237,$F29,Import!$G$2:$G$237,$G29)</f>
        <v>0</v>
      </c>
      <c r="BF29" s="2">
        <f t="shared" si="16"/>
        <v>0</v>
      </c>
      <c r="BG29" s="2">
        <f t="shared" si="16"/>
        <v>0</v>
      </c>
      <c r="BH29" s="2">
        <f t="shared" si="16"/>
        <v>0</v>
      </c>
      <c r="BI29" s="2">
        <f>SUMIFS(Import!BI$2:BI$237,Import!$F$2:$F$237,$F29,Import!$G$2:$G$237,$G29)</f>
        <v>0</v>
      </c>
      <c r="BJ29" s="2">
        <f>SUMIFS(Import!BJ$2:BJ$237,Import!$F$2:$F$237,$F29,Import!$G$2:$G$237,$G29)</f>
        <v>0</v>
      </c>
      <c r="BK29" s="2">
        <f>SUMIFS(Import!BK$2:BK$237,Import!$F$2:$F$237,$F29,Import!$G$2:$G$237,$G29)</f>
        <v>0</v>
      </c>
      <c r="BL29" s="2">
        <f>SUMIFS(Import!BL$2:BL$237,Import!$F$2:$F$237,$F29,Import!$G$2:$G$237,$G29)</f>
        <v>0</v>
      </c>
      <c r="BM29" s="2">
        <f t="shared" si="17"/>
        <v>0</v>
      </c>
      <c r="BN29" s="2">
        <f t="shared" si="17"/>
        <v>0</v>
      </c>
      <c r="BO29" s="2">
        <f t="shared" si="17"/>
        <v>0</v>
      </c>
      <c r="BP29" s="2">
        <f>SUMIFS(Import!BP$2:BP$237,Import!$F$2:$F$237,$F29,Import!$G$2:$G$237,$G29)</f>
        <v>0</v>
      </c>
      <c r="BQ29" s="2">
        <f>SUMIFS(Import!BQ$2:BQ$237,Import!$F$2:$F$237,$F29,Import!$G$2:$G$237,$G29)</f>
        <v>0</v>
      </c>
      <c r="BR29" s="2">
        <f>SUMIFS(Import!BR$2:BR$237,Import!$F$2:$F$237,$F29,Import!$G$2:$G$237,$G29)</f>
        <v>0</v>
      </c>
      <c r="BS29" s="2">
        <f>SUMIFS(Import!BS$2:BS$237,Import!$F$2:$F$237,$F29,Import!$G$2:$G$237,$G29)</f>
        <v>0</v>
      </c>
      <c r="BT29" s="2">
        <f t="shared" si="18"/>
        <v>0</v>
      </c>
      <c r="BU29" s="2">
        <f t="shared" si="18"/>
        <v>0</v>
      </c>
      <c r="BV29" s="2">
        <f t="shared" si="18"/>
        <v>0</v>
      </c>
      <c r="BW29" s="2">
        <f>SUMIFS(Import!BW$2:BW$237,Import!$F$2:$F$237,$F29,Import!$G$2:$G$237,$G29)</f>
        <v>0</v>
      </c>
      <c r="BX29" s="2">
        <f>SUMIFS(Import!BX$2:BX$237,Import!$F$2:$F$237,$F29,Import!$G$2:$G$237,$G29)</f>
        <v>0</v>
      </c>
      <c r="BY29" s="2">
        <f>SUMIFS(Import!BY$2:BY$237,Import!$F$2:$F$237,$F29,Import!$G$2:$G$237,$G29)</f>
        <v>0</v>
      </c>
      <c r="BZ29" s="2">
        <f>SUMIFS(Import!BZ$2:BZ$237,Import!$F$2:$F$237,$F29,Import!$G$2:$G$237,$G29)</f>
        <v>0</v>
      </c>
      <c r="CA29" s="2">
        <f t="shared" si="19"/>
        <v>0</v>
      </c>
      <c r="CB29" s="2">
        <f t="shared" si="19"/>
        <v>0</v>
      </c>
      <c r="CC29" s="2">
        <f t="shared" si="19"/>
        <v>0</v>
      </c>
      <c r="CD29" s="2">
        <f>SUMIFS(Import!CD$2:CD$237,Import!$F$2:$F$237,$F29,Import!$G$2:$G$237,$G29)</f>
        <v>0</v>
      </c>
      <c r="CE29" s="2">
        <f>SUMIFS(Import!CE$2:CE$237,Import!$F$2:$F$237,$F29,Import!$G$2:$G$237,$G29)</f>
        <v>0</v>
      </c>
      <c r="CF29" s="2">
        <f>SUMIFS(Import!CF$2:CF$237,Import!$F$2:$F$237,$F29,Import!$G$2:$G$237,$G29)</f>
        <v>0</v>
      </c>
      <c r="CG29" s="2">
        <f>SUMIFS(Import!CG$2:CG$237,Import!$F$2:$F$237,$F29,Import!$G$2:$G$237,$G29)</f>
        <v>0</v>
      </c>
      <c r="CH29" s="2">
        <f t="shared" si="20"/>
        <v>0</v>
      </c>
      <c r="CI29" s="2">
        <f t="shared" si="20"/>
        <v>0</v>
      </c>
      <c r="CJ29" s="2">
        <f t="shared" si="20"/>
        <v>0</v>
      </c>
      <c r="CK29" s="2">
        <f>SUMIFS(Import!CK$2:CK$237,Import!$F$2:$F$237,$F29,Import!$G$2:$G$237,$G29)</f>
        <v>0</v>
      </c>
      <c r="CL29" s="2">
        <f>SUMIFS(Import!CL$2:CL$237,Import!$F$2:$F$237,$F29,Import!$G$2:$G$237,$G29)</f>
        <v>0</v>
      </c>
      <c r="CM29" s="2">
        <f>SUMIFS(Import!CM$2:CM$237,Import!$F$2:$F$237,$F29,Import!$G$2:$G$237,$G29)</f>
        <v>0</v>
      </c>
      <c r="CN29" s="2">
        <f>SUMIFS(Import!CN$2:CN$237,Import!$F$2:$F$237,$F29,Import!$G$2:$G$237,$G29)</f>
        <v>0</v>
      </c>
      <c r="CO29" s="3">
        <f t="shared" si="21"/>
        <v>0</v>
      </c>
      <c r="CP29" s="3">
        <f t="shared" si="21"/>
        <v>0</v>
      </c>
      <c r="CQ29" s="3">
        <f t="shared" si="21"/>
        <v>0</v>
      </c>
      <c r="CR29" s="2">
        <f>SUMIFS(Import!CR$2:CR$237,Import!$F$2:$F$237,$F29,Import!$G$2:$G$237,$G29)</f>
        <v>0</v>
      </c>
      <c r="CS29" s="2">
        <f>SUMIFS(Import!CS$2:CS$237,Import!$F$2:$F$237,$F29,Import!$G$2:$G$237,$G29)</f>
        <v>0</v>
      </c>
      <c r="CT29" s="2">
        <f>SUMIFS(Import!CT$2:CT$237,Import!$F$2:$F$237,$F29,Import!$G$2:$G$237,$G29)</f>
        <v>0</v>
      </c>
    </row>
    <row r="30" spans="1:98" x14ac:dyDescent="0.25">
      <c r="A30" s="2" t="s">
        <v>38</v>
      </c>
      <c r="B30" s="2" t="s">
        <v>39</v>
      </c>
      <c r="C30" s="2">
        <v>3</v>
      </c>
      <c r="D30" s="2" t="s">
        <v>44</v>
      </c>
      <c r="E30" s="2">
        <v>15</v>
      </c>
      <c r="F30" s="2" t="s">
        <v>46</v>
      </c>
      <c r="G30" s="2">
        <v>13</v>
      </c>
      <c r="H30" s="2">
        <f>IF(SUMIFS(Import!H$2:H$237,Import!$F$2:$F$237,$F30,Import!$G$2:$G$237,$G30)=0,Data_T1!$H30,SUMIFS(Import!H$2:H$237,Import!$F$2:$F$237,$F30,Import!$G$2:$G$237,$G30))</f>
        <v>1421</v>
      </c>
      <c r="I30" s="2">
        <f>SUMIFS(Import!I$2:I$237,Import!$F$2:$F$237,$F30,Import!$G$2:$G$237,$G30)</f>
        <v>811</v>
      </c>
      <c r="J30" s="2">
        <f>SUMIFS(Import!J$2:J$237,Import!$F$2:$F$237,$F30,Import!$G$2:$G$237,$G30)</f>
        <v>57.07</v>
      </c>
      <c r="K30" s="2">
        <f>SUMIFS(Import!K$2:K$237,Import!$F$2:$F$237,$F30,Import!$G$2:$G$237,$G30)</f>
        <v>610</v>
      </c>
      <c r="L30" s="2">
        <f>SUMIFS(Import!L$2:L$237,Import!$F$2:$F$237,$F30,Import!$G$2:$G$237,$G30)</f>
        <v>42.93</v>
      </c>
      <c r="M30" s="2">
        <f>SUMIFS(Import!M$2:M$237,Import!$F$2:$F$237,$F30,Import!$G$2:$G$237,$G30)</f>
        <v>10</v>
      </c>
      <c r="N30" s="2">
        <f>SUMIFS(Import!N$2:N$237,Import!$F$2:$F$237,$F30,Import!$G$2:$G$237,$G30)</f>
        <v>0.7</v>
      </c>
      <c r="O30" s="2">
        <f>SUMIFS(Import!O$2:O$237,Import!$F$2:$F$237,$F30,Import!$G$2:$G$237,$G30)</f>
        <v>1.64</v>
      </c>
      <c r="P30" s="2">
        <f>SUMIFS(Import!P$2:P$237,Import!$F$2:$F$237,$F30,Import!$G$2:$G$237,$G30)</f>
        <v>5</v>
      </c>
      <c r="Q30" s="2">
        <f>SUMIFS(Import!Q$2:Q$237,Import!$F$2:$F$237,$F30,Import!$G$2:$G$237,$G30)</f>
        <v>0.35</v>
      </c>
      <c r="R30" s="2">
        <f>SUMIFS(Import!R$2:R$237,Import!$F$2:$F$237,$F30,Import!$G$2:$G$237,$G30)</f>
        <v>0.82</v>
      </c>
      <c r="S30" s="2">
        <f>SUMIFS(Import!S$2:S$237,Import!$F$2:$F$237,$F30,Import!$G$2:$G$237,$G30)</f>
        <v>595</v>
      </c>
      <c r="T30" s="2">
        <f>SUMIFS(Import!T$2:T$237,Import!$F$2:$F$237,$F30,Import!$G$2:$G$237,$G30)</f>
        <v>41.87</v>
      </c>
      <c r="U30" s="2">
        <f>SUMIFS(Import!U$2:U$237,Import!$F$2:$F$237,$F30,Import!$G$2:$G$237,$G30)</f>
        <v>97.54</v>
      </c>
      <c r="V30" s="2">
        <f>SUMIFS(Import!V$2:V$237,Import!$F$2:$F$237,$F30,Import!$G$2:$G$237,$G30)</f>
        <v>1</v>
      </c>
      <c r="W30" s="2" t="str">
        <f t="shared" si="11"/>
        <v>M</v>
      </c>
      <c r="X30" s="2" t="str">
        <f t="shared" si="11"/>
        <v>HOWELL</v>
      </c>
      <c r="Y30" s="2" t="str">
        <f t="shared" si="11"/>
        <v>Patrick</v>
      </c>
      <c r="Z30" s="2">
        <f>SUMIFS(Import!Z$2:Z$237,Import!$F$2:$F$237,$F30,Import!$G$2:$G$237,$G30)</f>
        <v>187</v>
      </c>
      <c r="AA30" s="2">
        <f>SUMIFS(Import!AA$2:AA$237,Import!$F$2:$F$237,$F30,Import!$G$2:$G$237,$G30)</f>
        <v>13.16</v>
      </c>
      <c r="AB30" s="2">
        <f>SUMIFS(Import!AB$2:AB$237,Import!$F$2:$F$237,$F30,Import!$G$2:$G$237,$G30)</f>
        <v>31.43</v>
      </c>
      <c r="AC30" s="2">
        <f>SUMIFS(Import!AC$2:AC$237,Import!$F$2:$F$237,$F30,Import!$G$2:$G$237,$G30)</f>
        <v>5</v>
      </c>
      <c r="AD30" s="2" t="str">
        <f t="shared" si="12"/>
        <v>M</v>
      </c>
      <c r="AE30" s="2" t="str">
        <f t="shared" si="12"/>
        <v>BROTHERSON</v>
      </c>
      <c r="AF30" s="2" t="str">
        <f t="shared" si="12"/>
        <v>Moetai, Charles</v>
      </c>
      <c r="AG30" s="2">
        <f>SUMIFS(Import!AG$2:AG$237,Import!$F$2:$F$237,$F30,Import!$G$2:$G$237,$G30)</f>
        <v>408</v>
      </c>
      <c r="AH30" s="2">
        <f>SUMIFS(Import!AH$2:AH$237,Import!$F$2:$F$237,$F30,Import!$G$2:$G$237,$G30)</f>
        <v>28.71</v>
      </c>
      <c r="AI30" s="2">
        <f>SUMIFS(Import!AI$2:AI$237,Import!$F$2:$F$237,$F30,Import!$G$2:$G$237,$G30)</f>
        <v>68.569999999999993</v>
      </c>
      <c r="AJ30" s="2">
        <f>SUMIFS(Import!AJ$2:AJ$237,Import!$F$2:$F$237,$F30,Import!$G$2:$G$237,$G30)</f>
        <v>0</v>
      </c>
      <c r="AK30" s="2">
        <f t="shared" si="13"/>
        <v>0</v>
      </c>
      <c r="AL30" s="2">
        <f t="shared" si="13"/>
        <v>0</v>
      </c>
      <c r="AM30" s="2">
        <f t="shared" si="13"/>
        <v>0</v>
      </c>
      <c r="AN30" s="2">
        <f>SUMIFS(Import!AN$2:AN$237,Import!$F$2:$F$237,$F30,Import!$G$2:$G$237,$G30)</f>
        <v>0</v>
      </c>
      <c r="AO30" s="2">
        <f>SUMIFS(Import!AO$2:AO$237,Import!$F$2:$F$237,$F30,Import!$G$2:$G$237,$G30)</f>
        <v>0</v>
      </c>
      <c r="AP30" s="2">
        <f>SUMIFS(Import!AP$2:AP$237,Import!$F$2:$F$237,$F30,Import!$G$2:$G$237,$G30)</f>
        <v>0</v>
      </c>
      <c r="AQ30" s="2">
        <f>SUMIFS(Import!AQ$2:AQ$237,Import!$F$2:$F$237,$F30,Import!$G$2:$G$237,$G30)</f>
        <v>0</v>
      </c>
      <c r="AR30" s="2">
        <f t="shared" si="14"/>
        <v>0</v>
      </c>
      <c r="AS30" s="2">
        <f t="shared" si="14"/>
        <v>0</v>
      </c>
      <c r="AT30" s="2">
        <f t="shared" si="14"/>
        <v>0</v>
      </c>
      <c r="AU30" s="2">
        <f>SUMIFS(Import!AU$2:AU$237,Import!$F$2:$F$237,$F30,Import!$G$2:$G$237,$G30)</f>
        <v>0</v>
      </c>
      <c r="AV30" s="2">
        <f>SUMIFS(Import!AV$2:AV$237,Import!$F$2:$F$237,$F30,Import!$G$2:$G$237,$G30)</f>
        <v>0</v>
      </c>
      <c r="AW30" s="2">
        <f>SUMIFS(Import!AW$2:AW$237,Import!$F$2:$F$237,$F30,Import!$G$2:$G$237,$G30)</f>
        <v>0</v>
      </c>
      <c r="AX30" s="2">
        <f>SUMIFS(Import!AX$2:AX$237,Import!$F$2:$F$237,$F30,Import!$G$2:$G$237,$G30)</f>
        <v>0</v>
      </c>
      <c r="AY30" s="2">
        <f t="shared" si="15"/>
        <v>0</v>
      </c>
      <c r="AZ30" s="2">
        <f t="shared" si="15"/>
        <v>0</v>
      </c>
      <c r="BA30" s="2">
        <f t="shared" si="15"/>
        <v>0</v>
      </c>
      <c r="BB30" s="2">
        <f>SUMIFS(Import!BB$2:BB$237,Import!$F$2:$F$237,$F30,Import!$G$2:$G$237,$G30)</f>
        <v>0</v>
      </c>
      <c r="BC30" s="2">
        <f>SUMIFS(Import!BC$2:BC$237,Import!$F$2:$F$237,$F30,Import!$G$2:$G$237,$G30)</f>
        <v>0</v>
      </c>
      <c r="BD30" s="2">
        <f>SUMIFS(Import!BD$2:BD$237,Import!$F$2:$F$237,$F30,Import!$G$2:$G$237,$G30)</f>
        <v>0</v>
      </c>
      <c r="BE30" s="2">
        <f>SUMIFS(Import!BE$2:BE$237,Import!$F$2:$F$237,$F30,Import!$G$2:$G$237,$G30)</f>
        <v>0</v>
      </c>
      <c r="BF30" s="2">
        <f t="shared" si="16"/>
        <v>0</v>
      </c>
      <c r="BG30" s="2">
        <f t="shared" si="16"/>
        <v>0</v>
      </c>
      <c r="BH30" s="2">
        <f t="shared" si="16"/>
        <v>0</v>
      </c>
      <c r="BI30" s="2">
        <f>SUMIFS(Import!BI$2:BI$237,Import!$F$2:$F$237,$F30,Import!$G$2:$G$237,$G30)</f>
        <v>0</v>
      </c>
      <c r="BJ30" s="2">
        <f>SUMIFS(Import!BJ$2:BJ$237,Import!$F$2:$F$237,$F30,Import!$G$2:$G$237,$G30)</f>
        <v>0</v>
      </c>
      <c r="BK30" s="2">
        <f>SUMIFS(Import!BK$2:BK$237,Import!$F$2:$F$237,$F30,Import!$G$2:$G$237,$G30)</f>
        <v>0</v>
      </c>
      <c r="BL30" s="2">
        <f>SUMIFS(Import!BL$2:BL$237,Import!$F$2:$F$237,$F30,Import!$G$2:$G$237,$G30)</f>
        <v>0</v>
      </c>
      <c r="BM30" s="2">
        <f t="shared" si="17"/>
        <v>0</v>
      </c>
      <c r="BN30" s="2">
        <f t="shared" si="17"/>
        <v>0</v>
      </c>
      <c r="BO30" s="2">
        <f t="shared" si="17"/>
        <v>0</v>
      </c>
      <c r="BP30" s="2">
        <f>SUMIFS(Import!BP$2:BP$237,Import!$F$2:$F$237,$F30,Import!$G$2:$G$237,$G30)</f>
        <v>0</v>
      </c>
      <c r="BQ30" s="2">
        <f>SUMIFS(Import!BQ$2:BQ$237,Import!$F$2:$F$237,$F30,Import!$G$2:$G$237,$G30)</f>
        <v>0</v>
      </c>
      <c r="BR30" s="2">
        <f>SUMIFS(Import!BR$2:BR$237,Import!$F$2:$F$237,$F30,Import!$G$2:$G$237,$G30)</f>
        <v>0</v>
      </c>
      <c r="BS30" s="2">
        <f>SUMIFS(Import!BS$2:BS$237,Import!$F$2:$F$237,$F30,Import!$G$2:$G$237,$G30)</f>
        <v>0</v>
      </c>
      <c r="BT30" s="2">
        <f t="shared" si="18"/>
        <v>0</v>
      </c>
      <c r="BU30" s="2">
        <f t="shared" si="18"/>
        <v>0</v>
      </c>
      <c r="BV30" s="2">
        <f t="shared" si="18"/>
        <v>0</v>
      </c>
      <c r="BW30" s="2">
        <f>SUMIFS(Import!BW$2:BW$237,Import!$F$2:$F$237,$F30,Import!$G$2:$G$237,$G30)</f>
        <v>0</v>
      </c>
      <c r="BX30" s="2">
        <f>SUMIFS(Import!BX$2:BX$237,Import!$F$2:$F$237,$F30,Import!$G$2:$G$237,$G30)</f>
        <v>0</v>
      </c>
      <c r="BY30" s="2">
        <f>SUMIFS(Import!BY$2:BY$237,Import!$F$2:$F$237,$F30,Import!$G$2:$G$237,$G30)</f>
        <v>0</v>
      </c>
      <c r="BZ30" s="2">
        <f>SUMIFS(Import!BZ$2:BZ$237,Import!$F$2:$F$237,$F30,Import!$G$2:$G$237,$G30)</f>
        <v>0</v>
      </c>
      <c r="CA30" s="2">
        <f t="shared" si="19"/>
        <v>0</v>
      </c>
      <c r="CB30" s="2">
        <f t="shared" si="19"/>
        <v>0</v>
      </c>
      <c r="CC30" s="2">
        <f t="shared" si="19"/>
        <v>0</v>
      </c>
      <c r="CD30" s="2">
        <f>SUMIFS(Import!CD$2:CD$237,Import!$F$2:$F$237,$F30,Import!$G$2:$G$237,$G30)</f>
        <v>0</v>
      </c>
      <c r="CE30" s="2">
        <f>SUMIFS(Import!CE$2:CE$237,Import!$F$2:$F$237,$F30,Import!$G$2:$G$237,$G30)</f>
        <v>0</v>
      </c>
      <c r="CF30" s="2">
        <f>SUMIFS(Import!CF$2:CF$237,Import!$F$2:$F$237,$F30,Import!$G$2:$G$237,$G30)</f>
        <v>0</v>
      </c>
      <c r="CG30" s="2">
        <f>SUMIFS(Import!CG$2:CG$237,Import!$F$2:$F$237,$F30,Import!$G$2:$G$237,$G30)</f>
        <v>0</v>
      </c>
      <c r="CH30" s="2">
        <f t="shared" si="20"/>
        <v>0</v>
      </c>
      <c r="CI30" s="2">
        <f t="shared" si="20"/>
        <v>0</v>
      </c>
      <c r="CJ30" s="2">
        <f t="shared" si="20"/>
        <v>0</v>
      </c>
      <c r="CK30" s="2">
        <f>SUMIFS(Import!CK$2:CK$237,Import!$F$2:$F$237,$F30,Import!$G$2:$G$237,$G30)</f>
        <v>0</v>
      </c>
      <c r="CL30" s="2">
        <f>SUMIFS(Import!CL$2:CL$237,Import!$F$2:$F$237,$F30,Import!$G$2:$G$237,$G30)</f>
        <v>0</v>
      </c>
      <c r="CM30" s="2">
        <f>SUMIFS(Import!CM$2:CM$237,Import!$F$2:$F$237,$F30,Import!$G$2:$G$237,$G30)</f>
        <v>0</v>
      </c>
      <c r="CN30" s="2">
        <f>SUMIFS(Import!CN$2:CN$237,Import!$F$2:$F$237,$F30,Import!$G$2:$G$237,$G30)</f>
        <v>0</v>
      </c>
      <c r="CO30" s="3">
        <f t="shared" si="21"/>
        <v>0</v>
      </c>
      <c r="CP30" s="3">
        <f t="shared" si="21"/>
        <v>0</v>
      </c>
      <c r="CQ30" s="3">
        <f t="shared" si="21"/>
        <v>0</v>
      </c>
      <c r="CR30" s="2">
        <f>SUMIFS(Import!CR$2:CR$237,Import!$F$2:$F$237,$F30,Import!$G$2:$G$237,$G30)</f>
        <v>0</v>
      </c>
      <c r="CS30" s="2">
        <f>SUMIFS(Import!CS$2:CS$237,Import!$F$2:$F$237,$F30,Import!$G$2:$G$237,$G30)</f>
        <v>0</v>
      </c>
      <c r="CT30" s="2">
        <f>SUMIFS(Import!CT$2:CT$237,Import!$F$2:$F$237,$F30,Import!$G$2:$G$237,$G30)</f>
        <v>0</v>
      </c>
    </row>
    <row r="31" spans="1:98" x14ac:dyDescent="0.25">
      <c r="A31" s="2" t="s">
        <v>38</v>
      </c>
      <c r="B31" s="2" t="s">
        <v>39</v>
      </c>
      <c r="C31" s="2">
        <v>3</v>
      </c>
      <c r="D31" s="2" t="s">
        <v>44</v>
      </c>
      <c r="E31" s="2">
        <v>15</v>
      </c>
      <c r="F31" s="2" t="s">
        <v>46</v>
      </c>
      <c r="G31" s="2">
        <v>14</v>
      </c>
      <c r="H31" s="2">
        <f>IF(SUMIFS(Import!H$2:H$237,Import!$F$2:$F$237,$F31,Import!$G$2:$G$237,$G31)=0,Data_T1!$H31,SUMIFS(Import!H$2:H$237,Import!$F$2:$F$237,$F31,Import!$G$2:$G$237,$G31))</f>
        <v>1645</v>
      </c>
      <c r="I31" s="2">
        <f>SUMIFS(Import!I$2:I$237,Import!$F$2:$F$237,$F31,Import!$G$2:$G$237,$G31)</f>
        <v>980</v>
      </c>
      <c r="J31" s="2">
        <f>SUMIFS(Import!J$2:J$237,Import!$F$2:$F$237,$F31,Import!$G$2:$G$237,$G31)</f>
        <v>59.57</v>
      </c>
      <c r="K31" s="2">
        <f>SUMIFS(Import!K$2:K$237,Import!$F$2:$F$237,$F31,Import!$G$2:$G$237,$G31)</f>
        <v>665</v>
      </c>
      <c r="L31" s="2">
        <f>SUMIFS(Import!L$2:L$237,Import!$F$2:$F$237,$F31,Import!$G$2:$G$237,$G31)</f>
        <v>40.43</v>
      </c>
      <c r="M31" s="2">
        <f>SUMIFS(Import!M$2:M$237,Import!$F$2:$F$237,$F31,Import!$G$2:$G$237,$G31)</f>
        <v>7</v>
      </c>
      <c r="N31" s="2">
        <f>SUMIFS(Import!N$2:N$237,Import!$F$2:$F$237,$F31,Import!$G$2:$G$237,$G31)</f>
        <v>0.43</v>
      </c>
      <c r="O31" s="2">
        <f>SUMIFS(Import!O$2:O$237,Import!$F$2:$F$237,$F31,Import!$G$2:$G$237,$G31)</f>
        <v>1.05</v>
      </c>
      <c r="P31" s="2">
        <f>SUMIFS(Import!P$2:P$237,Import!$F$2:$F$237,$F31,Import!$G$2:$G$237,$G31)</f>
        <v>12</v>
      </c>
      <c r="Q31" s="2">
        <f>SUMIFS(Import!Q$2:Q$237,Import!$F$2:$F$237,$F31,Import!$G$2:$G$237,$G31)</f>
        <v>0.73</v>
      </c>
      <c r="R31" s="2">
        <f>SUMIFS(Import!R$2:R$237,Import!$F$2:$F$237,$F31,Import!$G$2:$G$237,$G31)</f>
        <v>1.8</v>
      </c>
      <c r="S31" s="2">
        <f>SUMIFS(Import!S$2:S$237,Import!$F$2:$F$237,$F31,Import!$G$2:$G$237,$G31)</f>
        <v>646</v>
      </c>
      <c r="T31" s="2">
        <f>SUMIFS(Import!T$2:T$237,Import!$F$2:$F$237,$F31,Import!$G$2:$G$237,$G31)</f>
        <v>39.270000000000003</v>
      </c>
      <c r="U31" s="2">
        <f>SUMIFS(Import!U$2:U$237,Import!$F$2:$F$237,$F31,Import!$G$2:$G$237,$G31)</f>
        <v>97.14</v>
      </c>
      <c r="V31" s="2">
        <f>SUMIFS(Import!V$2:V$237,Import!$F$2:$F$237,$F31,Import!$G$2:$G$237,$G31)</f>
        <v>1</v>
      </c>
      <c r="W31" s="2" t="str">
        <f t="shared" si="11"/>
        <v>M</v>
      </c>
      <c r="X31" s="2" t="str">
        <f t="shared" si="11"/>
        <v>HOWELL</v>
      </c>
      <c r="Y31" s="2" t="str">
        <f t="shared" si="11"/>
        <v>Patrick</v>
      </c>
      <c r="Z31" s="2">
        <f>SUMIFS(Import!Z$2:Z$237,Import!$F$2:$F$237,$F31,Import!$G$2:$G$237,$G31)</f>
        <v>201</v>
      </c>
      <c r="AA31" s="2">
        <f>SUMIFS(Import!AA$2:AA$237,Import!$F$2:$F$237,$F31,Import!$G$2:$G$237,$G31)</f>
        <v>12.22</v>
      </c>
      <c r="AB31" s="2">
        <f>SUMIFS(Import!AB$2:AB$237,Import!$F$2:$F$237,$F31,Import!$G$2:$G$237,$G31)</f>
        <v>31.11</v>
      </c>
      <c r="AC31" s="2">
        <f>SUMIFS(Import!AC$2:AC$237,Import!$F$2:$F$237,$F31,Import!$G$2:$G$237,$G31)</f>
        <v>5</v>
      </c>
      <c r="AD31" s="2" t="str">
        <f t="shared" si="12"/>
        <v>M</v>
      </c>
      <c r="AE31" s="2" t="str">
        <f t="shared" si="12"/>
        <v>BROTHERSON</v>
      </c>
      <c r="AF31" s="2" t="str">
        <f t="shared" si="12"/>
        <v>Moetai, Charles</v>
      </c>
      <c r="AG31" s="2">
        <f>SUMIFS(Import!AG$2:AG$237,Import!$F$2:$F$237,$F31,Import!$G$2:$G$237,$G31)</f>
        <v>445</v>
      </c>
      <c r="AH31" s="2">
        <f>SUMIFS(Import!AH$2:AH$237,Import!$F$2:$F$237,$F31,Import!$G$2:$G$237,$G31)</f>
        <v>27.05</v>
      </c>
      <c r="AI31" s="2">
        <f>SUMIFS(Import!AI$2:AI$237,Import!$F$2:$F$237,$F31,Import!$G$2:$G$237,$G31)</f>
        <v>68.89</v>
      </c>
      <c r="AJ31" s="2">
        <f>SUMIFS(Import!AJ$2:AJ$237,Import!$F$2:$F$237,$F31,Import!$G$2:$G$237,$G31)</f>
        <v>0</v>
      </c>
      <c r="AK31" s="2">
        <f t="shared" si="13"/>
        <v>0</v>
      </c>
      <c r="AL31" s="2">
        <f t="shared" si="13"/>
        <v>0</v>
      </c>
      <c r="AM31" s="2">
        <f t="shared" si="13"/>
        <v>0</v>
      </c>
      <c r="AN31" s="2">
        <f>SUMIFS(Import!AN$2:AN$237,Import!$F$2:$F$237,$F31,Import!$G$2:$G$237,$G31)</f>
        <v>0</v>
      </c>
      <c r="AO31" s="2">
        <f>SUMIFS(Import!AO$2:AO$237,Import!$F$2:$F$237,$F31,Import!$G$2:$G$237,$G31)</f>
        <v>0</v>
      </c>
      <c r="AP31" s="2">
        <f>SUMIFS(Import!AP$2:AP$237,Import!$F$2:$F$237,$F31,Import!$G$2:$G$237,$G31)</f>
        <v>0</v>
      </c>
      <c r="AQ31" s="2">
        <f>SUMIFS(Import!AQ$2:AQ$237,Import!$F$2:$F$237,$F31,Import!$G$2:$G$237,$G31)</f>
        <v>0</v>
      </c>
      <c r="AR31" s="2">
        <f t="shared" si="14"/>
        <v>0</v>
      </c>
      <c r="AS31" s="2">
        <f t="shared" si="14"/>
        <v>0</v>
      </c>
      <c r="AT31" s="2">
        <f t="shared" si="14"/>
        <v>0</v>
      </c>
      <c r="AU31" s="2">
        <f>SUMIFS(Import!AU$2:AU$237,Import!$F$2:$F$237,$F31,Import!$G$2:$G$237,$G31)</f>
        <v>0</v>
      </c>
      <c r="AV31" s="2">
        <f>SUMIFS(Import!AV$2:AV$237,Import!$F$2:$F$237,$F31,Import!$G$2:$G$237,$G31)</f>
        <v>0</v>
      </c>
      <c r="AW31" s="2">
        <f>SUMIFS(Import!AW$2:AW$237,Import!$F$2:$F$237,$F31,Import!$G$2:$G$237,$G31)</f>
        <v>0</v>
      </c>
      <c r="AX31" s="2">
        <f>SUMIFS(Import!AX$2:AX$237,Import!$F$2:$F$237,$F31,Import!$G$2:$G$237,$G31)</f>
        <v>0</v>
      </c>
      <c r="AY31" s="2">
        <f t="shared" si="15"/>
        <v>0</v>
      </c>
      <c r="AZ31" s="2">
        <f t="shared" si="15"/>
        <v>0</v>
      </c>
      <c r="BA31" s="2">
        <f t="shared" si="15"/>
        <v>0</v>
      </c>
      <c r="BB31" s="2">
        <f>SUMIFS(Import!BB$2:BB$237,Import!$F$2:$F$237,$F31,Import!$G$2:$G$237,$G31)</f>
        <v>0</v>
      </c>
      <c r="BC31" s="2">
        <f>SUMIFS(Import!BC$2:BC$237,Import!$F$2:$F$237,$F31,Import!$G$2:$G$237,$G31)</f>
        <v>0</v>
      </c>
      <c r="BD31" s="2">
        <f>SUMIFS(Import!BD$2:BD$237,Import!$F$2:$F$237,$F31,Import!$G$2:$G$237,$G31)</f>
        <v>0</v>
      </c>
      <c r="BE31" s="2">
        <f>SUMIFS(Import!BE$2:BE$237,Import!$F$2:$F$237,$F31,Import!$G$2:$G$237,$G31)</f>
        <v>0</v>
      </c>
      <c r="BF31" s="2">
        <f t="shared" si="16"/>
        <v>0</v>
      </c>
      <c r="BG31" s="2">
        <f t="shared" si="16"/>
        <v>0</v>
      </c>
      <c r="BH31" s="2">
        <f t="shared" si="16"/>
        <v>0</v>
      </c>
      <c r="BI31" s="2">
        <f>SUMIFS(Import!BI$2:BI$237,Import!$F$2:$F$237,$F31,Import!$G$2:$G$237,$G31)</f>
        <v>0</v>
      </c>
      <c r="BJ31" s="2">
        <f>SUMIFS(Import!BJ$2:BJ$237,Import!$F$2:$F$237,$F31,Import!$G$2:$G$237,$G31)</f>
        <v>0</v>
      </c>
      <c r="BK31" s="2">
        <f>SUMIFS(Import!BK$2:BK$237,Import!$F$2:$F$237,$F31,Import!$G$2:$G$237,$G31)</f>
        <v>0</v>
      </c>
      <c r="BL31" s="2">
        <f>SUMIFS(Import!BL$2:BL$237,Import!$F$2:$F$237,$F31,Import!$G$2:$G$237,$G31)</f>
        <v>0</v>
      </c>
      <c r="BM31" s="2">
        <f t="shared" si="17"/>
        <v>0</v>
      </c>
      <c r="BN31" s="2">
        <f t="shared" si="17"/>
        <v>0</v>
      </c>
      <c r="BO31" s="2">
        <f t="shared" si="17"/>
        <v>0</v>
      </c>
      <c r="BP31" s="2">
        <f>SUMIFS(Import!BP$2:BP$237,Import!$F$2:$F$237,$F31,Import!$G$2:$G$237,$G31)</f>
        <v>0</v>
      </c>
      <c r="BQ31" s="2">
        <f>SUMIFS(Import!BQ$2:BQ$237,Import!$F$2:$F$237,$F31,Import!$G$2:$G$237,$G31)</f>
        <v>0</v>
      </c>
      <c r="BR31" s="2">
        <f>SUMIFS(Import!BR$2:BR$237,Import!$F$2:$F$237,$F31,Import!$G$2:$G$237,$G31)</f>
        <v>0</v>
      </c>
      <c r="BS31" s="2">
        <f>SUMIFS(Import!BS$2:BS$237,Import!$F$2:$F$237,$F31,Import!$G$2:$G$237,$G31)</f>
        <v>0</v>
      </c>
      <c r="BT31" s="2">
        <f t="shared" si="18"/>
        <v>0</v>
      </c>
      <c r="BU31" s="2">
        <f t="shared" si="18"/>
        <v>0</v>
      </c>
      <c r="BV31" s="2">
        <f t="shared" si="18"/>
        <v>0</v>
      </c>
      <c r="BW31" s="2">
        <f>SUMIFS(Import!BW$2:BW$237,Import!$F$2:$F$237,$F31,Import!$G$2:$G$237,$G31)</f>
        <v>0</v>
      </c>
      <c r="BX31" s="2">
        <f>SUMIFS(Import!BX$2:BX$237,Import!$F$2:$F$237,$F31,Import!$G$2:$G$237,$G31)</f>
        <v>0</v>
      </c>
      <c r="BY31" s="2">
        <f>SUMIFS(Import!BY$2:BY$237,Import!$F$2:$F$237,$F31,Import!$G$2:$G$237,$G31)</f>
        <v>0</v>
      </c>
      <c r="BZ31" s="2">
        <f>SUMIFS(Import!BZ$2:BZ$237,Import!$F$2:$F$237,$F31,Import!$G$2:$G$237,$G31)</f>
        <v>0</v>
      </c>
      <c r="CA31" s="2">
        <f t="shared" si="19"/>
        <v>0</v>
      </c>
      <c r="CB31" s="2">
        <f t="shared" si="19"/>
        <v>0</v>
      </c>
      <c r="CC31" s="2">
        <f t="shared" si="19"/>
        <v>0</v>
      </c>
      <c r="CD31" s="2">
        <f>SUMIFS(Import!CD$2:CD$237,Import!$F$2:$F$237,$F31,Import!$G$2:$G$237,$G31)</f>
        <v>0</v>
      </c>
      <c r="CE31" s="2">
        <f>SUMIFS(Import!CE$2:CE$237,Import!$F$2:$F$237,$F31,Import!$G$2:$G$237,$G31)</f>
        <v>0</v>
      </c>
      <c r="CF31" s="2">
        <f>SUMIFS(Import!CF$2:CF$237,Import!$F$2:$F$237,$F31,Import!$G$2:$G$237,$G31)</f>
        <v>0</v>
      </c>
      <c r="CG31" s="2">
        <f>SUMIFS(Import!CG$2:CG$237,Import!$F$2:$F$237,$F31,Import!$G$2:$G$237,$G31)</f>
        <v>0</v>
      </c>
      <c r="CH31" s="2">
        <f t="shared" si="20"/>
        <v>0</v>
      </c>
      <c r="CI31" s="2">
        <f t="shared" si="20"/>
        <v>0</v>
      </c>
      <c r="CJ31" s="2">
        <f t="shared" si="20"/>
        <v>0</v>
      </c>
      <c r="CK31" s="2">
        <f>SUMIFS(Import!CK$2:CK$237,Import!$F$2:$F$237,$F31,Import!$G$2:$G$237,$G31)</f>
        <v>0</v>
      </c>
      <c r="CL31" s="2">
        <f>SUMIFS(Import!CL$2:CL$237,Import!$F$2:$F$237,$F31,Import!$G$2:$G$237,$G31)</f>
        <v>0</v>
      </c>
      <c r="CM31" s="2">
        <f>SUMIFS(Import!CM$2:CM$237,Import!$F$2:$F$237,$F31,Import!$G$2:$G$237,$G31)</f>
        <v>0</v>
      </c>
      <c r="CN31" s="2">
        <f>SUMIFS(Import!CN$2:CN$237,Import!$F$2:$F$237,$F31,Import!$G$2:$G$237,$G31)</f>
        <v>0</v>
      </c>
      <c r="CO31" s="3">
        <f t="shared" si="21"/>
        <v>0</v>
      </c>
      <c r="CP31" s="3">
        <f t="shared" si="21"/>
        <v>0</v>
      </c>
      <c r="CQ31" s="3">
        <f t="shared" si="21"/>
        <v>0</v>
      </c>
      <c r="CR31" s="2">
        <f>SUMIFS(Import!CR$2:CR$237,Import!$F$2:$F$237,$F31,Import!$G$2:$G$237,$G31)</f>
        <v>0</v>
      </c>
      <c r="CS31" s="2">
        <f>SUMIFS(Import!CS$2:CS$237,Import!$F$2:$F$237,$F31,Import!$G$2:$G$237,$G31)</f>
        <v>0</v>
      </c>
      <c r="CT31" s="2">
        <f>SUMIFS(Import!CT$2:CT$237,Import!$F$2:$F$237,$F31,Import!$G$2:$G$237,$G31)</f>
        <v>0</v>
      </c>
    </row>
    <row r="32" spans="1:98" x14ac:dyDescent="0.25">
      <c r="A32" s="2" t="s">
        <v>38</v>
      </c>
      <c r="B32" s="2" t="s">
        <v>39</v>
      </c>
      <c r="C32" s="2">
        <v>1</v>
      </c>
      <c r="D32" s="2" t="s">
        <v>40</v>
      </c>
      <c r="E32" s="2">
        <v>16</v>
      </c>
      <c r="F32" s="2" t="s">
        <v>47</v>
      </c>
      <c r="G32" s="2">
        <v>1</v>
      </c>
      <c r="H32" s="2">
        <f>IF(SUMIFS(Import!H$2:H$237,Import!$F$2:$F$237,$F32,Import!$G$2:$G$237,$G32)=0,Data_T1!$H32,SUMIFS(Import!H$2:H$237,Import!$F$2:$F$237,$F32,Import!$G$2:$G$237,$G32))</f>
        <v>606</v>
      </c>
      <c r="I32" s="2">
        <f>SUMIFS(Import!I$2:I$237,Import!$F$2:$F$237,$F32,Import!$G$2:$G$237,$G32)</f>
        <v>334</v>
      </c>
      <c r="J32" s="2">
        <f>SUMIFS(Import!J$2:J$237,Import!$F$2:$F$237,$F32,Import!$G$2:$G$237,$G32)</f>
        <v>55.12</v>
      </c>
      <c r="K32" s="2">
        <f>SUMIFS(Import!K$2:K$237,Import!$F$2:$F$237,$F32,Import!$G$2:$G$237,$G32)</f>
        <v>272</v>
      </c>
      <c r="L32" s="2">
        <f>SUMIFS(Import!L$2:L$237,Import!$F$2:$F$237,$F32,Import!$G$2:$G$237,$G32)</f>
        <v>44.88</v>
      </c>
      <c r="M32" s="2">
        <f>SUMIFS(Import!M$2:M$237,Import!$F$2:$F$237,$F32,Import!$G$2:$G$237,$G32)</f>
        <v>4</v>
      </c>
      <c r="N32" s="2">
        <f>SUMIFS(Import!N$2:N$237,Import!$F$2:$F$237,$F32,Import!$G$2:$G$237,$G32)</f>
        <v>0.66</v>
      </c>
      <c r="O32" s="2">
        <f>SUMIFS(Import!O$2:O$237,Import!$F$2:$F$237,$F32,Import!$G$2:$G$237,$G32)</f>
        <v>1.47</v>
      </c>
      <c r="P32" s="2">
        <f>SUMIFS(Import!P$2:P$237,Import!$F$2:$F$237,$F32,Import!$G$2:$G$237,$G32)</f>
        <v>3</v>
      </c>
      <c r="Q32" s="2">
        <f>SUMIFS(Import!Q$2:Q$237,Import!$F$2:$F$237,$F32,Import!$G$2:$G$237,$G32)</f>
        <v>0.5</v>
      </c>
      <c r="R32" s="2">
        <f>SUMIFS(Import!R$2:R$237,Import!$F$2:$F$237,$F32,Import!$G$2:$G$237,$G32)</f>
        <v>1.1000000000000001</v>
      </c>
      <c r="S32" s="2">
        <f>SUMIFS(Import!S$2:S$237,Import!$F$2:$F$237,$F32,Import!$G$2:$G$237,$G32)</f>
        <v>265</v>
      </c>
      <c r="T32" s="2">
        <f>SUMIFS(Import!T$2:T$237,Import!$F$2:$F$237,$F32,Import!$G$2:$G$237,$G32)</f>
        <v>43.73</v>
      </c>
      <c r="U32" s="2">
        <f>SUMIFS(Import!U$2:U$237,Import!$F$2:$F$237,$F32,Import!$G$2:$G$237,$G32)</f>
        <v>97.43</v>
      </c>
      <c r="V32" s="2">
        <f>SUMIFS(Import!V$2:V$237,Import!$F$2:$F$237,$F32,Import!$G$2:$G$237,$G32)</f>
        <v>1</v>
      </c>
      <c r="W32" s="2" t="str">
        <f t="shared" si="11"/>
        <v>M</v>
      </c>
      <c r="X32" s="2" t="str">
        <f t="shared" si="11"/>
        <v>GREIG</v>
      </c>
      <c r="Y32" s="2" t="str">
        <f t="shared" si="11"/>
        <v>Moana</v>
      </c>
      <c r="Z32" s="2">
        <f>SUMIFS(Import!Z$2:Z$237,Import!$F$2:$F$237,$F32,Import!$G$2:$G$237,$G32)</f>
        <v>44</v>
      </c>
      <c r="AA32" s="2">
        <f>SUMIFS(Import!AA$2:AA$237,Import!$F$2:$F$237,$F32,Import!$G$2:$G$237,$G32)</f>
        <v>7.26</v>
      </c>
      <c r="AB32" s="2">
        <f>SUMIFS(Import!AB$2:AB$237,Import!$F$2:$F$237,$F32,Import!$G$2:$G$237,$G32)</f>
        <v>16.600000000000001</v>
      </c>
      <c r="AC32" s="2">
        <f>SUMIFS(Import!AC$2:AC$237,Import!$F$2:$F$237,$F32,Import!$G$2:$G$237,$G32)</f>
        <v>3</v>
      </c>
      <c r="AD32" s="2" t="str">
        <f t="shared" si="12"/>
        <v>F</v>
      </c>
      <c r="AE32" s="2" t="str">
        <f t="shared" si="12"/>
        <v>SAGE</v>
      </c>
      <c r="AF32" s="2" t="str">
        <f t="shared" si="12"/>
        <v>Maina</v>
      </c>
      <c r="AG32" s="2">
        <f>SUMIFS(Import!AG$2:AG$237,Import!$F$2:$F$237,$F32,Import!$G$2:$G$237,$G32)</f>
        <v>221</v>
      </c>
      <c r="AH32" s="2">
        <f>SUMIFS(Import!AH$2:AH$237,Import!$F$2:$F$237,$F32,Import!$G$2:$G$237,$G32)</f>
        <v>36.47</v>
      </c>
      <c r="AI32" s="2">
        <f>SUMIFS(Import!AI$2:AI$237,Import!$F$2:$F$237,$F32,Import!$G$2:$G$237,$G32)</f>
        <v>83.4</v>
      </c>
      <c r="AJ32" s="2">
        <f>SUMIFS(Import!AJ$2:AJ$237,Import!$F$2:$F$237,$F32,Import!$G$2:$G$237,$G32)</f>
        <v>0</v>
      </c>
      <c r="AK32" s="2">
        <f t="shared" si="13"/>
        <v>0</v>
      </c>
      <c r="AL32" s="2">
        <f t="shared" si="13"/>
        <v>0</v>
      </c>
      <c r="AM32" s="2">
        <f t="shared" si="13"/>
        <v>0</v>
      </c>
      <c r="AN32" s="2">
        <f>SUMIFS(Import!AN$2:AN$237,Import!$F$2:$F$237,$F32,Import!$G$2:$G$237,$G32)</f>
        <v>0</v>
      </c>
      <c r="AO32" s="2">
        <f>SUMIFS(Import!AO$2:AO$237,Import!$F$2:$F$237,$F32,Import!$G$2:$G$237,$G32)</f>
        <v>0</v>
      </c>
      <c r="AP32" s="2">
        <f>SUMIFS(Import!AP$2:AP$237,Import!$F$2:$F$237,$F32,Import!$G$2:$G$237,$G32)</f>
        <v>0</v>
      </c>
      <c r="AQ32" s="2">
        <f>SUMIFS(Import!AQ$2:AQ$237,Import!$F$2:$F$237,$F32,Import!$G$2:$G$237,$G32)</f>
        <v>0</v>
      </c>
      <c r="AR32" s="2">
        <f t="shared" si="14"/>
        <v>0</v>
      </c>
      <c r="AS32" s="2">
        <f t="shared" si="14"/>
        <v>0</v>
      </c>
      <c r="AT32" s="2">
        <f t="shared" si="14"/>
        <v>0</v>
      </c>
      <c r="AU32" s="2">
        <f>SUMIFS(Import!AU$2:AU$237,Import!$F$2:$F$237,$F32,Import!$G$2:$G$237,$G32)</f>
        <v>0</v>
      </c>
      <c r="AV32" s="2">
        <f>SUMIFS(Import!AV$2:AV$237,Import!$F$2:$F$237,$F32,Import!$G$2:$G$237,$G32)</f>
        <v>0</v>
      </c>
      <c r="AW32" s="2">
        <f>SUMIFS(Import!AW$2:AW$237,Import!$F$2:$F$237,$F32,Import!$G$2:$G$237,$G32)</f>
        <v>0</v>
      </c>
      <c r="AX32" s="2">
        <f>SUMIFS(Import!AX$2:AX$237,Import!$F$2:$F$237,$F32,Import!$G$2:$G$237,$G32)</f>
        <v>0</v>
      </c>
      <c r="AY32" s="2">
        <f t="shared" si="15"/>
        <v>0</v>
      </c>
      <c r="AZ32" s="2">
        <f t="shared" si="15"/>
        <v>0</v>
      </c>
      <c r="BA32" s="2">
        <f t="shared" si="15"/>
        <v>0</v>
      </c>
      <c r="BB32" s="2">
        <f>SUMIFS(Import!BB$2:BB$237,Import!$F$2:$F$237,$F32,Import!$G$2:$G$237,$G32)</f>
        <v>0</v>
      </c>
      <c r="BC32" s="2">
        <f>SUMIFS(Import!BC$2:BC$237,Import!$F$2:$F$237,$F32,Import!$G$2:$G$237,$G32)</f>
        <v>0</v>
      </c>
      <c r="BD32" s="2">
        <f>SUMIFS(Import!BD$2:BD$237,Import!$F$2:$F$237,$F32,Import!$G$2:$G$237,$G32)</f>
        <v>0</v>
      </c>
      <c r="BE32" s="2">
        <f>SUMIFS(Import!BE$2:BE$237,Import!$F$2:$F$237,$F32,Import!$G$2:$G$237,$G32)</f>
        <v>0</v>
      </c>
      <c r="BF32" s="2">
        <f t="shared" si="16"/>
        <v>0</v>
      </c>
      <c r="BG32" s="2">
        <f t="shared" si="16"/>
        <v>0</v>
      </c>
      <c r="BH32" s="2">
        <f t="shared" si="16"/>
        <v>0</v>
      </c>
      <c r="BI32" s="2">
        <f>SUMIFS(Import!BI$2:BI$237,Import!$F$2:$F$237,$F32,Import!$G$2:$G$237,$G32)</f>
        <v>0</v>
      </c>
      <c r="BJ32" s="2">
        <f>SUMIFS(Import!BJ$2:BJ$237,Import!$F$2:$F$237,$F32,Import!$G$2:$G$237,$G32)</f>
        <v>0</v>
      </c>
      <c r="BK32" s="2">
        <f>SUMIFS(Import!BK$2:BK$237,Import!$F$2:$F$237,$F32,Import!$G$2:$G$237,$G32)</f>
        <v>0</v>
      </c>
      <c r="BL32" s="2">
        <f>SUMIFS(Import!BL$2:BL$237,Import!$F$2:$F$237,$F32,Import!$G$2:$G$237,$G32)</f>
        <v>0</v>
      </c>
      <c r="BM32" s="2">
        <f t="shared" si="17"/>
        <v>0</v>
      </c>
      <c r="BN32" s="2">
        <f t="shared" si="17"/>
        <v>0</v>
      </c>
      <c r="BO32" s="2">
        <f t="shared" si="17"/>
        <v>0</v>
      </c>
      <c r="BP32" s="2">
        <f>SUMIFS(Import!BP$2:BP$237,Import!$F$2:$F$237,$F32,Import!$G$2:$G$237,$G32)</f>
        <v>0</v>
      </c>
      <c r="BQ32" s="2">
        <f>SUMIFS(Import!BQ$2:BQ$237,Import!$F$2:$F$237,$F32,Import!$G$2:$G$237,$G32)</f>
        <v>0</v>
      </c>
      <c r="BR32" s="2">
        <f>SUMIFS(Import!BR$2:BR$237,Import!$F$2:$F$237,$F32,Import!$G$2:$G$237,$G32)</f>
        <v>0</v>
      </c>
      <c r="BS32" s="2">
        <f>SUMIFS(Import!BS$2:BS$237,Import!$F$2:$F$237,$F32,Import!$G$2:$G$237,$G32)</f>
        <v>0</v>
      </c>
      <c r="BT32" s="2">
        <f t="shared" si="18"/>
        <v>0</v>
      </c>
      <c r="BU32" s="2">
        <f t="shared" si="18"/>
        <v>0</v>
      </c>
      <c r="BV32" s="2">
        <f t="shared" si="18"/>
        <v>0</v>
      </c>
      <c r="BW32" s="2">
        <f>SUMIFS(Import!BW$2:BW$237,Import!$F$2:$F$237,$F32,Import!$G$2:$G$237,$G32)</f>
        <v>0</v>
      </c>
      <c r="BX32" s="2">
        <f>SUMIFS(Import!BX$2:BX$237,Import!$F$2:$F$237,$F32,Import!$G$2:$G$237,$G32)</f>
        <v>0</v>
      </c>
      <c r="BY32" s="2">
        <f>SUMIFS(Import!BY$2:BY$237,Import!$F$2:$F$237,$F32,Import!$G$2:$G$237,$G32)</f>
        <v>0</v>
      </c>
      <c r="BZ32" s="2">
        <f>SUMIFS(Import!BZ$2:BZ$237,Import!$F$2:$F$237,$F32,Import!$G$2:$G$237,$G32)</f>
        <v>0</v>
      </c>
      <c r="CA32" s="2">
        <f t="shared" si="19"/>
        <v>0</v>
      </c>
      <c r="CB32" s="2">
        <f t="shared" si="19"/>
        <v>0</v>
      </c>
      <c r="CC32" s="2">
        <f t="shared" si="19"/>
        <v>0</v>
      </c>
      <c r="CD32" s="2">
        <f>SUMIFS(Import!CD$2:CD$237,Import!$F$2:$F$237,$F32,Import!$G$2:$G$237,$G32)</f>
        <v>0</v>
      </c>
      <c r="CE32" s="2">
        <f>SUMIFS(Import!CE$2:CE$237,Import!$F$2:$F$237,$F32,Import!$G$2:$G$237,$G32)</f>
        <v>0</v>
      </c>
      <c r="CF32" s="2">
        <f>SUMIFS(Import!CF$2:CF$237,Import!$F$2:$F$237,$F32,Import!$G$2:$G$237,$G32)</f>
        <v>0</v>
      </c>
      <c r="CG32" s="2">
        <f>SUMIFS(Import!CG$2:CG$237,Import!$F$2:$F$237,$F32,Import!$G$2:$G$237,$G32)</f>
        <v>0</v>
      </c>
      <c r="CH32" s="2">
        <f t="shared" si="20"/>
        <v>0</v>
      </c>
      <c r="CI32" s="2">
        <f t="shared" si="20"/>
        <v>0</v>
      </c>
      <c r="CJ32" s="2">
        <f t="shared" si="20"/>
        <v>0</v>
      </c>
      <c r="CK32" s="2">
        <f>SUMIFS(Import!CK$2:CK$237,Import!$F$2:$F$237,$F32,Import!$G$2:$G$237,$G32)</f>
        <v>0</v>
      </c>
      <c r="CL32" s="2">
        <f>SUMIFS(Import!CL$2:CL$237,Import!$F$2:$F$237,$F32,Import!$G$2:$G$237,$G32)</f>
        <v>0</v>
      </c>
      <c r="CM32" s="2">
        <f>SUMIFS(Import!CM$2:CM$237,Import!$F$2:$F$237,$F32,Import!$G$2:$G$237,$G32)</f>
        <v>0</v>
      </c>
      <c r="CN32" s="2">
        <f>SUMIFS(Import!CN$2:CN$237,Import!$F$2:$F$237,$F32,Import!$G$2:$G$237,$G32)</f>
        <v>0</v>
      </c>
      <c r="CO32" s="3">
        <f t="shared" si="21"/>
        <v>0</v>
      </c>
      <c r="CP32" s="3">
        <f t="shared" si="21"/>
        <v>0</v>
      </c>
      <c r="CQ32" s="3">
        <f t="shared" si="21"/>
        <v>0</v>
      </c>
      <c r="CR32" s="2">
        <f>SUMIFS(Import!CR$2:CR$237,Import!$F$2:$F$237,$F32,Import!$G$2:$G$237,$G32)</f>
        <v>0</v>
      </c>
      <c r="CS32" s="2">
        <f>SUMIFS(Import!CS$2:CS$237,Import!$F$2:$F$237,$F32,Import!$G$2:$G$237,$G32)</f>
        <v>0</v>
      </c>
      <c r="CT32" s="2">
        <f>SUMIFS(Import!CT$2:CT$237,Import!$F$2:$F$237,$F32,Import!$G$2:$G$237,$G32)</f>
        <v>0</v>
      </c>
    </row>
    <row r="33" spans="1:98" x14ac:dyDescent="0.25">
      <c r="A33" s="2" t="s">
        <v>38</v>
      </c>
      <c r="B33" s="2" t="s">
        <v>39</v>
      </c>
      <c r="C33" s="2">
        <v>1</v>
      </c>
      <c r="D33" s="2" t="s">
        <v>40</v>
      </c>
      <c r="E33" s="2">
        <v>16</v>
      </c>
      <c r="F33" s="2" t="s">
        <v>47</v>
      </c>
      <c r="G33" s="2">
        <v>2</v>
      </c>
      <c r="H33" s="2">
        <f>IF(SUMIFS(Import!H$2:H$237,Import!$F$2:$F$237,$F33,Import!$G$2:$G$237,$G33)=0,Data_T1!$H33,SUMIFS(Import!H$2:H$237,Import!$F$2:$F$237,$F33,Import!$G$2:$G$237,$G33))</f>
        <v>237</v>
      </c>
      <c r="I33" s="2">
        <f>SUMIFS(Import!I$2:I$237,Import!$F$2:$F$237,$F33,Import!$G$2:$G$237,$G33)</f>
        <v>122</v>
      </c>
      <c r="J33" s="2">
        <f>SUMIFS(Import!J$2:J$237,Import!$F$2:$F$237,$F33,Import!$G$2:$G$237,$G33)</f>
        <v>51.48</v>
      </c>
      <c r="K33" s="2">
        <f>SUMIFS(Import!K$2:K$237,Import!$F$2:$F$237,$F33,Import!$G$2:$G$237,$G33)</f>
        <v>115</v>
      </c>
      <c r="L33" s="2">
        <f>SUMIFS(Import!L$2:L$237,Import!$F$2:$F$237,$F33,Import!$G$2:$G$237,$G33)</f>
        <v>48.52</v>
      </c>
      <c r="M33" s="2">
        <f>SUMIFS(Import!M$2:M$237,Import!$F$2:$F$237,$F33,Import!$G$2:$G$237,$G33)</f>
        <v>0</v>
      </c>
      <c r="N33" s="2">
        <f>SUMIFS(Import!N$2:N$237,Import!$F$2:$F$237,$F33,Import!$G$2:$G$237,$G33)</f>
        <v>0</v>
      </c>
      <c r="O33" s="2">
        <f>SUMIFS(Import!O$2:O$237,Import!$F$2:$F$237,$F33,Import!$G$2:$G$237,$G33)</f>
        <v>0</v>
      </c>
      <c r="P33" s="2">
        <f>SUMIFS(Import!P$2:P$237,Import!$F$2:$F$237,$F33,Import!$G$2:$G$237,$G33)</f>
        <v>1</v>
      </c>
      <c r="Q33" s="2">
        <f>SUMIFS(Import!Q$2:Q$237,Import!$F$2:$F$237,$F33,Import!$G$2:$G$237,$G33)</f>
        <v>0.42</v>
      </c>
      <c r="R33" s="2">
        <f>SUMIFS(Import!R$2:R$237,Import!$F$2:$F$237,$F33,Import!$G$2:$G$237,$G33)</f>
        <v>0.87</v>
      </c>
      <c r="S33" s="2">
        <f>SUMIFS(Import!S$2:S$237,Import!$F$2:$F$237,$F33,Import!$G$2:$G$237,$G33)</f>
        <v>114</v>
      </c>
      <c r="T33" s="2">
        <f>SUMIFS(Import!T$2:T$237,Import!$F$2:$F$237,$F33,Import!$G$2:$G$237,$G33)</f>
        <v>48.1</v>
      </c>
      <c r="U33" s="2">
        <f>SUMIFS(Import!U$2:U$237,Import!$F$2:$F$237,$F33,Import!$G$2:$G$237,$G33)</f>
        <v>99.13</v>
      </c>
      <c r="V33" s="2">
        <f>SUMIFS(Import!V$2:V$237,Import!$F$2:$F$237,$F33,Import!$G$2:$G$237,$G33)</f>
        <v>1</v>
      </c>
      <c r="W33" s="2" t="str">
        <f t="shared" si="11"/>
        <v>M</v>
      </c>
      <c r="X33" s="2" t="str">
        <f t="shared" si="11"/>
        <v>GREIG</v>
      </c>
      <c r="Y33" s="2" t="str">
        <f t="shared" si="11"/>
        <v>Moana</v>
      </c>
      <c r="Z33" s="2">
        <f>SUMIFS(Import!Z$2:Z$237,Import!$F$2:$F$237,$F33,Import!$G$2:$G$237,$G33)</f>
        <v>47</v>
      </c>
      <c r="AA33" s="2">
        <f>SUMIFS(Import!AA$2:AA$237,Import!$F$2:$F$237,$F33,Import!$G$2:$G$237,$G33)</f>
        <v>19.829999999999998</v>
      </c>
      <c r="AB33" s="2">
        <f>SUMIFS(Import!AB$2:AB$237,Import!$F$2:$F$237,$F33,Import!$G$2:$G$237,$G33)</f>
        <v>41.23</v>
      </c>
      <c r="AC33" s="2">
        <f>SUMIFS(Import!AC$2:AC$237,Import!$F$2:$F$237,$F33,Import!$G$2:$G$237,$G33)</f>
        <v>3</v>
      </c>
      <c r="AD33" s="2" t="str">
        <f t="shared" si="12"/>
        <v>F</v>
      </c>
      <c r="AE33" s="2" t="str">
        <f t="shared" si="12"/>
        <v>SAGE</v>
      </c>
      <c r="AF33" s="2" t="str">
        <f t="shared" si="12"/>
        <v>Maina</v>
      </c>
      <c r="AG33" s="2">
        <f>SUMIFS(Import!AG$2:AG$237,Import!$F$2:$F$237,$F33,Import!$G$2:$G$237,$G33)</f>
        <v>67</v>
      </c>
      <c r="AH33" s="2">
        <f>SUMIFS(Import!AH$2:AH$237,Import!$F$2:$F$237,$F33,Import!$G$2:$G$237,$G33)</f>
        <v>28.27</v>
      </c>
      <c r="AI33" s="2">
        <f>SUMIFS(Import!AI$2:AI$237,Import!$F$2:$F$237,$F33,Import!$G$2:$G$237,$G33)</f>
        <v>58.77</v>
      </c>
      <c r="AJ33" s="2">
        <f>SUMIFS(Import!AJ$2:AJ$237,Import!$F$2:$F$237,$F33,Import!$G$2:$G$237,$G33)</f>
        <v>0</v>
      </c>
      <c r="AK33" s="2">
        <f t="shared" si="13"/>
        <v>0</v>
      </c>
      <c r="AL33" s="2">
        <f t="shared" si="13"/>
        <v>0</v>
      </c>
      <c r="AM33" s="2">
        <f t="shared" si="13"/>
        <v>0</v>
      </c>
      <c r="AN33" s="2">
        <f>SUMIFS(Import!AN$2:AN$237,Import!$F$2:$F$237,$F33,Import!$G$2:$G$237,$G33)</f>
        <v>0</v>
      </c>
      <c r="AO33" s="2">
        <f>SUMIFS(Import!AO$2:AO$237,Import!$F$2:$F$237,$F33,Import!$G$2:$G$237,$G33)</f>
        <v>0</v>
      </c>
      <c r="AP33" s="2">
        <f>SUMIFS(Import!AP$2:AP$237,Import!$F$2:$F$237,$F33,Import!$G$2:$G$237,$G33)</f>
        <v>0</v>
      </c>
      <c r="AQ33" s="2">
        <f>SUMIFS(Import!AQ$2:AQ$237,Import!$F$2:$F$237,$F33,Import!$G$2:$G$237,$G33)</f>
        <v>0</v>
      </c>
      <c r="AR33" s="2">
        <f t="shared" si="14"/>
        <v>0</v>
      </c>
      <c r="AS33" s="2">
        <f t="shared" si="14"/>
        <v>0</v>
      </c>
      <c r="AT33" s="2">
        <f t="shared" si="14"/>
        <v>0</v>
      </c>
      <c r="AU33" s="2">
        <f>SUMIFS(Import!AU$2:AU$237,Import!$F$2:$F$237,$F33,Import!$G$2:$G$237,$G33)</f>
        <v>0</v>
      </c>
      <c r="AV33" s="2">
        <f>SUMIFS(Import!AV$2:AV$237,Import!$F$2:$F$237,$F33,Import!$G$2:$G$237,$G33)</f>
        <v>0</v>
      </c>
      <c r="AW33" s="2">
        <f>SUMIFS(Import!AW$2:AW$237,Import!$F$2:$F$237,$F33,Import!$G$2:$G$237,$G33)</f>
        <v>0</v>
      </c>
      <c r="AX33" s="2">
        <f>SUMIFS(Import!AX$2:AX$237,Import!$F$2:$F$237,$F33,Import!$G$2:$G$237,$G33)</f>
        <v>0</v>
      </c>
      <c r="AY33" s="2">
        <f t="shared" si="15"/>
        <v>0</v>
      </c>
      <c r="AZ33" s="2">
        <f t="shared" si="15"/>
        <v>0</v>
      </c>
      <c r="BA33" s="2">
        <f t="shared" si="15"/>
        <v>0</v>
      </c>
      <c r="BB33" s="2">
        <f>SUMIFS(Import!BB$2:BB$237,Import!$F$2:$F$237,$F33,Import!$G$2:$G$237,$G33)</f>
        <v>0</v>
      </c>
      <c r="BC33" s="2">
        <f>SUMIFS(Import!BC$2:BC$237,Import!$F$2:$F$237,$F33,Import!$G$2:$G$237,$G33)</f>
        <v>0</v>
      </c>
      <c r="BD33" s="2">
        <f>SUMIFS(Import!BD$2:BD$237,Import!$F$2:$F$237,$F33,Import!$G$2:$G$237,$G33)</f>
        <v>0</v>
      </c>
      <c r="BE33" s="2">
        <f>SUMIFS(Import!BE$2:BE$237,Import!$F$2:$F$237,$F33,Import!$G$2:$G$237,$G33)</f>
        <v>0</v>
      </c>
      <c r="BF33" s="2">
        <f t="shared" si="16"/>
        <v>0</v>
      </c>
      <c r="BG33" s="2">
        <f t="shared" si="16"/>
        <v>0</v>
      </c>
      <c r="BH33" s="2">
        <f t="shared" si="16"/>
        <v>0</v>
      </c>
      <c r="BI33" s="2">
        <f>SUMIFS(Import!BI$2:BI$237,Import!$F$2:$F$237,$F33,Import!$G$2:$G$237,$G33)</f>
        <v>0</v>
      </c>
      <c r="BJ33" s="2">
        <f>SUMIFS(Import!BJ$2:BJ$237,Import!$F$2:$F$237,$F33,Import!$G$2:$G$237,$G33)</f>
        <v>0</v>
      </c>
      <c r="BK33" s="2">
        <f>SUMIFS(Import!BK$2:BK$237,Import!$F$2:$F$237,$F33,Import!$G$2:$G$237,$G33)</f>
        <v>0</v>
      </c>
      <c r="BL33" s="2">
        <f>SUMIFS(Import!BL$2:BL$237,Import!$F$2:$F$237,$F33,Import!$G$2:$G$237,$G33)</f>
        <v>0</v>
      </c>
      <c r="BM33" s="2">
        <f t="shared" si="17"/>
        <v>0</v>
      </c>
      <c r="BN33" s="2">
        <f t="shared" si="17"/>
        <v>0</v>
      </c>
      <c r="BO33" s="2">
        <f t="shared" si="17"/>
        <v>0</v>
      </c>
      <c r="BP33" s="2">
        <f>SUMIFS(Import!BP$2:BP$237,Import!$F$2:$F$237,$F33,Import!$G$2:$G$237,$G33)</f>
        <v>0</v>
      </c>
      <c r="BQ33" s="2">
        <f>SUMIFS(Import!BQ$2:BQ$237,Import!$F$2:$F$237,$F33,Import!$G$2:$G$237,$G33)</f>
        <v>0</v>
      </c>
      <c r="BR33" s="2">
        <f>SUMIFS(Import!BR$2:BR$237,Import!$F$2:$F$237,$F33,Import!$G$2:$G$237,$G33)</f>
        <v>0</v>
      </c>
      <c r="BS33" s="2">
        <f>SUMIFS(Import!BS$2:BS$237,Import!$F$2:$F$237,$F33,Import!$G$2:$G$237,$G33)</f>
        <v>0</v>
      </c>
      <c r="BT33" s="2">
        <f t="shared" si="18"/>
        <v>0</v>
      </c>
      <c r="BU33" s="2">
        <f t="shared" si="18"/>
        <v>0</v>
      </c>
      <c r="BV33" s="2">
        <f t="shared" si="18"/>
        <v>0</v>
      </c>
      <c r="BW33" s="2">
        <f>SUMIFS(Import!BW$2:BW$237,Import!$F$2:$F$237,$F33,Import!$G$2:$G$237,$G33)</f>
        <v>0</v>
      </c>
      <c r="BX33" s="2">
        <f>SUMIFS(Import!BX$2:BX$237,Import!$F$2:$F$237,$F33,Import!$G$2:$G$237,$G33)</f>
        <v>0</v>
      </c>
      <c r="BY33" s="2">
        <f>SUMIFS(Import!BY$2:BY$237,Import!$F$2:$F$237,$F33,Import!$G$2:$G$237,$G33)</f>
        <v>0</v>
      </c>
      <c r="BZ33" s="2">
        <f>SUMIFS(Import!BZ$2:BZ$237,Import!$F$2:$F$237,$F33,Import!$G$2:$G$237,$G33)</f>
        <v>0</v>
      </c>
      <c r="CA33" s="2">
        <f t="shared" si="19"/>
        <v>0</v>
      </c>
      <c r="CB33" s="2">
        <f t="shared" si="19"/>
        <v>0</v>
      </c>
      <c r="CC33" s="2">
        <f t="shared" si="19"/>
        <v>0</v>
      </c>
      <c r="CD33" s="2">
        <f>SUMIFS(Import!CD$2:CD$237,Import!$F$2:$F$237,$F33,Import!$G$2:$G$237,$G33)</f>
        <v>0</v>
      </c>
      <c r="CE33" s="2">
        <f>SUMIFS(Import!CE$2:CE$237,Import!$F$2:$F$237,$F33,Import!$G$2:$G$237,$G33)</f>
        <v>0</v>
      </c>
      <c r="CF33" s="2">
        <f>SUMIFS(Import!CF$2:CF$237,Import!$F$2:$F$237,$F33,Import!$G$2:$G$237,$G33)</f>
        <v>0</v>
      </c>
      <c r="CG33" s="2">
        <f>SUMIFS(Import!CG$2:CG$237,Import!$F$2:$F$237,$F33,Import!$G$2:$G$237,$G33)</f>
        <v>0</v>
      </c>
      <c r="CH33" s="2">
        <f t="shared" si="20"/>
        <v>0</v>
      </c>
      <c r="CI33" s="2">
        <f t="shared" si="20"/>
        <v>0</v>
      </c>
      <c r="CJ33" s="2">
        <f t="shared" si="20"/>
        <v>0</v>
      </c>
      <c r="CK33" s="2">
        <f>SUMIFS(Import!CK$2:CK$237,Import!$F$2:$F$237,$F33,Import!$G$2:$G$237,$G33)</f>
        <v>0</v>
      </c>
      <c r="CL33" s="2">
        <f>SUMIFS(Import!CL$2:CL$237,Import!$F$2:$F$237,$F33,Import!$G$2:$G$237,$G33)</f>
        <v>0</v>
      </c>
      <c r="CM33" s="2">
        <f>SUMIFS(Import!CM$2:CM$237,Import!$F$2:$F$237,$F33,Import!$G$2:$G$237,$G33)</f>
        <v>0</v>
      </c>
      <c r="CN33" s="2">
        <f>SUMIFS(Import!CN$2:CN$237,Import!$F$2:$F$237,$F33,Import!$G$2:$G$237,$G33)</f>
        <v>0</v>
      </c>
      <c r="CO33" s="3">
        <f t="shared" si="21"/>
        <v>0</v>
      </c>
      <c r="CP33" s="3">
        <f t="shared" si="21"/>
        <v>0</v>
      </c>
      <c r="CQ33" s="3">
        <f t="shared" si="21"/>
        <v>0</v>
      </c>
      <c r="CR33" s="2">
        <f>SUMIFS(Import!CR$2:CR$237,Import!$F$2:$F$237,$F33,Import!$G$2:$G$237,$G33)</f>
        <v>0</v>
      </c>
      <c r="CS33" s="2">
        <f>SUMIFS(Import!CS$2:CS$237,Import!$F$2:$F$237,$F33,Import!$G$2:$G$237,$G33)</f>
        <v>0</v>
      </c>
      <c r="CT33" s="2">
        <f>SUMIFS(Import!CT$2:CT$237,Import!$F$2:$F$237,$F33,Import!$G$2:$G$237,$G33)</f>
        <v>0</v>
      </c>
    </row>
    <row r="34" spans="1:98" x14ac:dyDescent="0.25">
      <c r="A34" s="2" t="s">
        <v>38</v>
      </c>
      <c r="B34" s="2" t="s">
        <v>39</v>
      </c>
      <c r="C34" s="2">
        <v>1</v>
      </c>
      <c r="D34" s="2" t="s">
        <v>40</v>
      </c>
      <c r="E34" s="2">
        <v>16</v>
      </c>
      <c r="F34" s="2" t="s">
        <v>47</v>
      </c>
      <c r="G34" s="2">
        <v>3</v>
      </c>
      <c r="H34" s="2">
        <f>IF(SUMIFS(Import!H$2:H$237,Import!$F$2:$F$237,$F34,Import!$G$2:$G$237,$G34)=0,Data_T1!$H34,SUMIFS(Import!H$2:H$237,Import!$F$2:$F$237,$F34,Import!$G$2:$G$237,$G34))</f>
        <v>214</v>
      </c>
      <c r="I34" s="2">
        <f>SUMIFS(Import!I$2:I$237,Import!$F$2:$F$237,$F34,Import!$G$2:$G$237,$G34)</f>
        <v>98</v>
      </c>
      <c r="J34" s="2">
        <f>SUMIFS(Import!J$2:J$237,Import!$F$2:$F$237,$F34,Import!$G$2:$G$237,$G34)</f>
        <v>45.79</v>
      </c>
      <c r="K34" s="2">
        <f>SUMIFS(Import!K$2:K$237,Import!$F$2:$F$237,$F34,Import!$G$2:$G$237,$G34)</f>
        <v>116</v>
      </c>
      <c r="L34" s="2">
        <f>SUMIFS(Import!L$2:L$237,Import!$F$2:$F$237,$F34,Import!$G$2:$G$237,$G34)</f>
        <v>54.21</v>
      </c>
      <c r="M34" s="2">
        <f>SUMIFS(Import!M$2:M$237,Import!$F$2:$F$237,$F34,Import!$G$2:$G$237,$G34)</f>
        <v>1</v>
      </c>
      <c r="N34" s="2">
        <f>SUMIFS(Import!N$2:N$237,Import!$F$2:$F$237,$F34,Import!$G$2:$G$237,$G34)</f>
        <v>0.47</v>
      </c>
      <c r="O34" s="2">
        <f>SUMIFS(Import!O$2:O$237,Import!$F$2:$F$237,$F34,Import!$G$2:$G$237,$G34)</f>
        <v>0.86</v>
      </c>
      <c r="P34" s="2">
        <f>SUMIFS(Import!P$2:P$237,Import!$F$2:$F$237,$F34,Import!$G$2:$G$237,$G34)</f>
        <v>15</v>
      </c>
      <c r="Q34" s="2">
        <f>SUMIFS(Import!Q$2:Q$237,Import!$F$2:$F$237,$F34,Import!$G$2:$G$237,$G34)</f>
        <v>7.01</v>
      </c>
      <c r="R34" s="2">
        <f>SUMIFS(Import!R$2:R$237,Import!$F$2:$F$237,$F34,Import!$G$2:$G$237,$G34)</f>
        <v>12.93</v>
      </c>
      <c r="S34" s="2">
        <f>SUMIFS(Import!S$2:S$237,Import!$F$2:$F$237,$F34,Import!$G$2:$G$237,$G34)</f>
        <v>100</v>
      </c>
      <c r="T34" s="2">
        <f>SUMIFS(Import!T$2:T$237,Import!$F$2:$F$237,$F34,Import!$G$2:$G$237,$G34)</f>
        <v>46.73</v>
      </c>
      <c r="U34" s="2">
        <f>SUMIFS(Import!U$2:U$237,Import!$F$2:$F$237,$F34,Import!$G$2:$G$237,$G34)</f>
        <v>86.21</v>
      </c>
      <c r="V34" s="2">
        <f>SUMIFS(Import!V$2:V$237,Import!$F$2:$F$237,$F34,Import!$G$2:$G$237,$G34)</f>
        <v>1</v>
      </c>
      <c r="W34" s="2" t="str">
        <f t="shared" si="11"/>
        <v>M</v>
      </c>
      <c r="X34" s="2" t="str">
        <f t="shared" si="11"/>
        <v>GREIG</v>
      </c>
      <c r="Y34" s="2" t="str">
        <f t="shared" si="11"/>
        <v>Moana</v>
      </c>
      <c r="Z34" s="2">
        <f>SUMIFS(Import!Z$2:Z$237,Import!$F$2:$F$237,$F34,Import!$G$2:$G$237,$G34)</f>
        <v>12</v>
      </c>
      <c r="AA34" s="2">
        <f>SUMIFS(Import!AA$2:AA$237,Import!$F$2:$F$237,$F34,Import!$G$2:$G$237,$G34)</f>
        <v>5.61</v>
      </c>
      <c r="AB34" s="2">
        <f>SUMIFS(Import!AB$2:AB$237,Import!$F$2:$F$237,$F34,Import!$G$2:$G$237,$G34)</f>
        <v>12</v>
      </c>
      <c r="AC34" s="2">
        <f>SUMIFS(Import!AC$2:AC$237,Import!$F$2:$F$237,$F34,Import!$G$2:$G$237,$G34)</f>
        <v>3</v>
      </c>
      <c r="AD34" s="2" t="str">
        <f t="shared" si="12"/>
        <v>F</v>
      </c>
      <c r="AE34" s="2" t="str">
        <f t="shared" si="12"/>
        <v>SAGE</v>
      </c>
      <c r="AF34" s="2" t="str">
        <f t="shared" si="12"/>
        <v>Maina</v>
      </c>
      <c r="AG34" s="2">
        <f>SUMIFS(Import!AG$2:AG$237,Import!$F$2:$F$237,$F34,Import!$G$2:$G$237,$G34)</f>
        <v>88</v>
      </c>
      <c r="AH34" s="2">
        <f>SUMIFS(Import!AH$2:AH$237,Import!$F$2:$F$237,$F34,Import!$G$2:$G$237,$G34)</f>
        <v>41.12</v>
      </c>
      <c r="AI34" s="2">
        <f>SUMIFS(Import!AI$2:AI$237,Import!$F$2:$F$237,$F34,Import!$G$2:$G$237,$G34)</f>
        <v>88</v>
      </c>
      <c r="AJ34" s="2">
        <f>SUMIFS(Import!AJ$2:AJ$237,Import!$F$2:$F$237,$F34,Import!$G$2:$G$237,$G34)</f>
        <v>0</v>
      </c>
      <c r="AK34" s="2">
        <f t="shared" si="13"/>
        <v>0</v>
      </c>
      <c r="AL34" s="2">
        <f t="shared" si="13"/>
        <v>0</v>
      </c>
      <c r="AM34" s="2">
        <f t="shared" si="13"/>
        <v>0</v>
      </c>
      <c r="AN34" s="2">
        <f>SUMIFS(Import!AN$2:AN$237,Import!$F$2:$F$237,$F34,Import!$G$2:$G$237,$G34)</f>
        <v>0</v>
      </c>
      <c r="AO34" s="2">
        <f>SUMIFS(Import!AO$2:AO$237,Import!$F$2:$F$237,$F34,Import!$G$2:$G$237,$G34)</f>
        <v>0</v>
      </c>
      <c r="AP34" s="2">
        <f>SUMIFS(Import!AP$2:AP$237,Import!$F$2:$F$237,$F34,Import!$G$2:$G$237,$G34)</f>
        <v>0</v>
      </c>
      <c r="AQ34" s="2">
        <f>SUMIFS(Import!AQ$2:AQ$237,Import!$F$2:$F$237,$F34,Import!$G$2:$G$237,$G34)</f>
        <v>0</v>
      </c>
      <c r="AR34" s="2">
        <f t="shared" si="14"/>
        <v>0</v>
      </c>
      <c r="AS34" s="2">
        <f t="shared" si="14"/>
        <v>0</v>
      </c>
      <c r="AT34" s="2">
        <f t="shared" si="14"/>
        <v>0</v>
      </c>
      <c r="AU34" s="2">
        <f>SUMIFS(Import!AU$2:AU$237,Import!$F$2:$F$237,$F34,Import!$G$2:$G$237,$G34)</f>
        <v>0</v>
      </c>
      <c r="AV34" s="2">
        <f>SUMIFS(Import!AV$2:AV$237,Import!$F$2:$F$237,$F34,Import!$G$2:$G$237,$G34)</f>
        <v>0</v>
      </c>
      <c r="AW34" s="2">
        <f>SUMIFS(Import!AW$2:AW$237,Import!$F$2:$F$237,$F34,Import!$G$2:$G$237,$G34)</f>
        <v>0</v>
      </c>
      <c r="AX34" s="2">
        <f>SUMIFS(Import!AX$2:AX$237,Import!$F$2:$F$237,$F34,Import!$G$2:$G$237,$G34)</f>
        <v>0</v>
      </c>
      <c r="AY34" s="2">
        <f t="shared" si="15"/>
        <v>0</v>
      </c>
      <c r="AZ34" s="2">
        <f t="shared" si="15"/>
        <v>0</v>
      </c>
      <c r="BA34" s="2">
        <f t="shared" si="15"/>
        <v>0</v>
      </c>
      <c r="BB34" s="2">
        <f>SUMIFS(Import!BB$2:BB$237,Import!$F$2:$F$237,$F34,Import!$G$2:$G$237,$G34)</f>
        <v>0</v>
      </c>
      <c r="BC34" s="2">
        <f>SUMIFS(Import!BC$2:BC$237,Import!$F$2:$F$237,$F34,Import!$G$2:$G$237,$G34)</f>
        <v>0</v>
      </c>
      <c r="BD34" s="2">
        <f>SUMIFS(Import!BD$2:BD$237,Import!$F$2:$F$237,$F34,Import!$G$2:$G$237,$G34)</f>
        <v>0</v>
      </c>
      <c r="BE34" s="2">
        <f>SUMIFS(Import!BE$2:BE$237,Import!$F$2:$F$237,$F34,Import!$G$2:$G$237,$G34)</f>
        <v>0</v>
      </c>
      <c r="BF34" s="2">
        <f t="shared" si="16"/>
        <v>0</v>
      </c>
      <c r="BG34" s="2">
        <f t="shared" si="16"/>
        <v>0</v>
      </c>
      <c r="BH34" s="2">
        <f t="shared" si="16"/>
        <v>0</v>
      </c>
      <c r="BI34" s="2">
        <f>SUMIFS(Import!BI$2:BI$237,Import!$F$2:$F$237,$F34,Import!$G$2:$G$237,$G34)</f>
        <v>0</v>
      </c>
      <c r="BJ34" s="2">
        <f>SUMIFS(Import!BJ$2:BJ$237,Import!$F$2:$F$237,$F34,Import!$G$2:$G$237,$G34)</f>
        <v>0</v>
      </c>
      <c r="BK34" s="2">
        <f>SUMIFS(Import!BK$2:BK$237,Import!$F$2:$F$237,$F34,Import!$G$2:$G$237,$G34)</f>
        <v>0</v>
      </c>
      <c r="BL34" s="2">
        <f>SUMIFS(Import!BL$2:BL$237,Import!$F$2:$F$237,$F34,Import!$G$2:$G$237,$G34)</f>
        <v>0</v>
      </c>
      <c r="BM34" s="2">
        <f t="shared" si="17"/>
        <v>0</v>
      </c>
      <c r="BN34" s="2">
        <f t="shared" si="17"/>
        <v>0</v>
      </c>
      <c r="BO34" s="2">
        <f t="shared" si="17"/>
        <v>0</v>
      </c>
      <c r="BP34" s="2">
        <f>SUMIFS(Import!BP$2:BP$237,Import!$F$2:$F$237,$F34,Import!$G$2:$G$237,$G34)</f>
        <v>0</v>
      </c>
      <c r="BQ34" s="2">
        <f>SUMIFS(Import!BQ$2:BQ$237,Import!$F$2:$F$237,$F34,Import!$G$2:$G$237,$G34)</f>
        <v>0</v>
      </c>
      <c r="BR34" s="2">
        <f>SUMIFS(Import!BR$2:BR$237,Import!$F$2:$F$237,$F34,Import!$G$2:$G$237,$G34)</f>
        <v>0</v>
      </c>
      <c r="BS34" s="2">
        <f>SUMIFS(Import!BS$2:BS$237,Import!$F$2:$F$237,$F34,Import!$G$2:$G$237,$G34)</f>
        <v>0</v>
      </c>
      <c r="BT34" s="2">
        <f t="shared" si="18"/>
        <v>0</v>
      </c>
      <c r="BU34" s="2">
        <f t="shared" si="18"/>
        <v>0</v>
      </c>
      <c r="BV34" s="2">
        <f t="shared" si="18"/>
        <v>0</v>
      </c>
      <c r="BW34" s="2">
        <f>SUMIFS(Import!BW$2:BW$237,Import!$F$2:$F$237,$F34,Import!$G$2:$G$237,$G34)</f>
        <v>0</v>
      </c>
      <c r="BX34" s="2">
        <f>SUMIFS(Import!BX$2:BX$237,Import!$F$2:$F$237,$F34,Import!$G$2:$G$237,$G34)</f>
        <v>0</v>
      </c>
      <c r="BY34" s="2">
        <f>SUMIFS(Import!BY$2:BY$237,Import!$F$2:$F$237,$F34,Import!$G$2:$G$237,$G34)</f>
        <v>0</v>
      </c>
      <c r="BZ34" s="2">
        <f>SUMIFS(Import!BZ$2:BZ$237,Import!$F$2:$F$237,$F34,Import!$G$2:$G$237,$G34)</f>
        <v>0</v>
      </c>
      <c r="CA34" s="2">
        <f t="shared" si="19"/>
        <v>0</v>
      </c>
      <c r="CB34" s="2">
        <f t="shared" si="19"/>
        <v>0</v>
      </c>
      <c r="CC34" s="2">
        <f t="shared" si="19"/>
        <v>0</v>
      </c>
      <c r="CD34" s="2">
        <f>SUMIFS(Import!CD$2:CD$237,Import!$F$2:$F$237,$F34,Import!$G$2:$G$237,$G34)</f>
        <v>0</v>
      </c>
      <c r="CE34" s="2">
        <f>SUMIFS(Import!CE$2:CE$237,Import!$F$2:$F$237,$F34,Import!$G$2:$G$237,$G34)</f>
        <v>0</v>
      </c>
      <c r="CF34" s="2">
        <f>SUMIFS(Import!CF$2:CF$237,Import!$F$2:$F$237,$F34,Import!$G$2:$G$237,$G34)</f>
        <v>0</v>
      </c>
      <c r="CG34" s="2">
        <f>SUMIFS(Import!CG$2:CG$237,Import!$F$2:$F$237,$F34,Import!$G$2:$G$237,$G34)</f>
        <v>0</v>
      </c>
      <c r="CH34" s="2">
        <f t="shared" si="20"/>
        <v>0</v>
      </c>
      <c r="CI34" s="2">
        <f t="shared" si="20"/>
        <v>0</v>
      </c>
      <c r="CJ34" s="2">
        <f t="shared" si="20"/>
        <v>0</v>
      </c>
      <c r="CK34" s="2">
        <f>SUMIFS(Import!CK$2:CK$237,Import!$F$2:$F$237,$F34,Import!$G$2:$G$237,$G34)</f>
        <v>0</v>
      </c>
      <c r="CL34" s="2">
        <f>SUMIFS(Import!CL$2:CL$237,Import!$F$2:$F$237,$F34,Import!$G$2:$G$237,$G34)</f>
        <v>0</v>
      </c>
      <c r="CM34" s="2">
        <f>SUMIFS(Import!CM$2:CM$237,Import!$F$2:$F$237,$F34,Import!$G$2:$G$237,$G34)</f>
        <v>0</v>
      </c>
      <c r="CN34" s="2">
        <f>SUMIFS(Import!CN$2:CN$237,Import!$F$2:$F$237,$F34,Import!$G$2:$G$237,$G34)</f>
        <v>0</v>
      </c>
      <c r="CO34" s="3">
        <f t="shared" si="21"/>
        <v>0</v>
      </c>
      <c r="CP34" s="3">
        <f t="shared" si="21"/>
        <v>0</v>
      </c>
      <c r="CQ34" s="3">
        <f t="shared" si="21"/>
        <v>0</v>
      </c>
      <c r="CR34" s="2">
        <f>SUMIFS(Import!CR$2:CR$237,Import!$F$2:$F$237,$F34,Import!$G$2:$G$237,$G34)</f>
        <v>0</v>
      </c>
      <c r="CS34" s="2">
        <f>SUMIFS(Import!CS$2:CS$237,Import!$F$2:$F$237,$F34,Import!$G$2:$G$237,$G34)</f>
        <v>0</v>
      </c>
      <c r="CT34" s="2">
        <f>SUMIFS(Import!CT$2:CT$237,Import!$F$2:$F$237,$F34,Import!$G$2:$G$237,$G34)</f>
        <v>0</v>
      </c>
    </row>
    <row r="35" spans="1:98" x14ac:dyDescent="0.25">
      <c r="A35" s="2" t="s">
        <v>38</v>
      </c>
      <c r="B35" s="2" t="s">
        <v>39</v>
      </c>
      <c r="C35" s="2">
        <v>1</v>
      </c>
      <c r="D35" s="2" t="s">
        <v>40</v>
      </c>
      <c r="E35" s="2">
        <v>16</v>
      </c>
      <c r="F35" s="2" t="s">
        <v>47</v>
      </c>
      <c r="G35" s="2">
        <v>4</v>
      </c>
      <c r="H35" s="2">
        <f>IF(SUMIFS(Import!H$2:H$237,Import!$F$2:$F$237,$F35,Import!$G$2:$G$237,$G35)=0,Data_T1!$H35,SUMIFS(Import!H$2:H$237,Import!$F$2:$F$237,$F35,Import!$G$2:$G$237,$G35))</f>
        <v>77</v>
      </c>
      <c r="I35" s="2">
        <f>SUMIFS(Import!I$2:I$237,Import!$F$2:$F$237,$F35,Import!$G$2:$G$237,$G35)</f>
        <v>29</v>
      </c>
      <c r="J35" s="2">
        <f>SUMIFS(Import!J$2:J$237,Import!$F$2:$F$237,$F35,Import!$G$2:$G$237,$G35)</f>
        <v>37.659999999999997</v>
      </c>
      <c r="K35" s="2">
        <f>SUMIFS(Import!K$2:K$237,Import!$F$2:$F$237,$F35,Import!$G$2:$G$237,$G35)</f>
        <v>48</v>
      </c>
      <c r="L35" s="2">
        <f>SUMIFS(Import!L$2:L$237,Import!$F$2:$F$237,$F35,Import!$G$2:$G$237,$G35)</f>
        <v>62.34</v>
      </c>
      <c r="M35" s="2">
        <f>SUMIFS(Import!M$2:M$237,Import!$F$2:$F$237,$F35,Import!$G$2:$G$237,$G35)</f>
        <v>0</v>
      </c>
      <c r="N35" s="2">
        <f>SUMIFS(Import!N$2:N$237,Import!$F$2:$F$237,$F35,Import!$G$2:$G$237,$G35)</f>
        <v>0</v>
      </c>
      <c r="O35" s="2">
        <f>SUMIFS(Import!O$2:O$237,Import!$F$2:$F$237,$F35,Import!$G$2:$G$237,$G35)</f>
        <v>0</v>
      </c>
      <c r="P35" s="2">
        <f>SUMIFS(Import!P$2:P$237,Import!$F$2:$F$237,$F35,Import!$G$2:$G$237,$G35)</f>
        <v>0</v>
      </c>
      <c r="Q35" s="2">
        <f>SUMIFS(Import!Q$2:Q$237,Import!$F$2:$F$237,$F35,Import!$G$2:$G$237,$G35)</f>
        <v>0</v>
      </c>
      <c r="R35" s="2">
        <f>SUMIFS(Import!R$2:R$237,Import!$F$2:$F$237,$F35,Import!$G$2:$G$237,$G35)</f>
        <v>0</v>
      </c>
      <c r="S35" s="2">
        <f>SUMIFS(Import!S$2:S$237,Import!$F$2:$F$237,$F35,Import!$G$2:$G$237,$G35)</f>
        <v>48</v>
      </c>
      <c r="T35" s="2">
        <f>SUMIFS(Import!T$2:T$237,Import!$F$2:$F$237,$F35,Import!$G$2:$G$237,$G35)</f>
        <v>62.34</v>
      </c>
      <c r="U35" s="2">
        <f>SUMIFS(Import!U$2:U$237,Import!$F$2:$F$237,$F35,Import!$G$2:$G$237,$G35)</f>
        <v>100</v>
      </c>
      <c r="V35" s="2">
        <f>SUMIFS(Import!V$2:V$237,Import!$F$2:$F$237,$F35,Import!$G$2:$G$237,$G35)</f>
        <v>1</v>
      </c>
      <c r="W35" s="2" t="str">
        <f t="shared" si="11"/>
        <v>M</v>
      </c>
      <c r="X35" s="2" t="str">
        <f t="shared" si="11"/>
        <v>GREIG</v>
      </c>
      <c r="Y35" s="2" t="str">
        <f t="shared" si="11"/>
        <v>Moana</v>
      </c>
      <c r="Z35" s="2">
        <f>SUMIFS(Import!Z$2:Z$237,Import!$F$2:$F$237,$F35,Import!$G$2:$G$237,$G35)</f>
        <v>8</v>
      </c>
      <c r="AA35" s="2">
        <f>SUMIFS(Import!AA$2:AA$237,Import!$F$2:$F$237,$F35,Import!$G$2:$G$237,$G35)</f>
        <v>10.39</v>
      </c>
      <c r="AB35" s="2">
        <f>SUMIFS(Import!AB$2:AB$237,Import!$F$2:$F$237,$F35,Import!$G$2:$G$237,$G35)</f>
        <v>16.670000000000002</v>
      </c>
      <c r="AC35" s="2">
        <f>SUMIFS(Import!AC$2:AC$237,Import!$F$2:$F$237,$F35,Import!$G$2:$G$237,$G35)</f>
        <v>3</v>
      </c>
      <c r="AD35" s="2" t="str">
        <f t="shared" si="12"/>
        <v>F</v>
      </c>
      <c r="AE35" s="2" t="str">
        <f t="shared" si="12"/>
        <v>SAGE</v>
      </c>
      <c r="AF35" s="2" t="str">
        <f t="shared" si="12"/>
        <v>Maina</v>
      </c>
      <c r="AG35" s="2">
        <f>SUMIFS(Import!AG$2:AG$237,Import!$F$2:$F$237,$F35,Import!$G$2:$G$237,$G35)</f>
        <v>40</v>
      </c>
      <c r="AH35" s="2">
        <f>SUMIFS(Import!AH$2:AH$237,Import!$F$2:$F$237,$F35,Import!$G$2:$G$237,$G35)</f>
        <v>51.95</v>
      </c>
      <c r="AI35" s="2">
        <f>SUMIFS(Import!AI$2:AI$237,Import!$F$2:$F$237,$F35,Import!$G$2:$G$237,$G35)</f>
        <v>83.33</v>
      </c>
      <c r="AJ35" s="2">
        <f>SUMIFS(Import!AJ$2:AJ$237,Import!$F$2:$F$237,$F35,Import!$G$2:$G$237,$G35)</f>
        <v>0</v>
      </c>
      <c r="AK35" s="2">
        <f t="shared" si="13"/>
        <v>0</v>
      </c>
      <c r="AL35" s="2">
        <f t="shared" si="13"/>
        <v>0</v>
      </c>
      <c r="AM35" s="2">
        <f t="shared" si="13"/>
        <v>0</v>
      </c>
      <c r="AN35" s="2">
        <f>SUMIFS(Import!AN$2:AN$237,Import!$F$2:$F$237,$F35,Import!$G$2:$G$237,$G35)</f>
        <v>0</v>
      </c>
      <c r="AO35" s="2">
        <f>SUMIFS(Import!AO$2:AO$237,Import!$F$2:$F$237,$F35,Import!$G$2:$G$237,$G35)</f>
        <v>0</v>
      </c>
      <c r="AP35" s="2">
        <f>SUMIFS(Import!AP$2:AP$237,Import!$F$2:$F$237,$F35,Import!$G$2:$G$237,$G35)</f>
        <v>0</v>
      </c>
      <c r="AQ35" s="2">
        <f>SUMIFS(Import!AQ$2:AQ$237,Import!$F$2:$F$237,$F35,Import!$G$2:$G$237,$G35)</f>
        <v>0</v>
      </c>
      <c r="AR35" s="2">
        <f t="shared" si="14"/>
        <v>0</v>
      </c>
      <c r="AS35" s="2">
        <f t="shared" si="14"/>
        <v>0</v>
      </c>
      <c r="AT35" s="2">
        <f t="shared" si="14"/>
        <v>0</v>
      </c>
      <c r="AU35" s="2">
        <f>SUMIFS(Import!AU$2:AU$237,Import!$F$2:$F$237,$F35,Import!$G$2:$G$237,$G35)</f>
        <v>0</v>
      </c>
      <c r="AV35" s="2">
        <f>SUMIFS(Import!AV$2:AV$237,Import!$F$2:$F$237,$F35,Import!$G$2:$G$237,$G35)</f>
        <v>0</v>
      </c>
      <c r="AW35" s="2">
        <f>SUMIFS(Import!AW$2:AW$237,Import!$F$2:$F$237,$F35,Import!$G$2:$G$237,$G35)</f>
        <v>0</v>
      </c>
      <c r="AX35" s="2">
        <f>SUMIFS(Import!AX$2:AX$237,Import!$F$2:$F$237,$F35,Import!$G$2:$G$237,$G35)</f>
        <v>0</v>
      </c>
      <c r="AY35" s="2">
        <f t="shared" si="15"/>
        <v>0</v>
      </c>
      <c r="AZ35" s="2">
        <f t="shared" si="15"/>
        <v>0</v>
      </c>
      <c r="BA35" s="2">
        <f t="shared" si="15"/>
        <v>0</v>
      </c>
      <c r="BB35" s="2">
        <f>SUMIFS(Import!BB$2:BB$237,Import!$F$2:$F$237,$F35,Import!$G$2:$G$237,$G35)</f>
        <v>0</v>
      </c>
      <c r="BC35" s="2">
        <f>SUMIFS(Import!BC$2:BC$237,Import!$F$2:$F$237,$F35,Import!$G$2:$G$237,$G35)</f>
        <v>0</v>
      </c>
      <c r="BD35" s="2">
        <f>SUMIFS(Import!BD$2:BD$237,Import!$F$2:$F$237,$F35,Import!$G$2:$G$237,$G35)</f>
        <v>0</v>
      </c>
      <c r="BE35" s="2">
        <f>SUMIFS(Import!BE$2:BE$237,Import!$F$2:$F$237,$F35,Import!$G$2:$G$237,$G35)</f>
        <v>0</v>
      </c>
      <c r="BF35" s="2">
        <f t="shared" si="16"/>
        <v>0</v>
      </c>
      <c r="BG35" s="2">
        <f t="shared" si="16"/>
        <v>0</v>
      </c>
      <c r="BH35" s="2">
        <f t="shared" si="16"/>
        <v>0</v>
      </c>
      <c r="BI35" s="2">
        <f>SUMIFS(Import!BI$2:BI$237,Import!$F$2:$F$237,$F35,Import!$G$2:$G$237,$G35)</f>
        <v>0</v>
      </c>
      <c r="BJ35" s="2">
        <f>SUMIFS(Import!BJ$2:BJ$237,Import!$F$2:$F$237,$F35,Import!$G$2:$G$237,$G35)</f>
        <v>0</v>
      </c>
      <c r="BK35" s="2">
        <f>SUMIFS(Import!BK$2:BK$237,Import!$F$2:$F$237,$F35,Import!$G$2:$G$237,$G35)</f>
        <v>0</v>
      </c>
      <c r="BL35" s="2">
        <f>SUMIFS(Import!BL$2:BL$237,Import!$F$2:$F$237,$F35,Import!$G$2:$G$237,$G35)</f>
        <v>0</v>
      </c>
      <c r="BM35" s="2">
        <f t="shared" si="17"/>
        <v>0</v>
      </c>
      <c r="BN35" s="2">
        <f t="shared" si="17"/>
        <v>0</v>
      </c>
      <c r="BO35" s="2">
        <f t="shared" si="17"/>
        <v>0</v>
      </c>
      <c r="BP35" s="2">
        <f>SUMIFS(Import!BP$2:BP$237,Import!$F$2:$F$237,$F35,Import!$G$2:$G$237,$G35)</f>
        <v>0</v>
      </c>
      <c r="BQ35" s="2">
        <f>SUMIFS(Import!BQ$2:BQ$237,Import!$F$2:$F$237,$F35,Import!$G$2:$G$237,$G35)</f>
        <v>0</v>
      </c>
      <c r="BR35" s="2">
        <f>SUMIFS(Import!BR$2:BR$237,Import!$F$2:$F$237,$F35,Import!$G$2:$G$237,$G35)</f>
        <v>0</v>
      </c>
      <c r="BS35" s="2">
        <f>SUMIFS(Import!BS$2:BS$237,Import!$F$2:$F$237,$F35,Import!$G$2:$G$237,$G35)</f>
        <v>0</v>
      </c>
      <c r="BT35" s="2">
        <f t="shared" si="18"/>
        <v>0</v>
      </c>
      <c r="BU35" s="2">
        <f t="shared" si="18"/>
        <v>0</v>
      </c>
      <c r="BV35" s="2">
        <f t="shared" si="18"/>
        <v>0</v>
      </c>
      <c r="BW35" s="2">
        <f>SUMIFS(Import!BW$2:BW$237,Import!$F$2:$F$237,$F35,Import!$G$2:$G$237,$G35)</f>
        <v>0</v>
      </c>
      <c r="BX35" s="2">
        <f>SUMIFS(Import!BX$2:BX$237,Import!$F$2:$F$237,$F35,Import!$G$2:$G$237,$G35)</f>
        <v>0</v>
      </c>
      <c r="BY35" s="2">
        <f>SUMIFS(Import!BY$2:BY$237,Import!$F$2:$F$237,$F35,Import!$G$2:$G$237,$G35)</f>
        <v>0</v>
      </c>
      <c r="BZ35" s="2">
        <f>SUMIFS(Import!BZ$2:BZ$237,Import!$F$2:$F$237,$F35,Import!$G$2:$G$237,$G35)</f>
        <v>0</v>
      </c>
      <c r="CA35" s="2">
        <f t="shared" si="19"/>
        <v>0</v>
      </c>
      <c r="CB35" s="2">
        <f t="shared" si="19"/>
        <v>0</v>
      </c>
      <c r="CC35" s="2">
        <f t="shared" si="19"/>
        <v>0</v>
      </c>
      <c r="CD35" s="2">
        <f>SUMIFS(Import!CD$2:CD$237,Import!$F$2:$F$237,$F35,Import!$G$2:$G$237,$G35)</f>
        <v>0</v>
      </c>
      <c r="CE35" s="2">
        <f>SUMIFS(Import!CE$2:CE$237,Import!$F$2:$F$237,$F35,Import!$G$2:$G$237,$G35)</f>
        <v>0</v>
      </c>
      <c r="CF35" s="2">
        <f>SUMIFS(Import!CF$2:CF$237,Import!$F$2:$F$237,$F35,Import!$G$2:$G$237,$G35)</f>
        <v>0</v>
      </c>
      <c r="CG35" s="2">
        <f>SUMIFS(Import!CG$2:CG$237,Import!$F$2:$F$237,$F35,Import!$G$2:$G$237,$G35)</f>
        <v>0</v>
      </c>
      <c r="CH35" s="2">
        <f t="shared" si="20"/>
        <v>0</v>
      </c>
      <c r="CI35" s="2">
        <f t="shared" si="20"/>
        <v>0</v>
      </c>
      <c r="CJ35" s="2">
        <f t="shared" si="20"/>
        <v>0</v>
      </c>
      <c r="CK35" s="2">
        <f>SUMIFS(Import!CK$2:CK$237,Import!$F$2:$F$237,$F35,Import!$G$2:$G$237,$G35)</f>
        <v>0</v>
      </c>
      <c r="CL35" s="2">
        <f>SUMIFS(Import!CL$2:CL$237,Import!$F$2:$F$237,$F35,Import!$G$2:$G$237,$G35)</f>
        <v>0</v>
      </c>
      <c r="CM35" s="2">
        <f>SUMIFS(Import!CM$2:CM$237,Import!$F$2:$F$237,$F35,Import!$G$2:$G$237,$G35)</f>
        <v>0</v>
      </c>
      <c r="CN35" s="2">
        <f>SUMIFS(Import!CN$2:CN$237,Import!$F$2:$F$237,$F35,Import!$G$2:$G$237,$G35)</f>
        <v>0</v>
      </c>
      <c r="CO35" s="3">
        <f t="shared" si="21"/>
        <v>0</v>
      </c>
      <c r="CP35" s="3">
        <f t="shared" si="21"/>
        <v>0</v>
      </c>
      <c r="CQ35" s="3">
        <f t="shared" si="21"/>
        <v>0</v>
      </c>
      <c r="CR35" s="2">
        <f>SUMIFS(Import!CR$2:CR$237,Import!$F$2:$F$237,$F35,Import!$G$2:$G$237,$G35)</f>
        <v>0</v>
      </c>
      <c r="CS35" s="2">
        <f>SUMIFS(Import!CS$2:CS$237,Import!$F$2:$F$237,$F35,Import!$G$2:$G$237,$G35)</f>
        <v>0</v>
      </c>
      <c r="CT35" s="2">
        <f>SUMIFS(Import!CT$2:CT$237,Import!$F$2:$F$237,$F35,Import!$G$2:$G$237,$G35)</f>
        <v>0</v>
      </c>
    </row>
    <row r="36" spans="1:98" x14ac:dyDescent="0.25">
      <c r="A36" s="2" t="s">
        <v>38</v>
      </c>
      <c r="B36" s="2" t="s">
        <v>39</v>
      </c>
      <c r="C36" s="2">
        <v>1</v>
      </c>
      <c r="D36" s="2" t="s">
        <v>40</v>
      </c>
      <c r="E36" s="2">
        <v>16</v>
      </c>
      <c r="F36" s="2" t="s">
        <v>47</v>
      </c>
      <c r="G36" s="2">
        <v>5</v>
      </c>
      <c r="H36" s="2">
        <f>IF(SUMIFS(Import!H$2:H$237,Import!$F$2:$F$237,$F36,Import!$G$2:$G$237,$G36)=0,Data_T1!$H36,SUMIFS(Import!H$2:H$237,Import!$F$2:$F$237,$F36,Import!$G$2:$G$237,$G36))</f>
        <v>184</v>
      </c>
      <c r="I36" s="2">
        <f>SUMIFS(Import!I$2:I$237,Import!$F$2:$F$237,$F36,Import!$G$2:$G$237,$G36)</f>
        <v>68</v>
      </c>
      <c r="J36" s="2">
        <f>SUMIFS(Import!J$2:J$237,Import!$F$2:$F$237,$F36,Import!$G$2:$G$237,$G36)</f>
        <v>36.96</v>
      </c>
      <c r="K36" s="2">
        <f>SUMIFS(Import!K$2:K$237,Import!$F$2:$F$237,$F36,Import!$G$2:$G$237,$G36)</f>
        <v>116</v>
      </c>
      <c r="L36" s="2">
        <f>SUMIFS(Import!L$2:L$237,Import!$F$2:$F$237,$F36,Import!$G$2:$G$237,$G36)</f>
        <v>63.04</v>
      </c>
      <c r="M36" s="2">
        <f>SUMIFS(Import!M$2:M$237,Import!$F$2:$F$237,$F36,Import!$G$2:$G$237,$G36)</f>
        <v>0</v>
      </c>
      <c r="N36" s="2">
        <f>SUMIFS(Import!N$2:N$237,Import!$F$2:$F$237,$F36,Import!$G$2:$G$237,$G36)</f>
        <v>0</v>
      </c>
      <c r="O36" s="2">
        <f>SUMIFS(Import!O$2:O$237,Import!$F$2:$F$237,$F36,Import!$G$2:$G$237,$G36)</f>
        <v>0</v>
      </c>
      <c r="P36" s="2">
        <f>SUMIFS(Import!P$2:P$237,Import!$F$2:$F$237,$F36,Import!$G$2:$G$237,$G36)</f>
        <v>1</v>
      </c>
      <c r="Q36" s="2">
        <f>SUMIFS(Import!Q$2:Q$237,Import!$F$2:$F$237,$F36,Import!$G$2:$G$237,$G36)</f>
        <v>0.54</v>
      </c>
      <c r="R36" s="2">
        <f>SUMIFS(Import!R$2:R$237,Import!$F$2:$F$237,$F36,Import!$G$2:$G$237,$G36)</f>
        <v>0.86</v>
      </c>
      <c r="S36" s="2">
        <f>SUMIFS(Import!S$2:S$237,Import!$F$2:$F$237,$F36,Import!$G$2:$G$237,$G36)</f>
        <v>115</v>
      </c>
      <c r="T36" s="2">
        <f>SUMIFS(Import!T$2:T$237,Import!$F$2:$F$237,$F36,Import!$G$2:$G$237,$G36)</f>
        <v>62.5</v>
      </c>
      <c r="U36" s="2">
        <f>SUMIFS(Import!U$2:U$237,Import!$F$2:$F$237,$F36,Import!$G$2:$G$237,$G36)</f>
        <v>99.14</v>
      </c>
      <c r="V36" s="2">
        <f>SUMIFS(Import!V$2:V$237,Import!$F$2:$F$237,$F36,Import!$G$2:$G$237,$G36)</f>
        <v>1</v>
      </c>
      <c r="W36" s="2" t="str">
        <f t="shared" si="11"/>
        <v>M</v>
      </c>
      <c r="X36" s="2" t="str">
        <f t="shared" si="11"/>
        <v>GREIG</v>
      </c>
      <c r="Y36" s="2" t="str">
        <f t="shared" si="11"/>
        <v>Moana</v>
      </c>
      <c r="Z36" s="2">
        <f>SUMIFS(Import!Z$2:Z$237,Import!$F$2:$F$237,$F36,Import!$G$2:$G$237,$G36)</f>
        <v>27</v>
      </c>
      <c r="AA36" s="2">
        <f>SUMIFS(Import!AA$2:AA$237,Import!$F$2:$F$237,$F36,Import!$G$2:$G$237,$G36)</f>
        <v>14.67</v>
      </c>
      <c r="AB36" s="2">
        <f>SUMIFS(Import!AB$2:AB$237,Import!$F$2:$F$237,$F36,Import!$G$2:$G$237,$G36)</f>
        <v>23.48</v>
      </c>
      <c r="AC36" s="2">
        <f>SUMIFS(Import!AC$2:AC$237,Import!$F$2:$F$237,$F36,Import!$G$2:$G$237,$G36)</f>
        <v>3</v>
      </c>
      <c r="AD36" s="2" t="str">
        <f t="shared" si="12"/>
        <v>F</v>
      </c>
      <c r="AE36" s="2" t="str">
        <f t="shared" si="12"/>
        <v>SAGE</v>
      </c>
      <c r="AF36" s="2" t="str">
        <f t="shared" si="12"/>
        <v>Maina</v>
      </c>
      <c r="AG36" s="2">
        <f>SUMIFS(Import!AG$2:AG$237,Import!$F$2:$F$237,$F36,Import!$G$2:$G$237,$G36)</f>
        <v>88</v>
      </c>
      <c r="AH36" s="2">
        <f>SUMIFS(Import!AH$2:AH$237,Import!$F$2:$F$237,$F36,Import!$G$2:$G$237,$G36)</f>
        <v>47.83</v>
      </c>
      <c r="AI36" s="2">
        <f>SUMIFS(Import!AI$2:AI$237,Import!$F$2:$F$237,$F36,Import!$G$2:$G$237,$G36)</f>
        <v>76.52</v>
      </c>
      <c r="AJ36" s="2">
        <f>SUMIFS(Import!AJ$2:AJ$237,Import!$F$2:$F$237,$F36,Import!$G$2:$G$237,$G36)</f>
        <v>0</v>
      </c>
      <c r="AK36" s="2">
        <f t="shared" si="13"/>
        <v>0</v>
      </c>
      <c r="AL36" s="2">
        <f t="shared" si="13"/>
        <v>0</v>
      </c>
      <c r="AM36" s="2">
        <f t="shared" si="13"/>
        <v>0</v>
      </c>
      <c r="AN36" s="2">
        <f>SUMIFS(Import!AN$2:AN$237,Import!$F$2:$F$237,$F36,Import!$G$2:$G$237,$G36)</f>
        <v>0</v>
      </c>
      <c r="AO36" s="2">
        <f>SUMIFS(Import!AO$2:AO$237,Import!$F$2:$F$237,$F36,Import!$G$2:$G$237,$G36)</f>
        <v>0</v>
      </c>
      <c r="AP36" s="2">
        <f>SUMIFS(Import!AP$2:AP$237,Import!$F$2:$F$237,$F36,Import!$G$2:$G$237,$G36)</f>
        <v>0</v>
      </c>
      <c r="AQ36" s="2">
        <f>SUMIFS(Import!AQ$2:AQ$237,Import!$F$2:$F$237,$F36,Import!$G$2:$G$237,$G36)</f>
        <v>0</v>
      </c>
      <c r="AR36" s="2">
        <f t="shared" si="14"/>
        <v>0</v>
      </c>
      <c r="AS36" s="2">
        <f t="shared" si="14"/>
        <v>0</v>
      </c>
      <c r="AT36" s="2">
        <f t="shared" si="14"/>
        <v>0</v>
      </c>
      <c r="AU36" s="2">
        <f>SUMIFS(Import!AU$2:AU$237,Import!$F$2:$F$237,$F36,Import!$G$2:$G$237,$G36)</f>
        <v>0</v>
      </c>
      <c r="AV36" s="2">
        <f>SUMIFS(Import!AV$2:AV$237,Import!$F$2:$F$237,$F36,Import!$G$2:$G$237,$G36)</f>
        <v>0</v>
      </c>
      <c r="AW36" s="2">
        <f>SUMIFS(Import!AW$2:AW$237,Import!$F$2:$F$237,$F36,Import!$G$2:$G$237,$G36)</f>
        <v>0</v>
      </c>
      <c r="AX36" s="2">
        <f>SUMIFS(Import!AX$2:AX$237,Import!$F$2:$F$237,$F36,Import!$G$2:$G$237,$G36)</f>
        <v>0</v>
      </c>
      <c r="AY36" s="2">
        <f t="shared" si="15"/>
        <v>0</v>
      </c>
      <c r="AZ36" s="2">
        <f t="shared" si="15"/>
        <v>0</v>
      </c>
      <c r="BA36" s="2">
        <f t="shared" si="15"/>
        <v>0</v>
      </c>
      <c r="BB36" s="2">
        <f>SUMIFS(Import!BB$2:BB$237,Import!$F$2:$F$237,$F36,Import!$G$2:$G$237,$G36)</f>
        <v>0</v>
      </c>
      <c r="BC36" s="2">
        <f>SUMIFS(Import!BC$2:BC$237,Import!$F$2:$F$237,$F36,Import!$G$2:$G$237,$G36)</f>
        <v>0</v>
      </c>
      <c r="BD36" s="2">
        <f>SUMIFS(Import!BD$2:BD$237,Import!$F$2:$F$237,$F36,Import!$G$2:$G$237,$G36)</f>
        <v>0</v>
      </c>
      <c r="BE36" s="2">
        <f>SUMIFS(Import!BE$2:BE$237,Import!$F$2:$F$237,$F36,Import!$G$2:$G$237,$G36)</f>
        <v>0</v>
      </c>
      <c r="BF36" s="2">
        <f t="shared" si="16"/>
        <v>0</v>
      </c>
      <c r="BG36" s="2">
        <f t="shared" si="16"/>
        <v>0</v>
      </c>
      <c r="BH36" s="2">
        <f t="shared" si="16"/>
        <v>0</v>
      </c>
      <c r="BI36" s="2">
        <f>SUMIFS(Import!BI$2:BI$237,Import!$F$2:$F$237,$F36,Import!$G$2:$G$237,$G36)</f>
        <v>0</v>
      </c>
      <c r="BJ36" s="2">
        <f>SUMIFS(Import!BJ$2:BJ$237,Import!$F$2:$F$237,$F36,Import!$G$2:$G$237,$G36)</f>
        <v>0</v>
      </c>
      <c r="BK36" s="2">
        <f>SUMIFS(Import!BK$2:BK$237,Import!$F$2:$F$237,$F36,Import!$G$2:$G$237,$G36)</f>
        <v>0</v>
      </c>
      <c r="BL36" s="2">
        <f>SUMIFS(Import!BL$2:BL$237,Import!$F$2:$F$237,$F36,Import!$G$2:$G$237,$G36)</f>
        <v>0</v>
      </c>
      <c r="BM36" s="2">
        <f t="shared" si="17"/>
        <v>0</v>
      </c>
      <c r="BN36" s="2">
        <f t="shared" si="17"/>
        <v>0</v>
      </c>
      <c r="BO36" s="2">
        <f t="shared" si="17"/>
        <v>0</v>
      </c>
      <c r="BP36" s="2">
        <f>SUMIFS(Import!BP$2:BP$237,Import!$F$2:$F$237,$F36,Import!$G$2:$G$237,$G36)</f>
        <v>0</v>
      </c>
      <c r="BQ36" s="2">
        <f>SUMIFS(Import!BQ$2:BQ$237,Import!$F$2:$F$237,$F36,Import!$G$2:$G$237,$G36)</f>
        <v>0</v>
      </c>
      <c r="BR36" s="2">
        <f>SUMIFS(Import!BR$2:BR$237,Import!$F$2:$F$237,$F36,Import!$G$2:$G$237,$G36)</f>
        <v>0</v>
      </c>
      <c r="BS36" s="2">
        <f>SUMIFS(Import!BS$2:BS$237,Import!$F$2:$F$237,$F36,Import!$G$2:$G$237,$G36)</f>
        <v>0</v>
      </c>
      <c r="BT36" s="2">
        <f t="shared" si="18"/>
        <v>0</v>
      </c>
      <c r="BU36" s="2">
        <f t="shared" si="18"/>
        <v>0</v>
      </c>
      <c r="BV36" s="2">
        <f t="shared" si="18"/>
        <v>0</v>
      </c>
      <c r="BW36" s="2">
        <f>SUMIFS(Import!BW$2:BW$237,Import!$F$2:$F$237,$F36,Import!$G$2:$G$237,$G36)</f>
        <v>0</v>
      </c>
      <c r="BX36" s="2">
        <f>SUMIFS(Import!BX$2:BX$237,Import!$F$2:$F$237,$F36,Import!$G$2:$G$237,$G36)</f>
        <v>0</v>
      </c>
      <c r="BY36" s="2">
        <f>SUMIFS(Import!BY$2:BY$237,Import!$F$2:$F$237,$F36,Import!$G$2:$G$237,$G36)</f>
        <v>0</v>
      </c>
      <c r="BZ36" s="2">
        <f>SUMIFS(Import!BZ$2:BZ$237,Import!$F$2:$F$237,$F36,Import!$G$2:$G$237,$G36)</f>
        <v>0</v>
      </c>
      <c r="CA36" s="2">
        <f t="shared" si="19"/>
        <v>0</v>
      </c>
      <c r="CB36" s="2">
        <f t="shared" si="19"/>
        <v>0</v>
      </c>
      <c r="CC36" s="2">
        <f t="shared" si="19"/>
        <v>0</v>
      </c>
      <c r="CD36" s="2">
        <f>SUMIFS(Import!CD$2:CD$237,Import!$F$2:$F$237,$F36,Import!$G$2:$G$237,$G36)</f>
        <v>0</v>
      </c>
      <c r="CE36" s="2">
        <f>SUMIFS(Import!CE$2:CE$237,Import!$F$2:$F$237,$F36,Import!$G$2:$G$237,$G36)</f>
        <v>0</v>
      </c>
      <c r="CF36" s="2">
        <f>SUMIFS(Import!CF$2:CF$237,Import!$F$2:$F$237,$F36,Import!$G$2:$G$237,$G36)</f>
        <v>0</v>
      </c>
      <c r="CG36" s="2">
        <f>SUMIFS(Import!CG$2:CG$237,Import!$F$2:$F$237,$F36,Import!$G$2:$G$237,$G36)</f>
        <v>0</v>
      </c>
      <c r="CH36" s="2">
        <f t="shared" si="20"/>
        <v>0</v>
      </c>
      <c r="CI36" s="2">
        <f t="shared" si="20"/>
        <v>0</v>
      </c>
      <c r="CJ36" s="2">
        <f t="shared" si="20"/>
        <v>0</v>
      </c>
      <c r="CK36" s="2">
        <f>SUMIFS(Import!CK$2:CK$237,Import!$F$2:$F$237,$F36,Import!$G$2:$G$237,$G36)</f>
        <v>0</v>
      </c>
      <c r="CL36" s="2">
        <f>SUMIFS(Import!CL$2:CL$237,Import!$F$2:$F$237,$F36,Import!$G$2:$G$237,$G36)</f>
        <v>0</v>
      </c>
      <c r="CM36" s="2">
        <f>SUMIFS(Import!CM$2:CM$237,Import!$F$2:$F$237,$F36,Import!$G$2:$G$237,$G36)</f>
        <v>0</v>
      </c>
      <c r="CN36" s="2">
        <f>SUMIFS(Import!CN$2:CN$237,Import!$F$2:$F$237,$F36,Import!$G$2:$G$237,$G36)</f>
        <v>0</v>
      </c>
      <c r="CO36" s="3">
        <f t="shared" si="21"/>
        <v>0</v>
      </c>
      <c r="CP36" s="3">
        <f t="shared" si="21"/>
        <v>0</v>
      </c>
      <c r="CQ36" s="3">
        <f t="shared" si="21"/>
        <v>0</v>
      </c>
      <c r="CR36" s="2">
        <f>SUMIFS(Import!CR$2:CR$237,Import!$F$2:$F$237,$F36,Import!$G$2:$G$237,$G36)</f>
        <v>0</v>
      </c>
      <c r="CS36" s="2">
        <f>SUMIFS(Import!CS$2:CS$237,Import!$F$2:$F$237,$F36,Import!$G$2:$G$237,$G36)</f>
        <v>0</v>
      </c>
      <c r="CT36" s="2">
        <f>SUMIFS(Import!CT$2:CT$237,Import!$F$2:$F$237,$F36,Import!$G$2:$G$237,$G36)</f>
        <v>0</v>
      </c>
    </row>
    <row r="37" spans="1:98" x14ac:dyDescent="0.25">
      <c r="A37" s="2" t="s">
        <v>38</v>
      </c>
      <c r="B37" s="2" t="s">
        <v>39</v>
      </c>
      <c r="C37" s="2">
        <v>1</v>
      </c>
      <c r="D37" s="2" t="s">
        <v>40</v>
      </c>
      <c r="E37" s="2">
        <v>17</v>
      </c>
      <c r="F37" s="2" t="s">
        <v>48</v>
      </c>
      <c r="G37" s="2">
        <v>1</v>
      </c>
      <c r="H37" s="2">
        <f>IF(SUMIFS(Import!H$2:H$237,Import!$F$2:$F$237,$F37,Import!$G$2:$G$237,$G37)=0,Data_T1!$H37,SUMIFS(Import!H$2:H$237,Import!$F$2:$F$237,$F37,Import!$G$2:$G$237,$G37))</f>
        <v>111</v>
      </c>
      <c r="I37" s="2">
        <f>SUMIFS(Import!I$2:I$237,Import!$F$2:$F$237,$F37,Import!$G$2:$G$237,$G37)</f>
        <v>47</v>
      </c>
      <c r="J37" s="2">
        <f>SUMIFS(Import!J$2:J$237,Import!$F$2:$F$237,$F37,Import!$G$2:$G$237,$G37)</f>
        <v>42.34</v>
      </c>
      <c r="K37" s="2">
        <f>SUMIFS(Import!K$2:K$237,Import!$F$2:$F$237,$F37,Import!$G$2:$G$237,$G37)</f>
        <v>64</v>
      </c>
      <c r="L37" s="2">
        <f>SUMIFS(Import!L$2:L$237,Import!$F$2:$F$237,$F37,Import!$G$2:$G$237,$G37)</f>
        <v>57.66</v>
      </c>
      <c r="M37" s="2">
        <f>SUMIFS(Import!M$2:M$237,Import!$F$2:$F$237,$F37,Import!$G$2:$G$237,$G37)</f>
        <v>0</v>
      </c>
      <c r="N37" s="2">
        <f>SUMIFS(Import!N$2:N$237,Import!$F$2:$F$237,$F37,Import!$G$2:$G$237,$G37)</f>
        <v>0</v>
      </c>
      <c r="O37" s="2">
        <f>SUMIFS(Import!O$2:O$237,Import!$F$2:$F$237,$F37,Import!$G$2:$G$237,$G37)</f>
        <v>0</v>
      </c>
      <c r="P37" s="2">
        <f>SUMIFS(Import!P$2:P$237,Import!$F$2:$F$237,$F37,Import!$G$2:$G$237,$G37)</f>
        <v>4</v>
      </c>
      <c r="Q37" s="2">
        <f>SUMIFS(Import!Q$2:Q$237,Import!$F$2:$F$237,$F37,Import!$G$2:$G$237,$G37)</f>
        <v>3.6</v>
      </c>
      <c r="R37" s="2">
        <f>SUMIFS(Import!R$2:R$237,Import!$F$2:$F$237,$F37,Import!$G$2:$G$237,$G37)</f>
        <v>6.25</v>
      </c>
      <c r="S37" s="2">
        <f>SUMIFS(Import!S$2:S$237,Import!$F$2:$F$237,$F37,Import!$G$2:$G$237,$G37)</f>
        <v>60</v>
      </c>
      <c r="T37" s="2">
        <f>SUMIFS(Import!T$2:T$237,Import!$F$2:$F$237,$F37,Import!$G$2:$G$237,$G37)</f>
        <v>54.05</v>
      </c>
      <c r="U37" s="2">
        <f>SUMIFS(Import!U$2:U$237,Import!$F$2:$F$237,$F37,Import!$G$2:$G$237,$G37)</f>
        <v>93.75</v>
      </c>
      <c r="V37" s="2">
        <f>SUMIFS(Import!V$2:V$237,Import!$F$2:$F$237,$F37,Import!$G$2:$G$237,$G37)</f>
        <v>1</v>
      </c>
      <c r="W37" s="2" t="str">
        <f t="shared" si="11"/>
        <v>M</v>
      </c>
      <c r="X37" s="2" t="str">
        <f t="shared" si="11"/>
        <v>GREIG</v>
      </c>
      <c r="Y37" s="2" t="str">
        <f t="shared" si="11"/>
        <v>Moana</v>
      </c>
      <c r="Z37" s="2">
        <f>SUMIFS(Import!Z$2:Z$237,Import!$F$2:$F$237,$F37,Import!$G$2:$G$237,$G37)</f>
        <v>23</v>
      </c>
      <c r="AA37" s="2">
        <f>SUMIFS(Import!AA$2:AA$237,Import!$F$2:$F$237,$F37,Import!$G$2:$G$237,$G37)</f>
        <v>20.72</v>
      </c>
      <c r="AB37" s="2">
        <f>SUMIFS(Import!AB$2:AB$237,Import!$F$2:$F$237,$F37,Import!$G$2:$G$237,$G37)</f>
        <v>38.33</v>
      </c>
      <c r="AC37" s="2">
        <f>SUMIFS(Import!AC$2:AC$237,Import!$F$2:$F$237,$F37,Import!$G$2:$G$237,$G37)</f>
        <v>3</v>
      </c>
      <c r="AD37" s="2" t="str">
        <f t="shared" si="12"/>
        <v>F</v>
      </c>
      <c r="AE37" s="2" t="str">
        <f t="shared" si="12"/>
        <v>SAGE</v>
      </c>
      <c r="AF37" s="2" t="str">
        <f t="shared" si="12"/>
        <v>Maina</v>
      </c>
      <c r="AG37" s="2">
        <f>SUMIFS(Import!AG$2:AG$237,Import!$F$2:$F$237,$F37,Import!$G$2:$G$237,$G37)</f>
        <v>37</v>
      </c>
      <c r="AH37" s="2">
        <f>SUMIFS(Import!AH$2:AH$237,Import!$F$2:$F$237,$F37,Import!$G$2:$G$237,$G37)</f>
        <v>33.33</v>
      </c>
      <c r="AI37" s="2">
        <f>SUMIFS(Import!AI$2:AI$237,Import!$F$2:$F$237,$F37,Import!$G$2:$G$237,$G37)</f>
        <v>61.67</v>
      </c>
      <c r="AJ37" s="2">
        <f>SUMIFS(Import!AJ$2:AJ$237,Import!$F$2:$F$237,$F37,Import!$G$2:$G$237,$G37)</f>
        <v>0</v>
      </c>
      <c r="AK37" s="2">
        <f t="shared" si="13"/>
        <v>0</v>
      </c>
      <c r="AL37" s="2">
        <f t="shared" si="13"/>
        <v>0</v>
      </c>
      <c r="AM37" s="2">
        <f t="shared" si="13"/>
        <v>0</v>
      </c>
      <c r="AN37" s="2">
        <f>SUMIFS(Import!AN$2:AN$237,Import!$F$2:$F$237,$F37,Import!$G$2:$G$237,$G37)</f>
        <v>0</v>
      </c>
      <c r="AO37" s="2">
        <f>SUMIFS(Import!AO$2:AO$237,Import!$F$2:$F$237,$F37,Import!$G$2:$G$237,$G37)</f>
        <v>0</v>
      </c>
      <c r="AP37" s="2">
        <f>SUMIFS(Import!AP$2:AP$237,Import!$F$2:$F$237,$F37,Import!$G$2:$G$237,$G37)</f>
        <v>0</v>
      </c>
      <c r="AQ37" s="2">
        <f>SUMIFS(Import!AQ$2:AQ$237,Import!$F$2:$F$237,$F37,Import!$G$2:$G$237,$G37)</f>
        <v>0</v>
      </c>
      <c r="AR37" s="2">
        <f t="shared" si="14"/>
        <v>0</v>
      </c>
      <c r="AS37" s="2">
        <f t="shared" si="14"/>
        <v>0</v>
      </c>
      <c r="AT37" s="2">
        <f t="shared" si="14"/>
        <v>0</v>
      </c>
      <c r="AU37" s="2">
        <f>SUMIFS(Import!AU$2:AU$237,Import!$F$2:$F$237,$F37,Import!$G$2:$G$237,$G37)</f>
        <v>0</v>
      </c>
      <c r="AV37" s="2">
        <f>SUMIFS(Import!AV$2:AV$237,Import!$F$2:$F$237,$F37,Import!$G$2:$G$237,$G37)</f>
        <v>0</v>
      </c>
      <c r="AW37" s="2">
        <f>SUMIFS(Import!AW$2:AW$237,Import!$F$2:$F$237,$F37,Import!$G$2:$G$237,$G37)</f>
        <v>0</v>
      </c>
      <c r="AX37" s="2">
        <f>SUMIFS(Import!AX$2:AX$237,Import!$F$2:$F$237,$F37,Import!$G$2:$G$237,$G37)</f>
        <v>0</v>
      </c>
      <c r="AY37" s="2">
        <f t="shared" si="15"/>
        <v>0</v>
      </c>
      <c r="AZ37" s="2">
        <f t="shared" si="15"/>
        <v>0</v>
      </c>
      <c r="BA37" s="2">
        <f t="shared" si="15"/>
        <v>0</v>
      </c>
      <c r="BB37" s="2">
        <f>SUMIFS(Import!BB$2:BB$237,Import!$F$2:$F$237,$F37,Import!$G$2:$G$237,$G37)</f>
        <v>0</v>
      </c>
      <c r="BC37" s="2">
        <f>SUMIFS(Import!BC$2:BC$237,Import!$F$2:$F$237,$F37,Import!$G$2:$G$237,$G37)</f>
        <v>0</v>
      </c>
      <c r="BD37" s="2">
        <f>SUMIFS(Import!BD$2:BD$237,Import!$F$2:$F$237,$F37,Import!$G$2:$G$237,$G37)</f>
        <v>0</v>
      </c>
      <c r="BE37" s="2">
        <f>SUMIFS(Import!BE$2:BE$237,Import!$F$2:$F$237,$F37,Import!$G$2:$G$237,$G37)</f>
        <v>0</v>
      </c>
      <c r="BF37" s="2">
        <f t="shared" si="16"/>
        <v>0</v>
      </c>
      <c r="BG37" s="2">
        <f t="shared" si="16"/>
        <v>0</v>
      </c>
      <c r="BH37" s="2">
        <f t="shared" si="16"/>
        <v>0</v>
      </c>
      <c r="BI37" s="2">
        <f>SUMIFS(Import!BI$2:BI$237,Import!$F$2:$F$237,$F37,Import!$G$2:$G$237,$G37)</f>
        <v>0</v>
      </c>
      <c r="BJ37" s="2">
        <f>SUMIFS(Import!BJ$2:BJ$237,Import!$F$2:$F$237,$F37,Import!$G$2:$G$237,$G37)</f>
        <v>0</v>
      </c>
      <c r="BK37" s="2">
        <f>SUMIFS(Import!BK$2:BK$237,Import!$F$2:$F$237,$F37,Import!$G$2:$G$237,$G37)</f>
        <v>0</v>
      </c>
      <c r="BL37" s="2">
        <f>SUMIFS(Import!BL$2:BL$237,Import!$F$2:$F$237,$F37,Import!$G$2:$G$237,$G37)</f>
        <v>0</v>
      </c>
      <c r="BM37" s="2">
        <f t="shared" si="17"/>
        <v>0</v>
      </c>
      <c r="BN37" s="2">
        <f t="shared" si="17"/>
        <v>0</v>
      </c>
      <c r="BO37" s="2">
        <f t="shared" si="17"/>
        <v>0</v>
      </c>
      <c r="BP37" s="2">
        <f>SUMIFS(Import!BP$2:BP$237,Import!$F$2:$F$237,$F37,Import!$G$2:$G$237,$G37)</f>
        <v>0</v>
      </c>
      <c r="BQ37" s="2">
        <f>SUMIFS(Import!BQ$2:BQ$237,Import!$F$2:$F$237,$F37,Import!$G$2:$G$237,$G37)</f>
        <v>0</v>
      </c>
      <c r="BR37" s="2">
        <f>SUMIFS(Import!BR$2:BR$237,Import!$F$2:$F$237,$F37,Import!$G$2:$G$237,$G37)</f>
        <v>0</v>
      </c>
      <c r="BS37" s="2">
        <f>SUMIFS(Import!BS$2:BS$237,Import!$F$2:$F$237,$F37,Import!$G$2:$G$237,$G37)</f>
        <v>0</v>
      </c>
      <c r="BT37" s="2">
        <f t="shared" si="18"/>
        <v>0</v>
      </c>
      <c r="BU37" s="2">
        <f t="shared" si="18"/>
        <v>0</v>
      </c>
      <c r="BV37" s="2">
        <f t="shared" si="18"/>
        <v>0</v>
      </c>
      <c r="BW37" s="2">
        <f>SUMIFS(Import!BW$2:BW$237,Import!$F$2:$F$237,$F37,Import!$G$2:$G$237,$G37)</f>
        <v>0</v>
      </c>
      <c r="BX37" s="2">
        <f>SUMIFS(Import!BX$2:BX$237,Import!$F$2:$F$237,$F37,Import!$G$2:$G$237,$G37)</f>
        <v>0</v>
      </c>
      <c r="BY37" s="2">
        <f>SUMIFS(Import!BY$2:BY$237,Import!$F$2:$F$237,$F37,Import!$G$2:$G$237,$G37)</f>
        <v>0</v>
      </c>
      <c r="BZ37" s="2">
        <f>SUMIFS(Import!BZ$2:BZ$237,Import!$F$2:$F$237,$F37,Import!$G$2:$G$237,$G37)</f>
        <v>0</v>
      </c>
      <c r="CA37" s="2">
        <f t="shared" si="19"/>
        <v>0</v>
      </c>
      <c r="CB37" s="2">
        <f t="shared" si="19"/>
        <v>0</v>
      </c>
      <c r="CC37" s="2">
        <f t="shared" si="19"/>
        <v>0</v>
      </c>
      <c r="CD37" s="2">
        <f>SUMIFS(Import!CD$2:CD$237,Import!$F$2:$F$237,$F37,Import!$G$2:$G$237,$G37)</f>
        <v>0</v>
      </c>
      <c r="CE37" s="2">
        <f>SUMIFS(Import!CE$2:CE$237,Import!$F$2:$F$237,$F37,Import!$G$2:$G$237,$G37)</f>
        <v>0</v>
      </c>
      <c r="CF37" s="2">
        <f>SUMIFS(Import!CF$2:CF$237,Import!$F$2:$F$237,$F37,Import!$G$2:$G$237,$G37)</f>
        <v>0</v>
      </c>
      <c r="CG37" s="2">
        <f>SUMIFS(Import!CG$2:CG$237,Import!$F$2:$F$237,$F37,Import!$G$2:$G$237,$G37)</f>
        <v>0</v>
      </c>
      <c r="CH37" s="2">
        <f t="shared" si="20"/>
        <v>0</v>
      </c>
      <c r="CI37" s="2">
        <f t="shared" si="20"/>
        <v>0</v>
      </c>
      <c r="CJ37" s="2">
        <f t="shared" si="20"/>
        <v>0</v>
      </c>
      <c r="CK37" s="2">
        <f>SUMIFS(Import!CK$2:CK$237,Import!$F$2:$F$237,$F37,Import!$G$2:$G$237,$G37)</f>
        <v>0</v>
      </c>
      <c r="CL37" s="2">
        <f>SUMIFS(Import!CL$2:CL$237,Import!$F$2:$F$237,$F37,Import!$G$2:$G$237,$G37)</f>
        <v>0</v>
      </c>
      <c r="CM37" s="2">
        <f>SUMIFS(Import!CM$2:CM$237,Import!$F$2:$F$237,$F37,Import!$G$2:$G$237,$G37)</f>
        <v>0</v>
      </c>
      <c r="CN37" s="2">
        <f>SUMIFS(Import!CN$2:CN$237,Import!$F$2:$F$237,$F37,Import!$G$2:$G$237,$G37)</f>
        <v>0</v>
      </c>
      <c r="CO37" s="3">
        <f t="shared" si="21"/>
        <v>0</v>
      </c>
      <c r="CP37" s="3">
        <f t="shared" si="21"/>
        <v>0</v>
      </c>
      <c r="CQ37" s="3">
        <f t="shared" si="21"/>
        <v>0</v>
      </c>
      <c r="CR37" s="2">
        <f>SUMIFS(Import!CR$2:CR$237,Import!$F$2:$F$237,$F37,Import!$G$2:$G$237,$G37)</f>
        <v>0</v>
      </c>
      <c r="CS37" s="2">
        <f>SUMIFS(Import!CS$2:CS$237,Import!$F$2:$F$237,$F37,Import!$G$2:$G$237,$G37)</f>
        <v>0</v>
      </c>
      <c r="CT37" s="2">
        <f>SUMIFS(Import!CT$2:CT$237,Import!$F$2:$F$237,$F37,Import!$G$2:$G$237,$G37)</f>
        <v>0</v>
      </c>
    </row>
    <row r="38" spans="1:98" x14ac:dyDescent="0.25">
      <c r="A38" s="2" t="s">
        <v>38</v>
      </c>
      <c r="B38" s="2" t="s">
        <v>39</v>
      </c>
      <c r="C38" s="2">
        <v>1</v>
      </c>
      <c r="D38" s="2" t="s">
        <v>40</v>
      </c>
      <c r="E38" s="2">
        <v>17</v>
      </c>
      <c r="F38" s="2" t="s">
        <v>48</v>
      </c>
      <c r="G38" s="2">
        <v>2</v>
      </c>
      <c r="H38" s="2">
        <f>IF(SUMIFS(Import!H$2:H$237,Import!$F$2:$F$237,$F38,Import!$G$2:$G$237,$G38)=0,Data_T1!$H38,SUMIFS(Import!H$2:H$237,Import!$F$2:$F$237,$F38,Import!$G$2:$G$237,$G38))</f>
        <v>147</v>
      </c>
      <c r="I38" s="2">
        <f>SUMIFS(Import!I$2:I$237,Import!$F$2:$F$237,$F38,Import!$G$2:$G$237,$G38)</f>
        <v>82</v>
      </c>
      <c r="J38" s="2">
        <f>SUMIFS(Import!J$2:J$237,Import!$F$2:$F$237,$F38,Import!$G$2:$G$237,$G38)</f>
        <v>55.78</v>
      </c>
      <c r="K38" s="2">
        <f>SUMIFS(Import!K$2:K$237,Import!$F$2:$F$237,$F38,Import!$G$2:$G$237,$G38)</f>
        <v>65</v>
      </c>
      <c r="L38" s="2">
        <f>SUMIFS(Import!L$2:L$237,Import!$F$2:$F$237,$F38,Import!$G$2:$G$237,$G38)</f>
        <v>44.22</v>
      </c>
      <c r="M38" s="2">
        <f>SUMIFS(Import!M$2:M$237,Import!$F$2:$F$237,$F38,Import!$G$2:$G$237,$G38)</f>
        <v>0</v>
      </c>
      <c r="N38" s="2">
        <f>SUMIFS(Import!N$2:N$237,Import!$F$2:$F$237,$F38,Import!$G$2:$G$237,$G38)</f>
        <v>0</v>
      </c>
      <c r="O38" s="2">
        <f>SUMIFS(Import!O$2:O$237,Import!$F$2:$F$237,$F38,Import!$G$2:$G$237,$G38)</f>
        <v>0</v>
      </c>
      <c r="P38" s="2">
        <f>SUMIFS(Import!P$2:P$237,Import!$F$2:$F$237,$F38,Import!$G$2:$G$237,$G38)</f>
        <v>3</v>
      </c>
      <c r="Q38" s="2">
        <f>SUMIFS(Import!Q$2:Q$237,Import!$F$2:$F$237,$F38,Import!$G$2:$G$237,$G38)</f>
        <v>2.04</v>
      </c>
      <c r="R38" s="2">
        <f>SUMIFS(Import!R$2:R$237,Import!$F$2:$F$237,$F38,Import!$G$2:$G$237,$G38)</f>
        <v>4.62</v>
      </c>
      <c r="S38" s="2">
        <f>SUMIFS(Import!S$2:S$237,Import!$F$2:$F$237,$F38,Import!$G$2:$G$237,$G38)</f>
        <v>62</v>
      </c>
      <c r="T38" s="2">
        <f>SUMIFS(Import!T$2:T$237,Import!$F$2:$F$237,$F38,Import!$G$2:$G$237,$G38)</f>
        <v>42.18</v>
      </c>
      <c r="U38" s="2">
        <f>SUMIFS(Import!U$2:U$237,Import!$F$2:$F$237,$F38,Import!$G$2:$G$237,$G38)</f>
        <v>95.38</v>
      </c>
      <c r="V38" s="2">
        <f>SUMIFS(Import!V$2:V$237,Import!$F$2:$F$237,$F38,Import!$G$2:$G$237,$G38)</f>
        <v>1</v>
      </c>
      <c r="W38" s="2" t="str">
        <f t="shared" si="11"/>
        <v>M</v>
      </c>
      <c r="X38" s="2" t="str">
        <f t="shared" si="11"/>
        <v>GREIG</v>
      </c>
      <c r="Y38" s="2" t="str">
        <f t="shared" si="11"/>
        <v>Moana</v>
      </c>
      <c r="Z38" s="2">
        <f>SUMIFS(Import!Z$2:Z$237,Import!$F$2:$F$237,$F38,Import!$G$2:$G$237,$G38)</f>
        <v>23</v>
      </c>
      <c r="AA38" s="2">
        <f>SUMIFS(Import!AA$2:AA$237,Import!$F$2:$F$237,$F38,Import!$G$2:$G$237,$G38)</f>
        <v>15.65</v>
      </c>
      <c r="AB38" s="2">
        <f>SUMIFS(Import!AB$2:AB$237,Import!$F$2:$F$237,$F38,Import!$G$2:$G$237,$G38)</f>
        <v>37.1</v>
      </c>
      <c r="AC38" s="2">
        <f>SUMIFS(Import!AC$2:AC$237,Import!$F$2:$F$237,$F38,Import!$G$2:$G$237,$G38)</f>
        <v>3</v>
      </c>
      <c r="AD38" s="2" t="str">
        <f t="shared" si="12"/>
        <v>F</v>
      </c>
      <c r="AE38" s="2" t="str">
        <f t="shared" si="12"/>
        <v>SAGE</v>
      </c>
      <c r="AF38" s="2" t="str">
        <f t="shared" si="12"/>
        <v>Maina</v>
      </c>
      <c r="AG38" s="2">
        <f>SUMIFS(Import!AG$2:AG$237,Import!$F$2:$F$237,$F38,Import!$G$2:$G$237,$G38)</f>
        <v>39</v>
      </c>
      <c r="AH38" s="2">
        <f>SUMIFS(Import!AH$2:AH$237,Import!$F$2:$F$237,$F38,Import!$G$2:$G$237,$G38)</f>
        <v>26.53</v>
      </c>
      <c r="AI38" s="2">
        <f>SUMIFS(Import!AI$2:AI$237,Import!$F$2:$F$237,$F38,Import!$G$2:$G$237,$G38)</f>
        <v>62.9</v>
      </c>
      <c r="AJ38" s="2">
        <f>SUMIFS(Import!AJ$2:AJ$237,Import!$F$2:$F$237,$F38,Import!$G$2:$G$237,$G38)</f>
        <v>0</v>
      </c>
      <c r="AK38" s="2">
        <f t="shared" si="13"/>
        <v>0</v>
      </c>
      <c r="AL38" s="2">
        <f t="shared" si="13"/>
        <v>0</v>
      </c>
      <c r="AM38" s="2">
        <f t="shared" si="13"/>
        <v>0</v>
      </c>
      <c r="AN38" s="2">
        <f>SUMIFS(Import!AN$2:AN$237,Import!$F$2:$F$237,$F38,Import!$G$2:$G$237,$G38)</f>
        <v>0</v>
      </c>
      <c r="AO38" s="2">
        <f>SUMIFS(Import!AO$2:AO$237,Import!$F$2:$F$237,$F38,Import!$G$2:$G$237,$G38)</f>
        <v>0</v>
      </c>
      <c r="AP38" s="2">
        <f>SUMIFS(Import!AP$2:AP$237,Import!$F$2:$F$237,$F38,Import!$G$2:$G$237,$G38)</f>
        <v>0</v>
      </c>
      <c r="AQ38" s="2">
        <f>SUMIFS(Import!AQ$2:AQ$237,Import!$F$2:$F$237,$F38,Import!$G$2:$G$237,$G38)</f>
        <v>0</v>
      </c>
      <c r="AR38" s="2">
        <f t="shared" si="14"/>
        <v>0</v>
      </c>
      <c r="AS38" s="2">
        <f t="shared" si="14"/>
        <v>0</v>
      </c>
      <c r="AT38" s="2">
        <f t="shared" si="14"/>
        <v>0</v>
      </c>
      <c r="AU38" s="2">
        <f>SUMIFS(Import!AU$2:AU$237,Import!$F$2:$F$237,$F38,Import!$G$2:$G$237,$G38)</f>
        <v>0</v>
      </c>
      <c r="AV38" s="2">
        <f>SUMIFS(Import!AV$2:AV$237,Import!$F$2:$F$237,$F38,Import!$G$2:$G$237,$G38)</f>
        <v>0</v>
      </c>
      <c r="AW38" s="2">
        <f>SUMIFS(Import!AW$2:AW$237,Import!$F$2:$F$237,$F38,Import!$G$2:$G$237,$G38)</f>
        <v>0</v>
      </c>
      <c r="AX38" s="2">
        <f>SUMIFS(Import!AX$2:AX$237,Import!$F$2:$F$237,$F38,Import!$G$2:$G$237,$G38)</f>
        <v>0</v>
      </c>
      <c r="AY38" s="2">
        <f t="shared" si="15"/>
        <v>0</v>
      </c>
      <c r="AZ38" s="2">
        <f t="shared" si="15"/>
        <v>0</v>
      </c>
      <c r="BA38" s="2">
        <f t="shared" si="15"/>
        <v>0</v>
      </c>
      <c r="BB38" s="2">
        <f>SUMIFS(Import!BB$2:BB$237,Import!$F$2:$F$237,$F38,Import!$G$2:$G$237,$G38)</f>
        <v>0</v>
      </c>
      <c r="BC38" s="2">
        <f>SUMIFS(Import!BC$2:BC$237,Import!$F$2:$F$237,$F38,Import!$G$2:$G$237,$G38)</f>
        <v>0</v>
      </c>
      <c r="BD38" s="2">
        <f>SUMIFS(Import!BD$2:BD$237,Import!$F$2:$F$237,$F38,Import!$G$2:$G$237,$G38)</f>
        <v>0</v>
      </c>
      <c r="BE38" s="2">
        <f>SUMIFS(Import!BE$2:BE$237,Import!$F$2:$F$237,$F38,Import!$G$2:$G$237,$G38)</f>
        <v>0</v>
      </c>
      <c r="BF38" s="2">
        <f t="shared" si="16"/>
        <v>0</v>
      </c>
      <c r="BG38" s="2">
        <f t="shared" si="16"/>
        <v>0</v>
      </c>
      <c r="BH38" s="2">
        <f t="shared" si="16"/>
        <v>0</v>
      </c>
      <c r="BI38" s="2">
        <f>SUMIFS(Import!BI$2:BI$237,Import!$F$2:$F$237,$F38,Import!$G$2:$G$237,$G38)</f>
        <v>0</v>
      </c>
      <c r="BJ38" s="2">
        <f>SUMIFS(Import!BJ$2:BJ$237,Import!$F$2:$F$237,$F38,Import!$G$2:$G$237,$G38)</f>
        <v>0</v>
      </c>
      <c r="BK38" s="2">
        <f>SUMIFS(Import!BK$2:BK$237,Import!$F$2:$F$237,$F38,Import!$G$2:$G$237,$G38)</f>
        <v>0</v>
      </c>
      <c r="BL38" s="2">
        <f>SUMIFS(Import!BL$2:BL$237,Import!$F$2:$F$237,$F38,Import!$G$2:$G$237,$G38)</f>
        <v>0</v>
      </c>
      <c r="BM38" s="2">
        <f t="shared" si="17"/>
        <v>0</v>
      </c>
      <c r="BN38" s="2">
        <f t="shared" si="17"/>
        <v>0</v>
      </c>
      <c r="BO38" s="2">
        <f t="shared" si="17"/>
        <v>0</v>
      </c>
      <c r="BP38" s="2">
        <f>SUMIFS(Import!BP$2:BP$237,Import!$F$2:$F$237,$F38,Import!$G$2:$G$237,$G38)</f>
        <v>0</v>
      </c>
      <c r="BQ38" s="2">
        <f>SUMIFS(Import!BQ$2:BQ$237,Import!$F$2:$F$237,$F38,Import!$G$2:$G$237,$G38)</f>
        <v>0</v>
      </c>
      <c r="BR38" s="2">
        <f>SUMIFS(Import!BR$2:BR$237,Import!$F$2:$F$237,$F38,Import!$G$2:$G$237,$G38)</f>
        <v>0</v>
      </c>
      <c r="BS38" s="2">
        <f>SUMIFS(Import!BS$2:BS$237,Import!$F$2:$F$237,$F38,Import!$G$2:$G$237,$G38)</f>
        <v>0</v>
      </c>
      <c r="BT38" s="2">
        <f t="shared" si="18"/>
        <v>0</v>
      </c>
      <c r="BU38" s="2">
        <f t="shared" si="18"/>
        <v>0</v>
      </c>
      <c r="BV38" s="2">
        <f t="shared" si="18"/>
        <v>0</v>
      </c>
      <c r="BW38" s="2">
        <f>SUMIFS(Import!BW$2:BW$237,Import!$F$2:$F$237,$F38,Import!$G$2:$G$237,$G38)</f>
        <v>0</v>
      </c>
      <c r="BX38" s="2">
        <f>SUMIFS(Import!BX$2:BX$237,Import!$F$2:$F$237,$F38,Import!$G$2:$G$237,$G38)</f>
        <v>0</v>
      </c>
      <c r="BY38" s="2">
        <f>SUMIFS(Import!BY$2:BY$237,Import!$F$2:$F$237,$F38,Import!$G$2:$G$237,$G38)</f>
        <v>0</v>
      </c>
      <c r="BZ38" s="2">
        <f>SUMIFS(Import!BZ$2:BZ$237,Import!$F$2:$F$237,$F38,Import!$G$2:$G$237,$G38)</f>
        <v>0</v>
      </c>
      <c r="CA38" s="2">
        <f t="shared" si="19"/>
        <v>0</v>
      </c>
      <c r="CB38" s="2">
        <f t="shared" si="19"/>
        <v>0</v>
      </c>
      <c r="CC38" s="2">
        <f t="shared" si="19"/>
        <v>0</v>
      </c>
      <c r="CD38" s="2">
        <f>SUMIFS(Import!CD$2:CD$237,Import!$F$2:$F$237,$F38,Import!$G$2:$G$237,$G38)</f>
        <v>0</v>
      </c>
      <c r="CE38" s="2">
        <f>SUMIFS(Import!CE$2:CE$237,Import!$F$2:$F$237,$F38,Import!$G$2:$G$237,$G38)</f>
        <v>0</v>
      </c>
      <c r="CF38" s="2">
        <f>SUMIFS(Import!CF$2:CF$237,Import!$F$2:$F$237,$F38,Import!$G$2:$G$237,$G38)</f>
        <v>0</v>
      </c>
      <c r="CG38" s="2">
        <f>SUMIFS(Import!CG$2:CG$237,Import!$F$2:$F$237,$F38,Import!$G$2:$G$237,$G38)</f>
        <v>0</v>
      </c>
      <c r="CH38" s="2">
        <f t="shared" si="20"/>
        <v>0</v>
      </c>
      <c r="CI38" s="2">
        <f t="shared" si="20"/>
        <v>0</v>
      </c>
      <c r="CJ38" s="2">
        <f t="shared" si="20"/>
        <v>0</v>
      </c>
      <c r="CK38" s="2">
        <f>SUMIFS(Import!CK$2:CK$237,Import!$F$2:$F$237,$F38,Import!$G$2:$G$237,$G38)</f>
        <v>0</v>
      </c>
      <c r="CL38" s="2">
        <f>SUMIFS(Import!CL$2:CL$237,Import!$F$2:$F$237,$F38,Import!$G$2:$G$237,$G38)</f>
        <v>0</v>
      </c>
      <c r="CM38" s="2">
        <f>SUMIFS(Import!CM$2:CM$237,Import!$F$2:$F$237,$F38,Import!$G$2:$G$237,$G38)</f>
        <v>0</v>
      </c>
      <c r="CN38" s="2">
        <f>SUMIFS(Import!CN$2:CN$237,Import!$F$2:$F$237,$F38,Import!$G$2:$G$237,$G38)</f>
        <v>0</v>
      </c>
      <c r="CO38" s="3">
        <f t="shared" si="21"/>
        <v>0</v>
      </c>
      <c r="CP38" s="3">
        <f t="shared" si="21"/>
        <v>0</v>
      </c>
      <c r="CQ38" s="3">
        <f t="shared" si="21"/>
        <v>0</v>
      </c>
      <c r="CR38" s="2">
        <f>SUMIFS(Import!CR$2:CR$237,Import!$F$2:$F$237,$F38,Import!$G$2:$G$237,$G38)</f>
        <v>0</v>
      </c>
      <c r="CS38" s="2">
        <f>SUMIFS(Import!CS$2:CS$237,Import!$F$2:$F$237,$F38,Import!$G$2:$G$237,$G38)</f>
        <v>0</v>
      </c>
      <c r="CT38" s="2">
        <f>SUMIFS(Import!CT$2:CT$237,Import!$F$2:$F$237,$F38,Import!$G$2:$G$237,$G38)</f>
        <v>0</v>
      </c>
    </row>
    <row r="39" spans="1:98" x14ac:dyDescent="0.25">
      <c r="A39" s="2" t="s">
        <v>38</v>
      </c>
      <c r="B39" s="2" t="s">
        <v>39</v>
      </c>
      <c r="C39" s="2">
        <v>1</v>
      </c>
      <c r="D39" s="2" t="s">
        <v>40</v>
      </c>
      <c r="E39" s="2">
        <v>18</v>
      </c>
      <c r="F39" s="2" t="s">
        <v>49</v>
      </c>
      <c r="G39" s="2">
        <v>1</v>
      </c>
      <c r="H39" s="2">
        <f>IF(SUMIFS(Import!H$2:H$237,Import!$F$2:$F$237,$F39,Import!$G$2:$G$237,$G39)=0,Data_T1!$H39,SUMIFS(Import!H$2:H$237,Import!$F$2:$F$237,$F39,Import!$G$2:$G$237,$G39))</f>
        <v>317</v>
      </c>
      <c r="I39" s="2">
        <f>SUMIFS(Import!I$2:I$237,Import!$F$2:$F$237,$F39,Import!$G$2:$G$237,$G39)</f>
        <v>175</v>
      </c>
      <c r="J39" s="2">
        <f>SUMIFS(Import!J$2:J$237,Import!$F$2:$F$237,$F39,Import!$G$2:$G$237,$G39)</f>
        <v>55.21</v>
      </c>
      <c r="K39" s="2">
        <f>SUMIFS(Import!K$2:K$237,Import!$F$2:$F$237,$F39,Import!$G$2:$G$237,$G39)</f>
        <v>142</v>
      </c>
      <c r="L39" s="2">
        <f>SUMIFS(Import!L$2:L$237,Import!$F$2:$F$237,$F39,Import!$G$2:$G$237,$G39)</f>
        <v>44.79</v>
      </c>
      <c r="M39" s="2">
        <f>SUMIFS(Import!M$2:M$237,Import!$F$2:$F$237,$F39,Import!$G$2:$G$237,$G39)</f>
        <v>4</v>
      </c>
      <c r="N39" s="2">
        <f>SUMIFS(Import!N$2:N$237,Import!$F$2:$F$237,$F39,Import!$G$2:$G$237,$G39)</f>
        <v>1.26</v>
      </c>
      <c r="O39" s="2">
        <f>SUMIFS(Import!O$2:O$237,Import!$F$2:$F$237,$F39,Import!$G$2:$G$237,$G39)</f>
        <v>2.82</v>
      </c>
      <c r="P39" s="2">
        <f>SUMIFS(Import!P$2:P$237,Import!$F$2:$F$237,$F39,Import!$G$2:$G$237,$G39)</f>
        <v>0</v>
      </c>
      <c r="Q39" s="2">
        <f>SUMIFS(Import!Q$2:Q$237,Import!$F$2:$F$237,$F39,Import!$G$2:$G$237,$G39)</f>
        <v>0</v>
      </c>
      <c r="R39" s="2">
        <f>SUMIFS(Import!R$2:R$237,Import!$F$2:$F$237,$F39,Import!$G$2:$G$237,$G39)</f>
        <v>0</v>
      </c>
      <c r="S39" s="2">
        <f>SUMIFS(Import!S$2:S$237,Import!$F$2:$F$237,$F39,Import!$G$2:$G$237,$G39)</f>
        <v>138</v>
      </c>
      <c r="T39" s="2">
        <f>SUMIFS(Import!T$2:T$237,Import!$F$2:$F$237,$F39,Import!$G$2:$G$237,$G39)</f>
        <v>43.53</v>
      </c>
      <c r="U39" s="2">
        <f>SUMIFS(Import!U$2:U$237,Import!$F$2:$F$237,$F39,Import!$G$2:$G$237,$G39)</f>
        <v>97.18</v>
      </c>
      <c r="V39" s="2">
        <f>SUMIFS(Import!V$2:V$237,Import!$F$2:$F$237,$F39,Import!$G$2:$G$237,$G39)</f>
        <v>1</v>
      </c>
      <c r="W39" s="2" t="str">
        <f t="shared" si="11"/>
        <v>M</v>
      </c>
      <c r="X39" s="2" t="str">
        <f t="shared" si="11"/>
        <v>GREIG</v>
      </c>
      <c r="Y39" s="2" t="str">
        <f t="shared" si="11"/>
        <v>Moana</v>
      </c>
      <c r="Z39" s="2">
        <f>SUMIFS(Import!Z$2:Z$237,Import!$F$2:$F$237,$F39,Import!$G$2:$G$237,$G39)</f>
        <v>28</v>
      </c>
      <c r="AA39" s="2">
        <f>SUMIFS(Import!AA$2:AA$237,Import!$F$2:$F$237,$F39,Import!$G$2:$G$237,$G39)</f>
        <v>8.83</v>
      </c>
      <c r="AB39" s="2">
        <f>SUMIFS(Import!AB$2:AB$237,Import!$F$2:$F$237,$F39,Import!$G$2:$G$237,$G39)</f>
        <v>20.29</v>
      </c>
      <c r="AC39" s="2">
        <f>SUMIFS(Import!AC$2:AC$237,Import!$F$2:$F$237,$F39,Import!$G$2:$G$237,$G39)</f>
        <v>3</v>
      </c>
      <c r="AD39" s="2" t="str">
        <f t="shared" si="12"/>
        <v>F</v>
      </c>
      <c r="AE39" s="2" t="str">
        <f t="shared" si="12"/>
        <v>SAGE</v>
      </c>
      <c r="AF39" s="2" t="str">
        <f t="shared" si="12"/>
        <v>Maina</v>
      </c>
      <c r="AG39" s="2">
        <f>SUMIFS(Import!AG$2:AG$237,Import!$F$2:$F$237,$F39,Import!$G$2:$G$237,$G39)</f>
        <v>110</v>
      </c>
      <c r="AH39" s="2">
        <f>SUMIFS(Import!AH$2:AH$237,Import!$F$2:$F$237,$F39,Import!$G$2:$G$237,$G39)</f>
        <v>34.700000000000003</v>
      </c>
      <c r="AI39" s="2">
        <f>SUMIFS(Import!AI$2:AI$237,Import!$F$2:$F$237,$F39,Import!$G$2:$G$237,$G39)</f>
        <v>79.709999999999994</v>
      </c>
      <c r="AJ39" s="2">
        <f>SUMIFS(Import!AJ$2:AJ$237,Import!$F$2:$F$237,$F39,Import!$G$2:$G$237,$G39)</f>
        <v>0</v>
      </c>
      <c r="AK39" s="2">
        <f t="shared" si="13"/>
        <v>0</v>
      </c>
      <c r="AL39" s="2">
        <f t="shared" si="13"/>
        <v>0</v>
      </c>
      <c r="AM39" s="2">
        <f t="shared" si="13"/>
        <v>0</v>
      </c>
      <c r="AN39" s="2">
        <f>SUMIFS(Import!AN$2:AN$237,Import!$F$2:$F$237,$F39,Import!$G$2:$G$237,$G39)</f>
        <v>0</v>
      </c>
      <c r="AO39" s="2">
        <f>SUMIFS(Import!AO$2:AO$237,Import!$F$2:$F$237,$F39,Import!$G$2:$G$237,$G39)</f>
        <v>0</v>
      </c>
      <c r="AP39" s="2">
        <f>SUMIFS(Import!AP$2:AP$237,Import!$F$2:$F$237,$F39,Import!$G$2:$G$237,$G39)</f>
        <v>0</v>
      </c>
      <c r="AQ39" s="2">
        <f>SUMIFS(Import!AQ$2:AQ$237,Import!$F$2:$F$237,$F39,Import!$G$2:$G$237,$G39)</f>
        <v>0</v>
      </c>
      <c r="AR39" s="2">
        <f t="shared" si="14"/>
        <v>0</v>
      </c>
      <c r="AS39" s="2">
        <f t="shared" si="14"/>
        <v>0</v>
      </c>
      <c r="AT39" s="2">
        <f t="shared" si="14"/>
        <v>0</v>
      </c>
      <c r="AU39" s="2">
        <f>SUMIFS(Import!AU$2:AU$237,Import!$F$2:$F$237,$F39,Import!$G$2:$G$237,$G39)</f>
        <v>0</v>
      </c>
      <c r="AV39" s="2">
        <f>SUMIFS(Import!AV$2:AV$237,Import!$F$2:$F$237,$F39,Import!$G$2:$G$237,$G39)</f>
        <v>0</v>
      </c>
      <c r="AW39" s="2">
        <f>SUMIFS(Import!AW$2:AW$237,Import!$F$2:$F$237,$F39,Import!$G$2:$G$237,$G39)</f>
        <v>0</v>
      </c>
      <c r="AX39" s="2">
        <f>SUMIFS(Import!AX$2:AX$237,Import!$F$2:$F$237,$F39,Import!$G$2:$G$237,$G39)</f>
        <v>0</v>
      </c>
      <c r="AY39" s="2">
        <f t="shared" si="15"/>
        <v>0</v>
      </c>
      <c r="AZ39" s="2">
        <f t="shared" si="15"/>
        <v>0</v>
      </c>
      <c r="BA39" s="2">
        <f t="shared" si="15"/>
        <v>0</v>
      </c>
      <c r="BB39" s="2">
        <f>SUMIFS(Import!BB$2:BB$237,Import!$F$2:$F$237,$F39,Import!$G$2:$G$237,$G39)</f>
        <v>0</v>
      </c>
      <c r="BC39" s="2">
        <f>SUMIFS(Import!BC$2:BC$237,Import!$F$2:$F$237,$F39,Import!$G$2:$G$237,$G39)</f>
        <v>0</v>
      </c>
      <c r="BD39" s="2">
        <f>SUMIFS(Import!BD$2:BD$237,Import!$F$2:$F$237,$F39,Import!$G$2:$G$237,$G39)</f>
        <v>0</v>
      </c>
      <c r="BE39" s="2">
        <f>SUMIFS(Import!BE$2:BE$237,Import!$F$2:$F$237,$F39,Import!$G$2:$G$237,$G39)</f>
        <v>0</v>
      </c>
      <c r="BF39" s="2">
        <f t="shared" si="16"/>
        <v>0</v>
      </c>
      <c r="BG39" s="2">
        <f t="shared" si="16"/>
        <v>0</v>
      </c>
      <c r="BH39" s="2">
        <f t="shared" si="16"/>
        <v>0</v>
      </c>
      <c r="BI39" s="2">
        <f>SUMIFS(Import!BI$2:BI$237,Import!$F$2:$F$237,$F39,Import!$G$2:$G$237,$G39)</f>
        <v>0</v>
      </c>
      <c r="BJ39" s="2">
        <f>SUMIFS(Import!BJ$2:BJ$237,Import!$F$2:$F$237,$F39,Import!$G$2:$G$237,$G39)</f>
        <v>0</v>
      </c>
      <c r="BK39" s="2">
        <f>SUMIFS(Import!BK$2:BK$237,Import!$F$2:$F$237,$F39,Import!$G$2:$G$237,$G39)</f>
        <v>0</v>
      </c>
      <c r="BL39" s="2">
        <f>SUMIFS(Import!BL$2:BL$237,Import!$F$2:$F$237,$F39,Import!$G$2:$G$237,$G39)</f>
        <v>0</v>
      </c>
      <c r="BM39" s="2">
        <f t="shared" si="17"/>
        <v>0</v>
      </c>
      <c r="BN39" s="2">
        <f t="shared" si="17"/>
        <v>0</v>
      </c>
      <c r="BO39" s="2">
        <f t="shared" si="17"/>
        <v>0</v>
      </c>
      <c r="BP39" s="2">
        <f>SUMIFS(Import!BP$2:BP$237,Import!$F$2:$F$237,$F39,Import!$G$2:$G$237,$G39)</f>
        <v>0</v>
      </c>
      <c r="BQ39" s="2">
        <f>SUMIFS(Import!BQ$2:BQ$237,Import!$F$2:$F$237,$F39,Import!$G$2:$G$237,$G39)</f>
        <v>0</v>
      </c>
      <c r="BR39" s="2">
        <f>SUMIFS(Import!BR$2:BR$237,Import!$F$2:$F$237,$F39,Import!$G$2:$G$237,$G39)</f>
        <v>0</v>
      </c>
      <c r="BS39" s="2">
        <f>SUMIFS(Import!BS$2:BS$237,Import!$F$2:$F$237,$F39,Import!$G$2:$G$237,$G39)</f>
        <v>0</v>
      </c>
      <c r="BT39" s="2">
        <f t="shared" si="18"/>
        <v>0</v>
      </c>
      <c r="BU39" s="2">
        <f t="shared" si="18"/>
        <v>0</v>
      </c>
      <c r="BV39" s="2">
        <f t="shared" si="18"/>
        <v>0</v>
      </c>
      <c r="BW39" s="2">
        <f>SUMIFS(Import!BW$2:BW$237,Import!$F$2:$F$237,$F39,Import!$G$2:$G$237,$G39)</f>
        <v>0</v>
      </c>
      <c r="BX39" s="2">
        <f>SUMIFS(Import!BX$2:BX$237,Import!$F$2:$F$237,$F39,Import!$G$2:$G$237,$G39)</f>
        <v>0</v>
      </c>
      <c r="BY39" s="2">
        <f>SUMIFS(Import!BY$2:BY$237,Import!$F$2:$F$237,$F39,Import!$G$2:$G$237,$G39)</f>
        <v>0</v>
      </c>
      <c r="BZ39" s="2">
        <f>SUMIFS(Import!BZ$2:BZ$237,Import!$F$2:$F$237,$F39,Import!$G$2:$G$237,$G39)</f>
        <v>0</v>
      </c>
      <c r="CA39" s="2">
        <f t="shared" si="19"/>
        <v>0</v>
      </c>
      <c r="CB39" s="2">
        <f t="shared" si="19"/>
        <v>0</v>
      </c>
      <c r="CC39" s="2">
        <f t="shared" si="19"/>
        <v>0</v>
      </c>
      <c r="CD39" s="2">
        <f>SUMIFS(Import!CD$2:CD$237,Import!$F$2:$F$237,$F39,Import!$G$2:$G$237,$G39)</f>
        <v>0</v>
      </c>
      <c r="CE39" s="2">
        <f>SUMIFS(Import!CE$2:CE$237,Import!$F$2:$F$237,$F39,Import!$G$2:$G$237,$G39)</f>
        <v>0</v>
      </c>
      <c r="CF39" s="2">
        <f>SUMIFS(Import!CF$2:CF$237,Import!$F$2:$F$237,$F39,Import!$G$2:$G$237,$G39)</f>
        <v>0</v>
      </c>
      <c r="CG39" s="2">
        <f>SUMIFS(Import!CG$2:CG$237,Import!$F$2:$F$237,$F39,Import!$G$2:$G$237,$G39)</f>
        <v>0</v>
      </c>
      <c r="CH39" s="2">
        <f t="shared" si="20"/>
        <v>0</v>
      </c>
      <c r="CI39" s="2">
        <f t="shared" si="20"/>
        <v>0</v>
      </c>
      <c r="CJ39" s="2">
        <f t="shared" si="20"/>
        <v>0</v>
      </c>
      <c r="CK39" s="2">
        <f>SUMIFS(Import!CK$2:CK$237,Import!$F$2:$F$237,$F39,Import!$G$2:$G$237,$G39)</f>
        <v>0</v>
      </c>
      <c r="CL39" s="2">
        <f>SUMIFS(Import!CL$2:CL$237,Import!$F$2:$F$237,$F39,Import!$G$2:$G$237,$G39)</f>
        <v>0</v>
      </c>
      <c r="CM39" s="2">
        <f>SUMIFS(Import!CM$2:CM$237,Import!$F$2:$F$237,$F39,Import!$G$2:$G$237,$G39)</f>
        <v>0</v>
      </c>
      <c r="CN39" s="2">
        <f>SUMIFS(Import!CN$2:CN$237,Import!$F$2:$F$237,$F39,Import!$G$2:$G$237,$G39)</f>
        <v>0</v>
      </c>
      <c r="CO39" s="3">
        <f t="shared" si="21"/>
        <v>0</v>
      </c>
      <c r="CP39" s="3">
        <f t="shared" si="21"/>
        <v>0</v>
      </c>
      <c r="CQ39" s="3">
        <f t="shared" si="21"/>
        <v>0</v>
      </c>
      <c r="CR39" s="2">
        <f>SUMIFS(Import!CR$2:CR$237,Import!$F$2:$F$237,$F39,Import!$G$2:$G$237,$G39)</f>
        <v>0</v>
      </c>
      <c r="CS39" s="2">
        <f>SUMIFS(Import!CS$2:CS$237,Import!$F$2:$F$237,$F39,Import!$G$2:$G$237,$G39)</f>
        <v>0</v>
      </c>
      <c r="CT39" s="2">
        <f>SUMIFS(Import!CT$2:CT$237,Import!$F$2:$F$237,$F39,Import!$G$2:$G$237,$G39)</f>
        <v>0</v>
      </c>
    </row>
    <row r="40" spans="1:98" x14ac:dyDescent="0.25">
      <c r="A40" s="2" t="s">
        <v>38</v>
      </c>
      <c r="B40" s="2" t="s">
        <v>39</v>
      </c>
      <c r="C40" s="2">
        <v>1</v>
      </c>
      <c r="D40" s="2" t="s">
        <v>40</v>
      </c>
      <c r="E40" s="2">
        <v>18</v>
      </c>
      <c r="F40" s="2" t="s">
        <v>49</v>
      </c>
      <c r="G40" s="2">
        <v>2</v>
      </c>
      <c r="H40" s="2">
        <f>IF(SUMIFS(Import!H$2:H$237,Import!$F$2:$F$237,$F40,Import!$G$2:$G$237,$G40)=0,Data_T1!$H40,SUMIFS(Import!H$2:H$237,Import!$F$2:$F$237,$F40,Import!$G$2:$G$237,$G40))</f>
        <v>235</v>
      </c>
      <c r="I40" s="2">
        <f>SUMIFS(Import!I$2:I$237,Import!$F$2:$F$237,$F40,Import!$G$2:$G$237,$G40)</f>
        <v>124</v>
      </c>
      <c r="J40" s="2">
        <f>SUMIFS(Import!J$2:J$237,Import!$F$2:$F$237,$F40,Import!$G$2:$G$237,$G40)</f>
        <v>52.77</v>
      </c>
      <c r="K40" s="2">
        <f>SUMIFS(Import!K$2:K$237,Import!$F$2:$F$237,$F40,Import!$G$2:$G$237,$G40)</f>
        <v>111</v>
      </c>
      <c r="L40" s="2">
        <f>SUMIFS(Import!L$2:L$237,Import!$F$2:$F$237,$F40,Import!$G$2:$G$237,$G40)</f>
        <v>47.23</v>
      </c>
      <c r="M40" s="2">
        <f>SUMIFS(Import!M$2:M$237,Import!$F$2:$F$237,$F40,Import!$G$2:$G$237,$G40)</f>
        <v>1</v>
      </c>
      <c r="N40" s="2">
        <f>SUMIFS(Import!N$2:N$237,Import!$F$2:$F$237,$F40,Import!$G$2:$G$237,$G40)</f>
        <v>0.43</v>
      </c>
      <c r="O40" s="2">
        <f>SUMIFS(Import!O$2:O$237,Import!$F$2:$F$237,$F40,Import!$G$2:$G$237,$G40)</f>
        <v>0.9</v>
      </c>
      <c r="P40" s="2">
        <f>SUMIFS(Import!P$2:P$237,Import!$F$2:$F$237,$F40,Import!$G$2:$G$237,$G40)</f>
        <v>3</v>
      </c>
      <c r="Q40" s="2">
        <f>SUMIFS(Import!Q$2:Q$237,Import!$F$2:$F$237,$F40,Import!$G$2:$G$237,$G40)</f>
        <v>1.28</v>
      </c>
      <c r="R40" s="2">
        <f>SUMIFS(Import!R$2:R$237,Import!$F$2:$F$237,$F40,Import!$G$2:$G$237,$G40)</f>
        <v>2.7</v>
      </c>
      <c r="S40" s="2">
        <f>SUMIFS(Import!S$2:S$237,Import!$F$2:$F$237,$F40,Import!$G$2:$G$237,$G40)</f>
        <v>107</v>
      </c>
      <c r="T40" s="2">
        <f>SUMIFS(Import!T$2:T$237,Import!$F$2:$F$237,$F40,Import!$G$2:$G$237,$G40)</f>
        <v>45.53</v>
      </c>
      <c r="U40" s="2">
        <f>SUMIFS(Import!U$2:U$237,Import!$F$2:$F$237,$F40,Import!$G$2:$G$237,$G40)</f>
        <v>96.4</v>
      </c>
      <c r="V40" s="2">
        <f>SUMIFS(Import!V$2:V$237,Import!$F$2:$F$237,$F40,Import!$G$2:$G$237,$G40)</f>
        <v>1</v>
      </c>
      <c r="W40" s="2" t="str">
        <f t="shared" si="11"/>
        <v>M</v>
      </c>
      <c r="X40" s="2" t="str">
        <f t="shared" si="11"/>
        <v>GREIG</v>
      </c>
      <c r="Y40" s="2" t="str">
        <f t="shared" si="11"/>
        <v>Moana</v>
      </c>
      <c r="Z40" s="2">
        <f>SUMIFS(Import!Z$2:Z$237,Import!$F$2:$F$237,$F40,Import!$G$2:$G$237,$G40)</f>
        <v>28</v>
      </c>
      <c r="AA40" s="2">
        <f>SUMIFS(Import!AA$2:AA$237,Import!$F$2:$F$237,$F40,Import!$G$2:$G$237,$G40)</f>
        <v>11.91</v>
      </c>
      <c r="AB40" s="2">
        <f>SUMIFS(Import!AB$2:AB$237,Import!$F$2:$F$237,$F40,Import!$G$2:$G$237,$G40)</f>
        <v>26.17</v>
      </c>
      <c r="AC40" s="2">
        <f>SUMIFS(Import!AC$2:AC$237,Import!$F$2:$F$237,$F40,Import!$G$2:$G$237,$G40)</f>
        <v>3</v>
      </c>
      <c r="AD40" s="2" t="str">
        <f t="shared" si="12"/>
        <v>F</v>
      </c>
      <c r="AE40" s="2" t="str">
        <f t="shared" si="12"/>
        <v>SAGE</v>
      </c>
      <c r="AF40" s="2" t="str">
        <f t="shared" si="12"/>
        <v>Maina</v>
      </c>
      <c r="AG40" s="2">
        <f>SUMIFS(Import!AG$2:AG$237,Import!$F$2:$F$237,$F40,Import!$G$2:$G$237,$G40)</f>
        <v>79</v>
      </c>
      <c r="AH40" s="2">
        <f>SUMIFS(Import!AH$2:AH$237,Import!$F$2:$F$237,$F40,Import!$G$2:$G$237,$G40)</f>
        <v>33.619999999999997</v>
      </c>
      <c r="AI40" s="2">
        <f>SUMIFS(Import!AI$2:AI$237,Import!$F$2:$F$237,$F40,Import!$G$2:$G$237,$G40)</f>
        <v>73.83</v>
      </c>
      <c r="AJ40" s="2">
        <f>SUMIFS(Import!AJ$2:AJ$237,Import!$F$2:$F$237,$F40,Import!$G$2:$G$237,$G40)</f>
        <v>0</v>
      </c>
      <c r="AK40" s="2">
        <f t="shared" si="13"/>
        <v>0</v>
      </c>
      <c r="AL40" s="2">
        <f t="shared" si="13"/>
        <v>0</v>
      </c>
      <c r="AM40" s="2">
        <f t="shared" si="13"/>
        <v>0</v>
      </c>
      <c r="AN40" s="2">
        <f>SUMIFS(Import!AN$2:AN$237,Import!$F$2:$F$237,$F40,Import!$G$2:$G$237,$G40)</f>
        <v>0</v>
      </c>
      <c r="AO40" s="2">
        <f>SUMIFS(Import!AO$2:AO$237,Import!$F$2:$F$237,$F40,Import!$G$2:$G$237,$G40)</f>
        <v>0</v>
      </c>
      <c r="AP40" s="2">
        <f>SUMIFS(Import!AP$2:AP$237,Import!$F$2:$F$237,$F40,Import!$G$2:$G$237,$G40)</f>
        <v>0</v>
      </c>
      <c r="AQ40" s="2">
        <f>SUMIFS(Import!AQ$2:AQ$237,Import!$F$2:$F$237,$F40,Import!$G$2:$G$237,$G40)</f>
        <v>0</v>
      </c>
      <c r="AR40" s="2">
        <f t="shared" si="14"/>
        <v>0</v>
      </c>
      <c r="AS40" s="2">
        <f t="shared" si="14"/>
        <v>0</v>
      </c>
      <c r="AT40" s="2">
        <f t="shared" si="14"/>
        <v>0</v>
      </c>
      <c r="AU40" s="2">
        <f>SUMIFS(Import!AU$2:AU$237,Import!$F$2:$F$237,$F40,Import!$G$2:$G$237,$G40)</f>
        <v>0</v>
      </c>
      <c r="AV40" s="2">
        <f>SUMIFS(Import!AV$2:AV$237,Import!$F$2:$F$237,$F40,Import!$G$2:$G$237,$G40)</f>
        <v>0</v>
      </c>
      <c r="AW40" s="2">
        <f>SUMIFS(Import!AW$2:AW$237,Import!$F$2:$F$237,$F40,Import!$G$2:$G$237,$G40)</f>
        <v>0</v>
      </c>
      <c r="AX40" s="2">
        <f>SUMIFS(Import!AX$2:AX$237,Import!$F$2:$F$237,$F40,Import!$G$2:$G$237,$G40)</f>
        <v>0</v>
      </c>
      <c r="AY40" s="2">
        <f t="shared" si="15"/>
        <v>0</v>
      </c>
      <c r="AZ40" s="2">
        <f t="shared" si="15"/>
        <v>0</v>
      </c>
      <c r="BA40" s="2">
        <f t="shared" si="15"/>
        <v>0</v>
      </c>
      <c r="BB40" s="2">
        <f>SUMIFS(Import!BB$2:BB$237,Import!$F$2:$F$237,$F40,Import!$G$2:$G$237,$G40)</f>
        <v>0</v>
      </c>
      <c r="BC40" s="2">
        <f>SUMIFS(Import!BC$2:BC$237,Import!$F$2:$F$237,$F40,Import!$G$2:$G$237,$G40)</f>
        <v>0</v>
      </c>
      <c r="BD40" s="2">
        <f>SUMIFS(Import!BD$2:BD$237,Import!$F$2:$F$237,$F40,Import!$G$2:$G$237,$G40)</f>
        <v>0</v>
      </c>
      <c r="BE40" s="2">
        <f>SUMIFS(Import!BE$2:BE$237,Import!$F$2:$F$237,$F40,Import!$G$2:$G$237,$G40)</f>
        <v>0</v>
      </c>
      <c r="BF40" s="2">
        <f t="shared" si="16"/>
        <v>0</v>
      </c>
      <c r="BG40" s="2">
        <f t="shared" si="16"/>
        <v>0</v>
      </c>
      <c r="BH40" s="2">
        <f t="shared" si="16"/>
        <v>0</v>
      </c>
      <c r="BI40" s="2">
        <f>SUMIFS(Import!BI$2:BI$237,Import!$F$2:$F$237,$F40,Import!$G$2:$G$237,$G40)</f>
        <v>0</v>
      </c>
      <c r="BJ40" s="2">
        <f>SUMIFS(Import!BJ$2:BJ$237,Import!$F$2:$F$237,$F40,Import!$G$2:$G$237,$G40)</f>
        <v>0</v>
      </c>
      <c r="BK40" s="2">
        <f>SUMIFS(Import!BK$2:BK$237,Import!$F$2:$F$237,$F40,Import!$G$2:$G$237,$G40)</f>
        <v>0</v>
      </c>
      <c r="BL40" s="2">
        <f>SUMIFS(Import!BL$2:BL$237,Import!$F$2:$F$237,$F40,Import!$G$2:$G$237,$G40)</f>
        <v>0</v>
      </c>
      <c r="BM40" s="2">
        <f t="shared" si="17"/>
        <v>0</v>
      </c>
      <c r="BN40" s="2">
        <f t="shared" si="17"/>
        <v>0</v>
      </c>
      <c r="BO40" s="2">
        <f t="shared" si="17"/>
        <v>0</v>
      </c>
      <c r="BP40" s="2">
        <f>SUMIFS(Import!BP$2:BP$237,Import!$F$2:$F$237,$F40,Import!$G$2:$G$237,$G40)</f>
        <v>0</v>
      </c>
      <c r="BQ40" s="2">
        <f>SUMIFS(Import!BQ$2:BQ$237,Import!$F$2:$F$237,$F40,Import!$G$2:$G$237,$G40)</f>
        <v>0</v>
      </c>
      <c r="BR40" s="2">
        <f>SUMIFS(Import!BR$2:BR$237,Import!$F$2:$F$237,$F40,Import!$G$2:$G$237,$G40)</f>
        <v>0</v>
      </c>
      <c r="BS40" s="2">
        <f>SUMIFS(Import!BS$2:BS$237,Import!$F$2:$F$237,$F40,Import!$G$2:$G$237,$G40)</f>
        <v>0</v>
      </c>
      <c r="BT40" s="2">
        <f t="shared" si="18"/>
        <v>0</v>
      </c>
      <c r="BU40" s="2">
        <f t="shared" si="18"/>
        <v>0</v>
      </c>
      <c r="BV40" s="2">
        <f t="shared" si="18"/>
        <v>0</v>
      </c>
      <c r="BW40" s="2">
        <f>SUMIFS(Import!BW$2:BW$237,Import!$F$2:$F$237,$F40,Import!$G$2:$G$237,$G40)</f>
        <v>0</v>
      </c>
      <c r="BX40" s="2">
        <f>SUMIFS(Import!BX$2:BX$237,Import!$F$2:$F$237,$F40,Import!$G$2:$G$237,$G40)</f>
        <v>0</v>
      </c>
      <c r="BY40" s="2">
        <f>SUMIFS(Import!BY$2:BY$237,Import!$F$2:$F$237,$F40,Import!$G$2:$G$237,$G40)</f>
        <v>0</v>
      </c>
      <c r="BZ40" s="2">
        <f>SUMIFS(Import!BZ$2:BZ$237,Import!$F$2:$F$237,$F40,Import!$G$2:$G$237,$G40)</f>
        <v>0</v>
      </c>
      <c r="CA40" s="2">
        <f t="shared" si="19"/>
        <v>0</v>
      </c>
      <c r="CB40" s="2">
        <f t="shared" si="19"/>
        <v>0</v>
      </c>
      <c r="CC40" s="2">
        <f t="shared" si="19"/>
        <v>0</v>
      </c>
      <c r="CD40" s="2">
        <f>SUMIFS(Import!CD$2:CD$237,Import!$F$2:$F$237,$F40,Import!$G$2:$G$237,$G40)</f>
        <v>0</v>
      </c>
      <c r="CE40" s="2">
        <f>SUMIFS(Import!CE$2:CE$237,Import!$F$2:$F$237,$F40,Import!$G$2:$G$237,$G40)</f>
        <v>0</v>
      </c>
      <c r="CF40" s="2">
        <f>SUMIFS(Import!CF$2:CF$237,Import!$F$2:$F$237,$F40,Import!$G$2:$G$237,$G40)</f>
        <v>0</v>
      </c>
      <c r="CG40" s="2">
        <f>SUMIFS(Import!CG$2:CG$237,Import!$F$2:$F$237,$F40,Import!$G$2:$G$237,$G40)</f>
        <v>0</v>
      </c>
      <c r="CH40" s="2">
        <f t="shared" si="20"/>
        <v>0</v>
      </c>
      <c r="CI40" s="2">
        <f t="shared" si="20"/>
        <v>0</v>
      </c>
      <c r="CJ40" s="2">
        <f t="shared" si="20"/>
        <v>0</v>
      </c>
      <c r="CK40" s="2">
        <f>SUMIFS(Import!CK$2:CK$237,Import!$F$2:$F$237,$F40,Import!$G$2:$G$237,$G40)</f>
        <v>0</v>
      </c>
      <c r="CL40" s="2">
        <f>SUMIFS(Import!CL$2:CL$237,Import!$F$2:$F$237,$F40,Import!$G$2:$G$237,$G40)</f>
        <v>0</v>
      </c>
      <c r="CM40" s="2">
        <f>SUMIFS(Import!CM$2:CM$237,Import!$F$2:$F$237,$F40,Import!$G$2:$G$237,$G40)</f>
        <v>0</v>
      </c>
      <c r="CN40" s="2">
        <f>SUMIFS(Import!CN$2:CN$237,Import!$F$2:$F$237,$F40,Import!$G$2:$G$237,$G40)</f>
        <v>0</v>
      </c>
      <c r="CO40" s="3">
        <f t="shared" si="21"/>
        <v>0</v>
      </c>
      <c r="CP40" s="3">
        <f t="shared" si="21"/>
        <v>0</v>
      </c>
      <c r="CQ40" s="3">
        <f t="shared" si="21"/>
        <v>0</v>
      </c>
      <c r="CR40" s="2">
        <f>SUMIFS(Import!CR$2:CR$237,Import!$F$2:$F$237,$F40,Import!$G$2:$G$237,$G40)</f>
        <v>0</v>
      </c>
      <c r="CS40" s="2">
        <f>SUMIFS(Import!CS$2:CS$237,Import!$F$2:$F$237,$F40,Import!$G$2:$G$237,$G40)</f>
        <v>0</v>
      </c>
      <c r="CT40" s="2">
        <f>SUMIFS(Import!CT$2:CT$237,Import!$F$2:$F$237,$F40,Import!$G$2:$G$237,$G40)</f>
        <v>0</v>
      </c>
    </row>
    <row r="41" spans="1:98" x14ac:dyDescent="0.25">
      <c r="A41" s="2" t="s">
        <v>38</v>
      </c>
      <c r="B41" s="2" t="s">
        <v>39</v>
      </c>
      <c r="C41" s="2">
        <v>1</v>
      </c>
      <c r="D41" s="2" t="s">
        <v>40</v>
      </c>
      <c r="E41" s="2">
        <v>19</v>
      </c>
      <c r="F41" s="2" t="s">
        <v>50</v>
      </c>
      <c r="G41" s="2">
        <v>1</v>
      </c>
      <c r="H41" s="2">
        <f>IF(SUMIFS(Import!H$2:H$237,Import!$F$2:$F$237,$F41,Import!$G$2:$G$237,$G41)=0,Data_T1!$H41,SUMIFS(Import!H$2:H$237,Import!$F$2:$F$237,$F41,Import!$G$2:$G$237,$G41))</f>
        <v>844</v>
      </c>
      <c r="I41" s="2">
        <f>SUMIFS(Import!I$2:I$237,Import!$F$2:$F$237,$F41,Import!$G$2:$G$237,$G41)</f>
        <v>371</v>
      </c>
      <c r="J41" s="2">
        <f>SUMIFS(Import!J$2:J$237,Import!$F$2:$F$237,$F41,Import!$G$2:$G$237,$G41)</f>
        <v>43.96</v>
      </c>
      <c r="K41" s="2">
        <f>SUMIFS(Import!K$2:K$237,Import!$F$2:$F$237,$F41,Import!$G$2:$G$237,$G41)</f>
        <v>473</v>
      </c>
      <c r="L41" s="2">
        <f>SUMIFS(Import!L$2:L$237,Import!$F$2:$F$237,$F41,Import!$G$2:$G$237,$G41)</f>
        <v>56.04</v>
      </c>
      <c r="M41" s="2">
        <f>SUMIFS(Import!M$2:M$237,Import!$F$2:$F$237,$F41,Import!$G$2:$G$237,$G41)</f>
        <v>2</v>
      </c>
      <c r="N41" s="2">
        <f>SUMIFS(Import!N$2:N$237,Import!$F$2:$F$237,$F41,Import!$G$2:$G$237,$G41)</f>
        <v>0.24</v>
      </c>
      <c r="O41" s="2">
        <f>SUMIFS(Import!O$2:O$237,Import!$F$2:$F$237,$F41,Import!$G$2:$G$237,$G41)</f>
        <v>0.42</v>
      </c>
      <c r="P41" s="2">
        <f>SUMIFS(Import!P$2:P$237,Import!$F$2:$F$237,$F41,Import!$G$2:$G$237,$G41)</f>
        <v>3</v>
      </c>
      <c r="Q41" s="2">
        <f>SUMIFS(Import!Q$2:Q$237,Import!$F$2:$F$237,$F41,Import!$G$2:$G$237,$G41)</f>
        <v>0.36</v>
      </c>
      <c r="R41" s="2">
        <f>SUMIFS(Import!R$2:R$237,Import!$F$2:$F$237,$F41,Import!$G$2:$G$237,$G41)</f>
        <v>0.63</v>
      </c>
      <c r="S41" s="2">
        <f>SUMIFS(Import!S$2:S$237,Import!$F$2:$F$237,$F41,Import!$G$2:$G$237,$G41)</f>
        <v>468</v>
      </c>
      <c r="T41" s="2">
        <f>SUMIFS(Import!T$2:T$237,Import!$F$2:$F$237,$F41,Import!$G$2:$G$237,$G41)</f>
        <v>55.45</v>
      </c>
      <c r="U41" s="2">
        <f>SUMIFS(Import!U$2:U$237,Import!$F$2:$F$237,$F41,Import!$G$2:$G$237,$G41)</f>
        <v>98.94</v>
      </c>
      <c r="V41" s="2">
        <f>SUMIFS(Import!V$2:V$237,Import!$F$2:$F$237,$F41,Import!$G$2:$G$237,$G41)</f>
        <v>1</v>
      </c>
      <c r="W41" s="2" t="str">
        <f t="shared" si="11"/>
        <v>M</v>
      </c>
      <c r="X41" s="2" t="str">
        <f t="shared" si="11"/>
        <v>GREIG</v>
      </c>
      <c r="Y41" s="2" t="str">
        <f t="shared" si="11"/>
        <v>Moana</v>
      </c>
      <c r="Z41" s="2">
        <f>SUMIFS(Import!Z$2:Z$237,Import!$F$2:$F$237,$F41,Import!$G$2:$G$237,$G41)</f>
        <v>115</v>
      </c>
      <c r="AA41" s="2">
        <f>SUMIFS(Import!AA$2:AA$237,Import!$F$2:$F$237,$F41,Import!$G$2:$G$237,$G41)</f>
        <v>13.63</v>
      </c>
      <c r="AB41" s="2">
        <f>SUMIFS(Import!AB$2:AB$237,Import!$F$2:$F$237,$F41,Import!$G$2:$G$237,$G41)</f>
        <v>24.57</v>
      </c>
      <c r="AC41" s="2">
        <f>SUMIFS(Import!AC$2:AC$237,Import!$F$2:$F$237,$F41,Import!$G$2:$G$237,$G41)</f>
        <v>3</v>
      </c>
      <c r="AD41" s="2" t="str">
        <f t="shared" si="12"/>
        <v>F</v>
      </c>
      <c r="AE41" s="2" t="str">
        <f t="shared" si="12"/>
        <v>SAGE</v>
      </c>
      <c r="AF41" s="2" t="str">
        <f t="shared" si="12"/>
        <v>Maina</v>
      </c>
      <c r="AG41" s="2">
        <f>SUMIFS(Import!AG$2:AG$237,Import!$F$2:$F$237,$F41,Import!$G$2:$G$237,$G41)</f>
        <v>353</v>
      </c>
      <c r="AH41" s="2">
        <f>SUMIFS(Import!AH$2:AH$237,Import!$F$2:$F$237,$F41,Import!$G$2:$G$237,$G41)</f>
        <v>41.82</v>
      </c>
      <c r="AI41" s="2">
        <f>SUMIFS(Import!AI$2:AI$237,Import!$F$2:$F$237,$F41,Import!$G$2:$G$237,$G41)</f>
        <v>75.430000000000007</v>
      </c>
      <c r="AJ41" s="2">
        <f>SUMIFS(Import!AJ$2:AJ$237,Import!$F$2:$F$237,$F41,Import!$G$2:$G$237,$G41)</f>
        <v>0</v>
      </c>
      <c r="AK41" s="2">
        <f t="shared" si="13"/>
        <v>0</v>
      </c>
      <c r="AL41" s="2">
        <f t="shared" si="13"/>
        <v>0</v>
      </c>
      <c r="AM41" s="2">
        <f t="shared" si="13"/>
        <v>0</v>
      </c>
      <c r="AN41" s="2">
        <f>SUMIFS(Import!AN$2:AN$237,Import!$F$2:$F$237,$F41,Import!$G$2:$G$237,$G41)</f>
        <v>0</v>
      </c>
      <c r="AO41" s="2">
        <f>SUMIFS(Import!AO$2:AO$237,Import!$F$2:$F$237,$F41,Import!$G$2:$G$237,$G41)</f>
        <v>0</v>
      </c>
      <c r="AP41" s="2">
        <f>SUMIFS(Import!AP$2:AP$237,Import!$F$2:$F$237,$F41,Import!$G$2:$G$237,$G41)</f>
        <v>0</v>
      </c>
      <c r="AQ41" s="2">
        <f>SUMIFS(Import!AQ$2:AQ$237,Import!$F$2:$F$237,$F41,Import!$G$2:$G$237,$G41)</f>
        <v>0</v>
      </c>
      <c r="AR41" s="2">
        <f t="shared" si="14"/>
        <v>0</v>
      </c>
      <c r="AS41" s="2">
        <f t="shared" si="14"/>
        <v>0</v>
      </c>
      <c r="AT41" s="2">
        <f t="shared" si="14"/>
        <v>0</v>
      </c>
      <c r="AU41" s="2">
        <f>SUMIFS(Import!AU$2:AU$237,Import!$F$2:$F$237,$F41,Import!$G$2:$G$237,$G41)</f>
        <v>0</v>
      </c>
      <c r="AV41" s="2">
        <f>SUMIFS(Import!AV$2:AV$237,Import!$F$2:$F$237,$F41,Import!$G$2:$G$237,$G41)</f>
        <v>0</v>
      </c>
      <c r="AW41" s="2">
        <f>SUMIFS(Import!AW$2:AW$237,Import!$F$2:$F$237,$F41,Import!$G$2:$G$237,$G41)</f>
        <v>0</v>
      </c>
      <c r="AX41" s="2">
        <f>SUMIFS(Import!AX$2:AX$237,Import!$F$2:$F$237,$F41,Import!$G$2:$G$237,$G41)</f>
        <v>0</v>
      </c>
      <c r="AY41" s="2">
        <f t="shared" si="15"/>
        <v>0</v>
      </c>
      <c r="AZ41" s="2">
        <f t="shared" si="15"/>
        <v>0</v>
      </c>
      <c r="BA41" s="2">
        <f t="shared" si="15"/>
        <v>0</v>
      </c>
      <c r="BB41" s="2">
        <f>SUMIFS(Import!BB$2:BB$237,Import!$F$2:$F$237,$F41,Import!$G$2:$G$237,$G41)</f>
        <v>0</v>
      </c>
      <c r="BC41" s="2">
        <f>SUMIFS(Import!BC$2:BC$237,Import!$F$2:$F$237,$F41,Import!$G$2:$G$237,$G41)</f>
        <v>0</v>
      </c>
      <c r="BD41" s="2">
        <f>SUMIFS(Import!BD$2:BD$237,Import!$F$2:$F$237,$F41,Import!$G$2:$G$237,$G41)</f>
        <v>0</v>
      </c>
      <c r="BE41" s="2">
        <f>SUMIFS(Import!BE$2:BE$237,Import!$F$2:$F$237,$F41,Import!$G$2:$G$237,$G41)</f>
        <v>0</v>
      </c>
      <c r="BF41" s="2">
        <f t="shared" si="16"/>
        <v>0</v>
      </c>
      <c r="BG41" s="2">
        <f t="shared" si="16"/>
        <v>0</v>
      </c>
      <c r="BH41" s="2">
        <f t="shared" si="16"/>
        <v>0</v>
      </c>
      <c r="BI41" s="2">
        <f>SUMIFS(Import!BI$2:BI$237,Import!$F$2:$F$237,$F41,Import!$G$2:$G$237,$G41)</f>
        <v>0</v>
      </c>
      <c r="BJ41" s="2">
        <f>SUMIFS(Import!BJ$2:BJ$237,Import!$F$2:$F$237,$F41,Import!$G$2:$G$237,$G41)</f>
        <v>0</v>
      </c>
      <c r="BK41" s="2">
        <f>SUMIFS(Import!BK$2:BK$237,Import!$F$2:$F$237,$F41,Import!$G$2:$G$237,$G41)</f>
        <v>0</v>
      </c>
      <c r="BL41" s="2">
        <f>SUMIFS(Import!BL$2:BL$237,Import!$F$2:$F$237,$F41,Import!$G$2:$G$237,$G41)</f>
        <v>0</v>
      </c>
      <c r="BM41" s="2">
        <f t="shared" si="17"/>
        <v>0</v>
      </c>
      <c r="BN41" s="2">
        <f t="shared" si="17"/>
        <v>0</v>
      </c>
      <c r="BO41" s="2">
        <f t="shared" si="17"/>
        <v>0</v>
      </c>
      <c r="BP41" s="2">
        <f>SUMIFS(Import!BP$2:BP$237,Import!$F$2:$F$237,$F41,Import!$G$2:$G$237,$G41)</f>
        <v>0</v>
      </c>
      <c r="BQ41" s="2">
        <f>SUMIFS(Import!BQ$2:BQ$237,Import!$F$2:$F$237,$F41,Import!$G$2:$G$237,$G41)</f>
        <v>0</v>
      </c>
      <c r="BR41" s="2">
        <f>SUMIFS(Import!BR$2:BR$237,Import!$F$2:$F$237,$F41,Import!$G$2:$G$237,$G41)</f>
        <v>0</v>
      </c>
      <c r="BS41" s="2">
        <f>SUMIFS(Import!BS$2:BS$237,Import!$F$2:$F$237,$F41,Import!$G$2:$G$237,$G41)</f>
        <v>0</v>
      </c>
      <c r="BT41" s="2">
        <f t="shared" si="18"/>
        <v>0</v>
      </c>
      <c r="BU41" s="2">
        <f t="shared" si="18"/>
        <v>0</v>
      </c>
      <c r="BV41" s="2">
        <f t="shared" si="18"/>
        <v>0</v>
      </c>
      <c r="BW41" s="2">
        <f>SUMIFS(Import!BW$2:BW$237,Import!$F$2:$F$237,$F41,Import!$G$2:$G$237,$G41)</f>
        <v>0</v>
      </c>
      <c r="BX41" s="2">
        <f>SUMIFS(Import!BX$2:BX$237,Import!$F$2:$F$237,$F41,Import!$G$2:$G$237,$G41)</f>
        <v>0</v>
      </c>
      <c r="BY41" s="2">
        <f>SUMIFS(Import!BY$2:BY$237,Import!$F$2:$F$237,$F41,Import!$G$2:$G$237,$G41)</f>
        <v>0</v>
      </c>
      <c r="BZ41" s="2">
        <f>SUMIFS(Import!BZ$2:BZ$237,Import!$F$2:$F$237,$F41,Import!$G$2:$G$237,$G41)</f>
        <v>0</v>
      </c>
      <c r="CA41" s="2">
        <f t="shared" si="19"/>
        <v>0</v>
      </c>
      <c r="CB41" s="2">
        <f t="shared" si="19"/>
        <v>0</v>
      </c>
      <c r="CC41" s="2">
        <f t="shared" si="19"/>
        <v>0</v>
      </c>
      <c r="CD41" s="2">
        <f>SUMIFS(Import!CD$2:CD$237,Import!$F$2:$F$237,$F41,Import!$G$2:$G$237,$G41)</f>
        <v>0</v>
      </c>
      <c r="CE41" s="2">
        <f>SUMIFS(Import!CE$2:CE$237,Import!$F$2:$F$237,$F41,Import!$G$2:$G$237,$G41)</f>
        <v>0</v>
      </c>
      <c r="CF41" s="2">
        <f>SUMIFS(Import!CF$2:CF$237,Import!$F$2:$F$237,$F41,Import!$G$2:$G$237,$G41)</f>
        <v>0</v>
      </c>
      <c r="CG41" s="2">
        <f>SUMIFS(Import!CG$2:CG$237,Import!$F$2:$F$237,$F41,Import!$G$2:$G$237,$G41)</f>
        <v>0</v>
      </c>
      <c r="CH41" s="2">
        <f t="shared" si="20"/>
        <v>0</v>
      </c>
      <c r="CI41" s="2">
        <f t="shared" si="20"/>
        <v>0</v>
      </c>
      <c r="CJ41" s="2">
        <f t="shared" si="20"/>
        <v>0</v>
      </c>
      <c r="CK41" s="2">
        <f>SUMIFS(Import!CK$2:CK$237,Import!$F$2:$F$237,$F41,Import!$G$2:$G$237,$G41)</f>
        <v>0</v>
      </c>
      <c r="CL41" s="2">
        <f>SUMIFS(Import!CL$2:CL$237,Import!$F$2:$F$237,$F41,Import!$G$2:$G$237,$G41)</f>
        <v>0</v>
      </c>
      <c r="CM41" s="2">
        <f>SUMIFS(Import!CM$2:CM$237,Import!$F$2:$F$237,$F41,Import!$G$2:$G$237,$G41)</f>
        <v>0</v>
      </c>
      <c r="CN41" s="2">
        <f>SUMIFS(Import!CN$2:CN$237,Import!$F$2:$F$237,$F41,Import!$G$2:$G$237,$G41)</f>
        <v>0</v>
      </c>
      <c r="CO41" s="3">
        <f t="shared" si="21"/>
        <v>0</v>
      </c>
      <c r="CP41" s="3">
        <f t="shared" si="21"/>
        <v>0</v>
      </c>
      <c r="CQ41" s="3">
        <f t="shared" si="21"/>
        <v>0</v>
      </c>
      <c r="CR41" s="2">
        <f>SUMIFS(Import!CR$2:CR$237,Import!$F$2:$F$237,$F41,Import!$G$2:$G$237,$G41)</f>
        <v>0</v>
      </c>
      <c r="CS41" s="2">
        <f>SUMIFS(Import!CS$2:CS$237,Import!$F$2:$F$237,$F41,Import!$G$2:$G$237,$G41)</f>
        <v>0</v>
      </c>
      <c r="CT41" s="2">
        <f>SUMIFS(Import!CT$2:CT$237,Import!$F$2:$F$237,$F41,Import!$G$2:$G$237,$G41)</f>
        <v>0</v>
      </c>
    </row>
    <row r="42" spans="1:98" x14ac:dyDescent="0.25">
      <c r="A42" s="2" t="s">
        <v>38</v>
      </c>
      <c r="B42" s="2" t="s">
        <v>39</v>
      </c>
      <c r="C42" s="2">
        <v>1</v>
      </c>
      <c r="D42" s="2" t="s">
        <v>40</v>
      </c>
      <c r="E42" s="2">
        <v>20</v>
      </c>
      <c r="F42" s="2" t="s">
        <v>51</v>
      </c>
      <c r="G42" s="2">
        <v>1</v>
      </c>
      <c r="H42" s="2">
        <f>IF(SUMIFS(Import!H$2:H$237,Import!$F$2:$F$237,$F42,Import!$G$2:$G$237,$G42)=0,Data_T1!$H42,SUMIFS(Import!H$2:H$237,Import!$F$2:$F$237,$F42,Import!$G$2:$G$237,$G42))</f>
        <v>1063</v>
      </c>
      <c r="I42" s="2">
        <f>SUMIFS(Import!I$2:I$237,Import!$F$2:$F$237,$F42,Import!$G$2:$G$237,$G42)</f>
        <v>480</v>
      </c>
      <c r="J42" s="2">
        <f>SUMIFS(Import!J$2:J$237,Import!$F$2:$F$237,$F42,Import!$G$2:$G$237,$G42)</f>
        <v>45.16</v>
      </c>
      <c r="K42" s="2">
        <f>SUMIFS(Import!K$2:K$237,Import!$F$2:$F$237,$F42,Import!$G$2:$G$237,$G42)</f>
        <v>583</v>
      </c>
      <c r="L42" s="2">
        <f>SUMIFS(Import!L$2:L$237,Import!$F$2:$F$237,$F42,Import!$G$2:$G$237,$G42)</f>
        <v>54.84</v>
      </c>
      <c r="M42" s="2">
        <f>SUMIFS(Import!M$2:M$237,Import!$F$2:$F$237,$F42,Import!$G$2:$G$237,$G42)</f>
        <v>7</v>
      </c>
      <c r="N42" s="2">
        <f>SUMIFS(Import!N$2:N$237,Import!$F$2:$F$237,$F42,Import!$G$2:$G$237,$G42)</f>
        <v>0.66</v>
      </c>
      <c r="O42" s="2">
        <f>SUMIFS(Import!O$2:O$237,Import!$F$2:$F$237,$F42,Import!$G$2:$G$237,$G42)</f>
        <v>1.2</v>
      </c>
      <c r="P42" s="2">
        <f>SUMIFS(Import!P$2:P$237,Import!$F$2:$F$237,$F42,Import!$G$2:$G$237,$G42)</f>
        <v>11</v>
      </c>
      <c r="Q42" s="2">
        <f>SUMIFS(Import!Q$2:Q$237,Import!$F$2:$F$237,$F42,Import!$G$2:$G$237,$G42)</f>
        <v>1.03</v>
      </c>
      <c r="R42" s="2">
        <f>SUMIFS(Import!R$2:R$237,Import!$F$2:$F$237,$F42,Import!$G$2:$G$237,$G42)</f>
        <v>1.89</v>
      </c>
      <c r="S42" s="2">
        <f>SUMIFS(Import!S$2:S$237,Import!$F$2:$F$237,$F42,Import!$G$2:$G$237,$G42)</f>
        <v>565</v>
      </c>
      <c r="T42" s="2">
        <f>SUMIFS(Import!T$2:T$237,Import!$F$2:$F$237,$F42,Import!$G$2:$G$237,$G42)</f>
        <v>53.15</v>
      </c>
      <c r="U42" s="2">
        <f>SUMIFS(Import!U$2:U$237,Import!$F$2:$F$237,$F42,Import!$G$2:$G$237,$G42)</f>
        <v>96.91</v>
      </c>
      <c r="V42" s="2">
        <f>SUMIFS(Import!V$2:V$237,Import!$F$2:$F$237,$F42,Import!$G$2:$G$237,$G42)</f>
        <v>1</v>
      </c>
      <c r="W42" s="2" t="str">
        <f t="shared" ref="W42:Y61" si="22">VLOOKUP($C42,Import_Donnees,COLUMN()-2,FALSE)</f>
        <v>M</v>
      </c>
      <c r="X42" s="2" t="str">
        <f t="shared" si="22"/>
        <v>GREIG</v>
      </c>
      <c r="Y42" s="2" t="str">
        <f t="shared" si="22"/>
        <v>Moana</v>
      </c>
      <c r="Z42" s="2">
        <f>SUMIFS(Import!Z$2:Z$237,Import!$F$2:$F$237,$F42,Import!$G$2:$G$237,$G42)</f>
        <v>213</v>
      </c>
      <c r="AA42" s="2">
        <f>SUMIFS(Import!AA$2:AA$237,Import!$F$2:$F$237,$F42,Import!$G$2:$G$237,$G42)</f>
        <v>20.04</v>
      </c>
      <c r="AB42" s="2">
        <f>SUMIFS(Import!AB$2:AB$237,Import!$F$2:$F$237,$F42,Import!$G$2:$G$237,$G42)</f>
        <v>37.700000000000003</v>
      </c>
      <c r="AC42" s="2">
        <f>SUMIFS(Import!AC$2:AC$237,Import!$F$2:$F$237,$F42,Import!$G$2:$G$237,$G42)</f>
        <v>3</v>
      </c>
      <c r="AD42" s="2" t="str">
        <f t="shared" ref="AD42:AF61" si="23">VLOOKUP($C42,Import_Donnees,COLUMN()-2,FALSE)</f>
        <v>F</v>
      </c>
      <c r="AE42" s="2" t="str">
        <f t="shared" si="23"/>
        <v>SAGE</v>
      </c>
      <c r="AF42" s="2" t="str">
        <f t="shared" si="23"/>
        <v>Maina</v>
      </c>
      <c r="AG42" s="2">
        <f>SUMIFS(Import!AG$2:AG$237,Import!$F$2:$F$237,$F42,Import!$G$2:$G$237,$G42)</f>
        <v>352</v>
      </c>
      <c r="AH42" s="2">
        <f>SUMIFS(Import!AH$2:AH$237,Import!$F$2:$F$237,$F42,Import!$G$2:$G$237,$G42)</f>
        <v>33.11</v>
      </c>
      <c r="AI42" s="2">
        <f>SUMIFS(Import!AI$2:AI$237,Import!$F$2:$F$237,$F42,Import!$G$2:$G$237,$G42)</f>
        <v>62.3</v>
      </c>
      <c r="AJ42" s="2">
        <f>SUMIFS(Import!AJ$2:AJ$237,Import!$F$2:$F$237,$F42,Import!$G$2:$G$237,$G42)</f>
        <v>0</v>
      </c>
      <c r="AK42" s="2">
        <f t="shared" ref="AK42:AM61" si="24">VLOOKUP($C42,Import_Donnees,COLUMN()-2,FALSE)</f>
        <v>0</v>
      </c>
      <c r="AL42" s="2">
        <f t="shared" si="24"/>
        <v>0</v>
      </c>
      <c r="AM42" s="2">
        <f t="shared" si="24"/>
        <v>0</v>
      </c>
      <c r="AN42" s="2">
        <f>SUMIFS(Import!AN$2:AN$237,Import!$F$2:$F$237,$F42,Import!$G$2:$G$237,$G42)</f>
        <v>0</v>
      </c>
      <c r="AO42" s="2">
        <f>SUMIFS(Import!AO$2:AO$237,Import!$F$2:$F$237,$F42,Import!$G$2:$G$237,$G42)</f>
        <v>0</v>
      </c>
      <c r="AP42" s="2">
        <f>SUMIFS(Import!AP$2:AP$237,Import!$F$2:$F$237,$F42,Import!$G$2:$G$237,$G42)</f>
        <v>0</v>
      </c>
      <c r="AQ42" s="2">
        <f>SUMIFS(Import!AQ$2:AQ$237,Import!$F$2:$F$237,$F42,Import!$G$2:$G$237,$G42)</f>
        <v>0</v>
      </c>
      <c r="AR42" s="2">
        <f t="shared" ref="AR42:AT61" si="25">VLOOKUP($C42,Import_Donnees,COLUMN()-2,FALSE)</f>
        <v>0</v>
      </c>
      <c r="AS42" s="2">
        <f t="shared" si="25"/>
        <v>0</v>
      </c>
      <c r="AT42" s="2">
        <f t="shared" si="25"/>
        <v>0</v>
      </c>
      <c r="AU42" s="2">
        <f>SUMIFS(Import!AU$2:AU$237,Import!$F$2:$F$237,$F42,Import!$G$2:$G$237,$G42)</f>
        <v>0</v>
      </c>
      <c r="AV42" s="2">
        <f>SUMIFS(Import!AV$2:AV$237,Import!$F$2:$F$237,$F42,Import!$G$2:$G$237,$G42)</f>
        <v>0</v>
      </c>
      <c r="AW42" s="2">
        <f>SUMIFS(Import!AW$2:AW$237,Import!$F$2:$F$237,$F42,Import!$G$2:$G$237,$G42)</f>
        <v>0</v>
      </c>
      <c r="AX42" s="2">
        <f>SUMIFS(Import!AX$2:AX$237,Import!$F$2:$F$237,$F42,Import!$G$2:$G$237,$G42)</f>
        <v>0</v>
      </c>
      <c r="AY42" s="2">
        <f t="shared" ref="AY42:BA61" si="26">VLOOKUP($C42,Import_Donnees,COLUMN()-2,FALSE)</f>
        <v>0</v>
      </c>
      <c r="AZ42" s="2">
        <f t="shared" si="26"/>
        <v>0</v>
      </c>
      <c r="BA42" s="2">
        <f t="shared" si="26"/>
        <v>0</v>
      </c>
      <c r="BB42" s="2">
        <f>SUMIFS(Import!BB$2:BB$237,Import!$F$2:$F$237,$F42,Import!$G$2:$G$237,$G42)</f>
        <v>0</v>
      </c>
      <c r="BC42" s="2">
        <f>SUMIFS(Import!BC$2:BC$237,Import!$F$2:$F$237,$F42,Import!$G$2:$G$237,$G42)</f>
        <v>0</v>
      </c>
      <c r="BD42" s="2">
        <f>SUMIFS(Import!BD$2:BD$237,Import!$F$2:$F$237,$F42,Import!$G$2:$G$237,$G42)</f>
        <v>0</v>
      </c>
      <c r="BE42" s="2">
        <f>SUMIFS(Import!BE$2:BE$237,Import!$F$2:$F$237,$F42,Import!$G$2:$G$237,$G42)</f>
        <v>0</v>
      </c>
      <c r="BF42" s="2">
        <f t="shared" ref="BF42:BH61" si="27">VLOOKUP($C42,Import_Donnees,COLUMN()-2,FALSE)</f>
        <v>0</v>
      </c>
      <c r="BG42" s="2">
        <f t="shared" si="27"/>
        <v>0</v>
      </c>
      <c r="BH42" s="2">
        <f t="shared" si="27"/>
        <v>0</v>
      </c>
      <c r="BI42" s="2">
        <f>SUMIFS(Import!BI$2:BI$237,Import!$F$2:$F$237,$F42,Import!$G$2:$G$237,$G42)</f>
        <v>0</v>
      </c>
      <c r="BJ42" s="2">
        <f>SUMIFS(Import!BJ$2:BJ$237,Import!$F$2:$F$237,$F42,Import!$G$2:$G$237,$G42)</f>
        <v>0</v>
      </c>
      <c r="BK42" s="2">
        <f>SUMIFS(Import!BK$2:BK$237,Import!$F$2:$F$237,$F42,Import!$G$2:$G$237,$G42)</f>
        <v>0</v>
      </c>
      <c r="BL42" s="2">
        <f>SUMIFS(Import!BL$2:BL$237,Import!$F$2:$F$237,$F42,Import!$G$2:$G$237,$G42)</f>
        <v>0</v>
      </c>
      <c r="BM42" s="2">
        <f t="shared" ref="BM42:BO61" si="28">VLOOKUP($C42,Import_Donnees,COLUMN()-2,FALSE)</f>
        <v>0</v>
      </c>
      <c r="BN42" s="2">
        <f t="shared" si="28"/>
        <v>0</v>
      </c>
      <c r="BO42" s="2">
        <f t="shared" si="28"/>
        <v>0</v>
      </c>
      <c r="BP42" s="2">
        <f>SUMIFS(Import!BP$2:BP$237,Import!$F$2:$F$237,$F42,Import!$G$2:$G$237,$G42)</f>
        <v>0</v>
      </c>
      <c r="BQ42" s="2">
        <f>SUMIFS(Import!BQ$2:BQ$237,Import!$F$2:$F$237,$F42,Import!$G$2:$G$237,$G42)</f>
        <v>0</v>
      </c>
      <c r="BR42" s="2">
        <f>SUMIFS(Import!BR$2:BR$237,Import!$F$2:$F$237,$F42,Import!$G$2:$G$237,$G42)</f>
        <v>0</v>
      </c>
      <c r="BS42" s="2">
        <f>SUMIFS(Import!BS$2:BS$237,Import!$F$2:$F$237,$F42,Import!$G$2:$G$237,$G42)</f>
        <v>0</v>
      </c>
      <c r="BT42" s="2">
        <f t="shared" ref="BT42:BV61" si="29">VLOOKUP($C42,Import_Donnees,COLUMN()-2,FALSE)</f>
        <v>0</v>
      </c>
      <c r="BU42" s="2">
        <f t="shared" si="29"/>
        <v>0</v>
      </c>
      <c r="BV42" s="2">
        <f t="shared" si="29"/>
        <v>0</v>
      </c>
      <c r="BW42" s="2">
        <f>SUMIFS(Import!BW$2:BW$237,Import!$F$2:$F$237,$F42,Import!$G$2:$G$237,$G42)</f>
        <v>0</v>
      </c>
      <c r="BX42" s="2">
        <f>SUMIFS(Import!BX$2:BX$237,Import!$F$2:$F$237,$F42,Import!$G$2:$G$237,$G42)</f>
        <v>0</v>
      </c>
      <c r="BY42" s="2">
        <f>SUMIFS(Import!BY$2:BY$237,Import!$F$2:$F$237,$F42,Import!$G$2:$G$237,$G42)</f>
        <v>0</v>
      </c>
      <c r="BZ42" s="2">
        <f>SUMIFS(Import!BZ$2:BZ$237,Import!$F$2:$F$237,$F42,Import!$G$2:$G$237,$G42)</f>
        <v>0</v>
      </c>
      <c r="CA42" s="2">
        <f t="shared" ref="CA42:CC61" si="30">VLOOKUP($C42,Import_Donnees,COLUMN()-2,FALSE)</f>
        <v>0</v>
      </c>
      <c r="CB42" s="2">
        <f t="shared" si="30"/>
        <v>0</v>
      </c>
      <c r="CC42" s="2">
        <f t="shared" si="30"/>
        <v>0</v>
      </c>
      <c r="CD42" s="2">
        <f>SUMIFS(Import!CD$2:CD$237,Import!$F$2:$F$237,$F42,Import!$G$2:$G$237,$G42)</f>
        <v>0</v>
      </c>
      <c r="CE42" s="2">
        <f>SUMIFS(Import!CE$2:CE$237,Import!$F$2:$F$237,$F42,Import!$G$2:$G$237,$G42)</f>
        <v>0</v>
      </c>
      <c r="CF42" s="2">
        <f>SUMIFS(Import!CF$2:CF$237,Import!$F$2:$F$237,$F42,Import!$G$2:$G$237,$G42)</f>
        <v>0</v>
      </c>
      <c r="CG42" s="2">
        <f>SUMIFS(Import!CG$2:CG$237,Import!$F$2:$F$237,$F42,Import!$G$2:$G$237,$G42)</f>
        <v>0</v>
      </c>
      <c r="CH42" s="2">
        <f t="shared" ref="CH42:CJ61" si="31">VLOOKUP($C42,Import_Donnees,COLUMN()-2,FALSE)</f>
        <v>0</v>
      </c>
      <c r="CI42" s="2">
        <f t="shared" si="31"/>
        <v>0</v>
      </c>
      <c r="CJ42" s="2">
        <f t="shared" si="31"/>
        <v>0</v>
      </c>
      <c r="CK42" s="2">
        <f>SUMIFS(Import!CK$2:CK$237,Import!$F$2:$F$237,$F42,Import!$G$2:$G$237,$G42)</f>
        <v>0</v>
      </c>
      <c r="CL42" s="2">
        <f>SUMIFS(Import!CL$2:CL$237,Import!$F$2:$F$237,$F42,Import!$G$2:$G$237,$G42)</f>
        <v>0</v>
      </c>
      <c r="CM42" s="2">
        <f>SUMIFS(Import!CM$2:CM$237,Import!$F$2:$F$237,$F42,Import!$G$2:$G$237,$G42)</f>
        <v>0</v>
      </c>
      <c r="CN42" s="2">
        <f>SUMIFS(Import!CN$2:CN$237,Import!$F$2:$F$237,$F42,Import!$G$2:$G$237,$G42)</f>
        <v>0</v>
      </c>
      <c r="CO42" s="3">
        <f t="shared" ref="CO42:CQ61" si="32">VLOOKUP($C42,Import_Donnees,COLUMN()-2,FALSE)</f>
        <v>0</v>
      </c>
      <c r="CP42" s="3">
        <f t="shared" si="32"/>
        <v>0</v>
      </c>
      <c r="CQ42" s="3">
        <f t="shared" si="32"/>
        <v>0</v>
      </c>
      <c r="CR42" s="2">
        <f>SUMIFS(Import!CR$2:CR$237,Import!$F$2:$F$237,$F42,Import!$G$2:$G$237,$G42)</f>
        <v>0</v>
      </c>
      <c r="CS42" s="2">
        <f>SUMIFS(Import!CS$2:CS$237,Import!$F$2:$F$237,$F42,Import!$G$2:$G$237,$G42)</f>
        <v>0</v>
      </c>
      <c r="CT42" s="2">
        <f>SUMIFS(Import!CT$2:CT$237,Import!$F$2:$F$237,$F42,Import!$G$2:$G$237,$G42)</f>
        <v>0</v>
      </c>
    </row>
    <row r="43" spans="1:98" x14ac:dyDescent="0.25">
      <c r="A43" s="2" t="s">
        <v>38</v>
      </c>
      <c r="B43" s="2" t="s">
        <v>39</v>
      </c>
      <c r="C43" s="2">
        <v>1</v>
      </c>
      <c r="D43" s="2" t="s">
        <v>40</v>
      </c>
      <c r="E43" s="2">
        <v>20</v>
      </c>
      <c r="F43" s="2" t="s">
        <v>51</v>
      </c>
      <c r="G43" s="2">
        <v>2</v>
      </c>
      <c r="H43" s="2">
        <f>IF(SUMIFS(Import!H$2:H$237,Import!$F$2:$F$237,$F43,Import!$G$2:$G$237,$G43)=0,Data_T1!$H43,SUMIFS(Import!H$2:H$237,Import!$F$2:$F$237,$F43,Import!$G$2:$G$237,$G43))</f>
        <v>156</v>
      </c>
      <c r="I43" s="2">
        <f>SUMIFS(Import!I$2:I$237,Import!$F$2:$F$237,$F43,Import!$G$2:$G$237,$G43)</f>
        <v>76</v>
      </c>
      <c r="J43" s="2">
        <f>SUMIFS(Import!J$2:J$237,Import!$F$2:$F$237,$F43,Import!$G$2:$G$237,$G43)</f>
        <v>48.72</v>
      </c>
      <c r="K43" s="2">
        <f>SUMIFS(Import!K$2:K$237,Import!$F$2:$F$237,$F43,Import!$G$2:$G$237,$G43)</f>
        <v>80</v>
      </c>
      <c r="L43" s="2">
        <f>SUMIFS(Import!L$2:L$237,Import!$F$2:$F$237,$F43,Import!$G$2:$G$237,$G43)</f>
        <v>51.28</v>
      </c>
      <c r="M43" s="2">
        <f>SUMIFS(Import!M$2:M$237,Import!$F$2:$F$237,$F43,Import!$G$2:$G$237,$G43)</f>
        <v>0</v>
      </c>
      <c r="N43" s="2">
        <f>SUMIFS(Import!N$2:N$237,Import!$F$2:$F$237,$F43,Import!$G$2:$G$237,$G43)</f>
        <v>0</v>
      </c>
      <c r="O43" s="2">
        <f>SUMIFS(Import!O$2:O$237,Import!$F$2:$F$237,$F43,Import!$G$2:$G$237,$G43)</f>
        <v>0</v>
      </c>
      <c r="P43" s="2">
        <f>SUMIFS(Import!P$2:P$237,Import!$F$2:$F$237,$F43,Import!$G$2:$G$237,$G43)</f>
        <v>2</v>
      </c>
      <c r="Q43" s="2">
        <f>SUMIFS(Import!Q$2:Q$237,Import!$F$2:$F$237,$F43,Import!$G$2:$G$237,$G43)</f>
        <v>1.28</v>
      </c>
      <c r="R43" s="2">
        <f>SUMIFS(Import!R$2:R$237,Import!$F$2:$F$237,$F43,Import!$G$2:$G$237,$G43)</f>
        <v>2.5</v>
      </c>
      <c r="S43" s="2">
        <f>SUMIFS(Import!S$2:S$237,Import!$F$2:$F$237,$F43,Import!$G$2:$G$237,$G43)</f>
        <v>78</v>
      </c>
      <c r="T43" s="2">
        <f>SUMIFS(Import!T$2:T$237,Import!$F$2:$F$237,$F43,Import!$G$2:$G$237,$G43)</f>
        <v>50</v>
      </c>
      <c r="U43" s="2">
        <f>SUMIFS(Import!U$2:U$237,Import!$F$2:$F$237,$F43,Import!$G$2:$G$237,$G43)</f>
        <v>97.5</v>
      </c>
      <c r="V43" s="2">
        <f>SUMIFS(Import!V$2:V$237,Import!$F$2:$F$237,$F43,Import!$G$2:$G$237,$G43)</f>
        <v>1</v>
      </c>
      <c r="W43" s="2" t="str">
        <f t="shared" si="22"/>
        <v>M</v>
      </c>
      <c r="X43" s="2" t="str">
        <f t="shared" si="22"/>
        <v>GREIG</v>
      </c>
      <c r="Y43" s="2" t="str">
        <f t="shared" si="22"/>
        <v>Moana</v>
      </c>
      <c r="Z43" s="2">
        <f>SUMIFS(Import!Z$2:Z$237,Import!$F$2:$F$237,$F43,Import!$G$2:$G$237,$G43)</f>
        <v>12</v>
      </c>
      <c r="AA43" s="2">
        <f>SUMIFS(Import!AA$2:AA$237,Import!$F$2:$F$237,$F43,Import!$G$2:$G$237,$G43)</f>
        <v>7.69</v>
      </c>
      <c r="AB43" s="2">
        <f>SUMIFS(Import!AB$2:AB$237,Import!$F$2:$F$237,$F43,Import!$G$2:$G$237,$G43)</f>
        <v>15.38</v>
      </c>
      <c r="AC43" s="2">
        <f>SUMIFS(Import!AC$2:AC$237,Import!$F$2:$F$237,$F43,Import!$G$2:$G$237,$G43)</f>
        <v>3</v>
      </c>
      <c r="AD43" s="2" t="str">
        <f t="shared" si="23"/>
        <v>F</v>
      </c>
      <c r="AE43" s="2" t="str">
        <f t="shared" si="23"/>
        <v>SAGE</v>
      </c>
      <c r="AF43" s="2" t="str">
        <f t="shared" si="23"/>
        <v>Maina</v>
      </c>
      <c r="AG43" s="2">
        <f>SUMIFS(Import!AG$2:AG$237,Import!$F$2:$F$237,$F43,Import!$G$2:$G$237,$G43)</f>
        <v>66</v>
      </c>
      <c r="AH43" s="2">
        <f>SUMIFS(Import!AH$2:AH$237,Import!$F$2:$F$237,$F43,Import!$G$2:$G$237,$G43)</f>
        <v>42.31</v>
      </c>
      <c r="AI43" s="2">
        <f>SUMIFS(Import!AI$2:AI$237,Import!$F$2:$F$237,$F43,Import!$G$2:$G$237,$G43)</f>
        <v>84.62</v>
      </c>
      <c r="AJ43" s="2">
        <f>SUMIFS(Import!AJ$2:AJ$237,Import!$F$2:$F$237,$F43,Import!$G$2:$G$237,$G43)</f>
        <v>0</v>
      </c>
      <c r="AK43" s="2">
        <f t="shared" si="24"/>
        <v>0</v>
      </c>
      <c r="AL43" s="2">
        <f t="shared" si="24"/>
        <v>0</v>
      </c>
      <c r="AM43" s="2">
        <f t="shared" si="24"/>
        <v>0</v>
      </c>
      <c r="AN43" s="2">
        <f>SUMIFS(Import!AN$2:AN$237,Import!$F$2:$F$237,$F43,Import!$G$2:$G$237,$G43)</f>
        <v>0</v>
      </c>
      <c r="AO43" s="2">
        <f>SUMIFS(Import!AO$2:AO$237,Import!$F$2:$F$237,$F43,Import!$G$2:$G$237,$G43)</f>
        <v>0</v>
      </c>
      <c r="AP43" s="2">
        <f>SUMIFS(Import!AP$2:AP$237,Import!$F$2:$F$237,$F43,Import!$G$2:$G$237,$G43)</f>
        <v>0</v>
      </c>
      <c r="AQ43" s="2">
        <f>SUMIFS(Import!AQ$2:AQ$237,Import!$F$2:$F$237,$F43,Import!$G$2:$G$237,$G43)</f>
        <v>0</v>
      </c>
      <c r="AR43" s="2">
        <f t="shared" si="25"/>
        <v>0</v>
      </c>
      <c r="AS43" s="2">
        <f t="shared" si="25"/>
        <v>0</v>
      </c>
      <c r="AT43" s="2">
        <f t="shared" si="25"/>
        <v>0</v>
      </c>
      <c r="AU43" s="2">
        <f>SUMIFS(Import!AU$2:AU$237,Import!$F$2:$F$237,$F43,Import!$G$2:$G$237,$G43)</f>
        <v>0</v>
      </c>
      <c r="AV43" s="2">
        <f>SUMIFS(Import!AV$2:AV$237,Import!$F$2:$F$237,$F43,Import!$G$2:$G$237,$G43)</f>
        <v>0</v>
      </c>
      <c r="AW43" s="2">
        <f>SUMIFS(Import!AW$2:AW$237,Import!$F$2:$F$237,$F43,Import!$G$2:$G$237,$G43)</f>
        <v>0</v>
      </c>
      <c r="AX43" s="2">
        <f>SUMIFS(Import!AX$2:AX$237,Import!$F$2:$F$237,$F43,Import!$G$2:$G$237,$G43)</f>
        <v>0</v>
      </c>
      <c r="AY43" s="2">
        <f t="shared" si="26"/>
        <v>0</v>
      </c>
      <c r="AZ43" s="2">
        <f t="shared" si="26"/>
        <v>0</v>
      </c>
      <c r="BA43" s="2">
        <f t="shared" si="26"/>
        <v>0</v>
      </c>
      <c r="BB43" s="2">
        <f>SUMIFS(Import!BB$2:BB$237,Import!$F$2:$F$237,$F43,Import!$G$2:$G$237,$G43)</f>
        <v>0</v>
      </c>
      <c r="BC43" s="2">
        <f>SUMIFS(Import!BC$2:BC$237,Import!$F$2:$F$237,$F43,Import!$G$2:$G$237,$G43)</f>
        <v>0</v>
      </c>
      <c r="BD43" s="2">
        <f>SUMIFS(Import!BD$2:BD$237,Import!$F$2:$F$237,$F43,Import!$G$2:$G$237,$G43)</f>
        <v>0</v>
      </c>
      <c r="BE43" s="2">
        <f>SUMIFS(Import!BE$2:BE$237,Import!$F$2:$F$237,$F43,Import!$G$2:$G$237,$G43)</f>
        <v>0</v>
      </c>
      <c r="BF43" s="2">
        <f t="shared" si="27"/>
        <v>0</v>
      </c>
      <c r="BG43" s="2">
        <f t="shared" si="27"/>
        <v>0</v>
      </c>
      <c r="BH43" s="2">
        <f t="shared" si="27"/>
        <v>0</v>
      </c>
      <c r="BI43" s="2">
        <f>SUMIFS(Import!BI$2:BI$237,Import!$F$2:$F$237,$F43,Import!$G$2:$G$237,$G43)</f>
        <v>0</v>
      </c>
      <c r="BJ43" s="2">
        <f>SUMIFS(Import!BJ$2:BJ$237,Import!$F$2:$F$237,$F43,Import!$G$2:$G$237,$G43)</f>
        <v>0</v>
      </c>
      <c r="BK43" s="2">
        <f>SUMIFS(Import!BK$2:BK$237,Import!$F$2:$F$237,$F43,Import!$G$2:$G$237,$G43)</f>
        <v>0</v>
      </c>
      <c r="BL43" s="2">
        <f>SUMIFS(Import!BL$2:BL$237,Import!$F$2:$F$237,$F43,Import!$G$2:$G$237,$G43)</f>
        <v>0</v>
      </c>
      <c r="BM43" s="2">
        <f t="shared" si="28"/>
        <v>0</v>
      </c>
      <c r="BN43" s="2">
        <f t="shared" si="28"/>
        <v>0</v>
      </c>
      <c r="BO43" s="2">
        <f t="shared" si="28"/>
        <v>0</v>
      </c>
      <c r="BP43" s="2">
        <f>SUMIFS(Import!BP$2:BP$237,Import!$F$2:$F$237,$F43,Import!$G$2:$G$237,$G43)</f>
        <v>0</v>
      </c>
      <c r="BQ43" s="2">
        <f>SUMIFS(Import!BQ$2:BQ$237,Import!$F$2:$F$237,$F43,Import!$G$2:$G$237,$G43)</f>
        <v>0</v>
      </c>
      <c r="BR43" s="2">
        <f>SUMIFS(Import!BR$2:BR$237,Import!$F$2:$F$237,$F43,Import!$G$2:$G$237,$G43)</f>
        <v>0</v>
      </c>
      <c r="BS43" s="2">
        <f>SUMIFS(Import!BS$2:BS$237,Import!$F$2:$F$237,$F43,Import!$G$2:$G$237,$G43)</f>
        <v>0</v>
      </c>
      <c r="BT43" s="2">
        <f t="shared" si="29"/>
        <v>0</v>
      </c>
      <c r="BU43" s="2">
        <f t="shared" si="29"/>
        <v>0</v>
      </c>
      <c r="BV43" s="2">
        <f t="shared" si="29"/>
        <v>0</v>
      </c>
      <c r="BW43" s="2">
        <f>SUMIFS(Import!BW$2:BW$237,Import!$F$2:$F$237,$F43,Import!$G$2:$G$237,$G43)</f>
        <v>0</v>
      </c>
      <c r="BX43" s="2">
        <f>SUMIFS(Import!BX$2:BX$237,Import!$F$2:$F$237,$F43,Import!$G$2:$G$237,$G43)</f>
        <v>0</v>
      </c>
      <c r="BY43" s="2">
        <f>SUMIFS(Import!BY$2:BY$237,Import!$F$2:$F$237,$F43,Import!$G$2:$G$237,$G43)</f>
        <v>0</v>
      </c>
      <c r="BZ43" s="2">
        <f>SUMIFS(Import!BZ$2:BZ$237,Import!$F$2:$F$237,$F43,Import!$G$2:$G$237,$G43)</f>
        <v>0</v>
      </c>
      <c r="CA43" s="2">
        <f t="shared" si="30"/>
        <v>0</v>
      </c>
      <c r="CB43" s="2">
        <f t="shared" si="30"/>
        <v>0</v>
      </c>
      <c r="CC43" s="2">
        <f t="shared" si="30"/>
        <v>0</v>
      </c>
      <c r="CD43" s="2">
        <f>SUMIFS(Import!CD$2:CD$237,Import!$F$2:$F$237,$F43,Import!$G$2:$G$237,$G43)</f>
        <v>0</v>
      </c>
      <c r="CE43" s="2">
        <f>SUMIFS(Import!CE$2:CE$237,Import!$F$2:$F$237,$F43,Import!$G$2:$G$237,$G43)</f>
        <v>0</v>
      </c>
      <c r="CF43" s="2">
        <f>SUMIFS(Import!CF$2:CF$237,Import!$F$2:$F$237,$F43,Import!$G$2:$G$237,$G43)</f>
        <v>0</v>
      </c>
      <c r="CG43" s="2">
        <f>SUMIFS(Import!CG$2:CG$237,Import!$F$2:$F$237,$F43,Import!$G$2:$G$237,$G43)</f>
        <v>0</v>
      </c>
      <c r="CH43" s="2">
        <f t="shared" si="31"/>
        <v>0</v>
      </c>
      <c r="CI43" s="2">
        <f t="shared" si="31"/>
        <v>0</v>
      </c>
      <c r="CJ43" s="2">
        <f t="shared" si="31"/>
        <v>0</v>
      </c>
      <c r="CK43" s="2">
        <f>SUMIFS(Import!CK$2:CK$237,Import!$F$2:$F$237,$F43,Import!$G$2:$G$237,$G43)</f>
        <v>0</v>
      </c>
      <c r="CL43" s="2">
        <f>SUMIFS(Import!CL$2:CL$237,Import!$F$2:$F$237,$F43,Import!$G$2:$G$237,$G43)</f>
        <v>0</v>
      </c>
      <c r="CM43" s="2">
        <f>SUMIFS(Import!CM$2:CM$237,Import!$F$2:$F$237,$F43,Import!$G$2:$G$237,$G43)</f>
        <v>0</v>
      </c>
      <c r="CN43" s="2">
        <f>SUMIFS(Import!CN$2:CN$237,Import!$F$2:$F$237,$F43,Import!$G$2:$G$237,$G43)</f>
        <v>0</v>
      </c>
      <c r="CO43" s="3">
        <f t="shared" si="32"/>
        <v>0</v>
      </c>
      <c r="CP43" s="3">
        <f t="shared" si="32"/>
        <v>0</v>
      </c>
      <c r="CQ43" s="3">
        <f t="shared" si="32"/>
        <v>0</v>
      </c>
      <c r="CR43" s="2">
        <f>SUMIFS(Import!CR$2:CR$237,Import!$F$2:$F$237,$F43,Import!$G$2:$G$237,$G43)</f>
        <v>0</v>
      </c>
      <c r="CS43" s="2">
        <f>SUMIFS(Import!CS$2:CS$237,Import!$F$2:$F$237,$F43,Import!$G$2:$G$237,$G43)</f>
        <v>0</v>
      </c>
      <c r="CT43" s="2">
        <f>SUMIFS(Import!CT$2:CT$237,Import!$F$2:$F$237,$F43,Import!$G$2:$G$237,$G43)</f>
        <v>0</v>
      </c>
    </row>
    <row r="44" spans="1:98" x14ac:dyDescent="0.25">
      <c r="A44" s="2" t="s">
        <v>38</v>
      </c>
      <c r="B44" s="2" t="s">
        <v>39</v>
      </c>
      <c r="C44" s="2">
        <v>1</v>
      </c>
      <c r="D44" s="2" t="s">
        <v>40</v>
      </c>
      <c r="E44" s="2">
        <v>20</v>
      </c>
      <c r="F44" s="2" t="s">
        <v>51</v>
      </c>
      <c r="G44" s="2">
        <v>3</v>
      </c>
      <c r="H44" s="2">
        <f>IF(SUMIFS(Import!H$2:H$237,Import!$F$2:$F$237,$F44,Import!$G$2:$G$237,$G44)=0,Data_T1!$H44,SUMIFS(Import!H$2:H$237,Import!$F$2:$F$237,$F44,Import!$G$2:$G$237,$G44))</f>
        <v>53</v>
      </c>
      <c r="I44" s="2">
        <f>SUMIFS(Import!I$2:I$237,Import!$F$2:$F$237,$F44,Import!$G$2:$G$237,$G44)</f>
        <v>24</v>
      </c>
      <c r="J44" s="2">
        <f>SUMIFS(Import!J$2:J$237,Import!$F$2:$F$237,$F44,Import!$G$2:$G$237,$G44)</f>
        <v>45.28</v>
      </c>
      <c r="K44" s="2">
        <f>SUMIFS(Import!K$2:K$237,Import!$F$2:$F$237,$F44,Import!$G$2:$G$237,$G44)</f>
        <v>29</v>
      </c>
      <c r="L44" s="2">
        <f>SUMIFS(Import!L$2:L$237,Import!$F$2:$F$237,$F44,Import!$G$2:$G$237,$G44)</f>
        <v>54.72</v>
      </c>
      <c r="M44" s="2">
        <f>SUMIFS(Import!M$2:M$237,Import!$F$2:$F$237,$F44,Import!$G$2:$G$237,$G44)</f>
        <v>2</v>
      </c>
      <c r="N44" s="2">
        <f>SUMIFS(Import!N$2:N$237,Import!$F$2:$F$237,$F44,Import!$G$2:$G$237,$G44)</f>
        <v>3.77</v>
      </c>
      <c r="O44" s="2">
        <f>SUMIFS(Import!O$2:O$237,Import!$F$2:$F$237,$F44,Import!$G$2:$G$237,$G44)</f>
        <v>6.9</v>
      </c>
      <c r="P44" s="2">
        <f>SUMIFS(Import!P$2:P$237,Import!$F$2:$F$237,$F44,Import!$G$2:$G$237,$G44)</f>
        <v>1</v>
      </c>
      <c r="Q44" s="2">
        <f>SUMIFS(Import!Q$2:Q$237,Import!$F$2:$F$237,$F44,Import!$G$2:$G$237,$G44)</f>
        <v>1.89</v>
      </c>
      <c r="R44" s="2">
        <f>SUMIFS(Import!R$2:R$237,Import!$F$2:$F$237,$F44,Import!$G$2:$G$237,$G44)</f>
        <v>3.45</v>
      </c>
      <c r="S44" s="2">
        <f>SUMIFS(Import!S$2:S$237,Import!$F$2:$F$237,$F44,Import!$G$2:$G$237,$G44)</f>
        <v>26</v>
      </c>
      <c r="T44" s="2">
        <f>SUMIFS(Import!T$2:T$237,Import!$F$2:$F$237,$F44,Import!$G$2:$G$237,$G44)</f>
        <v>49.06</v>
      </c>
      <c r="U44" s="2">
        <f>SUMIFS(Import!U$2:U$237,Import!$F$2:$F$237,$F44,Import!$G$2:$G$237,$G44)</f>
        <v>89.66</v>
      </c>
      <c r="V44" s="2">
        <f>SUMIFS(Import!V$2:V$237,Import!$F$2:$F$237,$F44,Import!$G$2:$G$237,$G44)</f>
        <v>1</v>
      </c>
      <c r="W44" s="2" t="str">
        <f t="shared" si="22"/>
        <v>M</v>
      </c>
      <c r="X44" s="2" t="str">
        <f t="shared" si="22"/>
        <v>GREIG</v>
      </c>
      <c r="Y44" s="2" t="str">
        <f t="shared" si="22"/>
        <v>Moana</v>
      </c>
      <c r="Z44" s="2">
        <f>SUMIFS(Import!Z$2:Z$237,Import!$F$2:$F$237,$F44,Import!$G$2:$G$237,$G44)</f>
        <v>9</v>
      </c>
      <c r="AA44" s="2">
        <f>SUMIFS(Import!AA$2:AA$237,Import!$F$2:$F$237,$F44,Import!$G$2:$G$237,$G44)</f>
        <v>16.98</v>
      </c>
      <c r="AB44" s="2">
        <f>SUMIFS(Import!AB$2:AB$237,Import!$F$2:$F$237,$F44,Import!$G$2:$G$237,$G44)</f>
        <v>34.619999999999997</v>
      </c>
      <c r="AC44" s="2">
        <f>SUMIFS(Import!AC$2:AC$237,Import!$F$2:$F$237,$F44,Import!$G$2:$G$237,$G44)</f>
        <v>3</v>
      </c>
      <c r="AD44" s="2" t="str">
        <f t="shared" si="23"/>
        <v>F</v>
      </c>
      <c r="AE44" s="2" t="str">
        <f t="shared" si="23"/>
        <v>SAGE</v>
      </c>
      <c r="AF44" s="2" t="str">
        <f t="shared" si="23"/>
        <v>Maina</v>
      </c>
      <c r="AG44" s="2">
        <f>SUMIFS(Import!AG$2:AG$237,Import!$F$2:$F$237,$F44,Import!$G$2:$G$237,$G44)</f>
        <v>17</v>
      </c>
      <c r="AH44" s="2">
        <f>SUMIFS(Import!AH$2:AH$237,Import!$F$2:$F$237,$F44,Import!$G$2:$G$237,$G44)</f>
        <v>32.08</v>
      </c>
      <c r="AI44" s="2">
        <f>SUMIFS(Import!AI$2:AI$237,Import!$F$2:$F$237,$F44,Import!$G$2:$G$237,$G44)</f>
        <v>65.38</v>
      </c>
      <c r="AJ44" s="2">
        <f>SUMIFS(Import!AJ$2:AJ$237,Import!$F$2:$F$237,$F44,Import!$G$2:$G$237,$G44)</f>
        <v>0</v>
      </c>
      <c r="AK44" s="2">
        <f t="shared" si="24"/>
        <v>0</v>
      </c>
      <c r="AL44" s="2">
        <f t="shared" si="24"/>
        <v>0</v>
      </c>
      <c r="AM44" s="2">
        <f t="shared" si="24"/>
        <v>0</v>
      </c>
      <c r="AN44" s="2">
        <f>SUMIFS(Import!AN$2:AN$237,Import!$F$2:$F$237,$F44,Import!$G$2:$G$237,$G44)</f>
        <v>0</v>
      </c>
      <c r="AO44" s="2">
        <f>SUMIFS(Import!AO$2:AO$237,Import!$F$2:$F$237,$F44,Import!$G$2:$G$237,$G44)</f>
        <v>0</v>
      </c>
      <c r="AP44" s="2">
        <f>SUMIFS(Import!AP$2:AP$237,Import!$F$2:$F$237,$F44,Import!$G$2:$G$237,$G44)</f>
        <v>0</v>
      </c>
      <c r="AQ44" s="2">
        <f>SUMIFS(Import!AQ$2:AQ$237,Import!$F$2:$F$237,$F44,Import!$G$2:$G$237,$G44)</f>
        <v>0</v>
      </c>
      <c r="AR44" s="2">
        <f t="shared" si="25"/>
        <v>0</v>
      </c>
      <c r="AS44" s="2">
        <f t="shared" si="25"/>
        <v>0</v>
      </c>
      <c r="AT44" s="2">
        <f t="shared" si="25"/>
        <v>0</v>
      </c>
      <c r="AU44" s="2">
        <f>SUMIFS(Import!AU$2:AU$237,Import!$F$2:$F$237,$F44,Import!$G$2:$G$237,$G44)</f>
        <v>0</v>
      </c>
      <c r="AV44" s="2">
        <f>SUMIFS(Import!AV$2:AV$237,Import!$F$2:$F$237,$F44,Import!$G$2:$G$237,$G44)</f>
        <v>0</v>
      </c>
      <c r="AW44" s="2">
        <f>SUMIFS(Import!AW$2:AW$237,Import!$F$2:$F$237,$F44,Import!$G$2:$G$237,$G44)</f>
        <v>0</v>
      </c>
      <c r="AX44" s="2">
        <f>SUMIFS(Import!AX$2:AX$237,Import!$F$2:$F$237,$F44,Import!$G$2:$G$237,$G44)</f>
        <v>0</v>
      </c>
      <c r="AY44" s="2">
        <f t="shared" si="26"/>
        <v>0</v>
      </c>
      <c r="AZ44" s="2">
        <f t="shared" si="26"/>
        <v>0</v>
      </c>
      <c r="BA44" s="2">
        <f t="shared" si="26"/>
        <v>0</v>
      </c>
      <c r="BB44" s="2">
        <f>SUMIFS(Import!BB$2:BB$237,Import!$F$2:$F$237,$F44,Import!$G$2:$G$237,$G44)</f>
        <v>0</v>
      </c>
      <c r="BC44" s="2">
        <f>SUMIFS(Import!BC$2:BC$237,Import!$F$2:$F$237,$F44,Import!$G$2:$G$237,$G44)</f>
        <v>0</v>
      </c>
      <c r="BD44" s="2">
        <f>SUMIFS(Import!BD$2:BD$237,Import!$F$2:$F$237,$F44,Import!$G$2:$G$237,$G44)</f>
        <v>0</v>
      </c>
      <c r="BE44" s="2">
        <f>SUMIFS(Import!BE$2:BE$237,Import!$F$2:$F$237,$F44,Import!$G$2:$G$237,$G44)</f>
        <v>0</v>
      </c>
      <c r="BF44" s="2">
        <f t="shared" si="27"/>
        <v>0</v>
      </c>
      <c r="BG44" s="2">
        <f t="shared" si="27"/>
        <v>0</v>
      </c>
      <c r="BH44" s="2">
        <f t="shared" si="27"/>
        <v>0</v>
      </c>
      <c r="BI44" s="2">
        <f>SUMIFS(Import!BI$2:BI$237,Import!$F$2:$F$237,$F44,Import!$G$2:$G$237,$G44)</f>
        <v>0</v>
      </c>
      <c r="BJ44" s="2">
        <f>SUMIFS(Import!BJ$2:BJ$237,Import!$F$2:$F$237,$F44,Import!$G$2:$G$237,$G44)</f>
        <v>0</v>
      </c>
      <c r="BK44" s="2">
        <f>SUMIFS(Import!BK$2:BK$237,Import!$F$2:$F$237,$F44,Import!$G$2:$G$237,$G44)</f>
        <v>0</v>
      </c>
      <c r="BL44" s="2">
        <f>SUMIFS(Import!BL$2:BL$237,Import!$F$2:$F$237,$F44,Import!$G$2:$G$237,$G44)</f>
        <v>0</v>
      </c>
      <c r="BM44" s="2">
        <f t="shared" si="28"/>
        <v>0</v>
      </c>
      <c r="BN44" s="2">
        <f t="shared" si="28"/>
        <v>0</v>
      </c>
      <c r="BO44" s="2">
        <f t="shared" si="28"/>
        <v>0</v>
      </c>
      <c r="BP44" s="2">
        <f>SUMIFS(Import!BP$2:BP$237,Import!$F$2:$F$237,$F44,Import!$G$2:$G$237,$G44)</f>
        <v>0</v>
      </c>
      <c r="BQ44" s="2">
        <f>SUMIFS(Import!BQ$2:BQ$237,Import!$F$2:$F$237,$F44,Import!$G$2:$G$237,$G44)</f>
        <v>0</v>
      </c>
      <c r="BR44" s="2">
        <f>SUMIFS(Import!BR$2:BR$237,Import!$F$2:$F$237,$F44,Import!$G$2:$G$237,$G44)</f>
        <v>0</v>
      </c>
      <c r="BS44" s="2">
        <f>SUMIFS(Import!BS$2:BS$237,Import!$F$2:$F$237,$F44,Import!$G$2:$G$237,$G44)</f>
        <v>0</v>
      </c>
      <c r="BT44" s="2">
        <f t="shared" si="29"/>
        <v>0</v>
      </c>
      <c r="BU44" s="2">
        <f t="shared" si="29"/>
        <v>0</v>
      </c>
      <c r="BV44" s="2">
        <f t="shared" si="29"/>
        <v>0</v>
      </c>
      <c r="BW44" s="2">
        <f>SUMIFS(Import!BW$2:BW$237,Import!$F$2:$F$237,$F44,Import!$G$2:$G$237,$G44)</f>
        <v>0</v>
      </c>
      <c r="BX44" s="2">
        <f>SUMIFS(Import!BX$2:BX$237,Import!$F$2:$F$237,$F44,Import!$G$2:$G$237,$G44)</f>
        <v>0</v>
      </c>
      <c r="BY44" s="2">
        <f>SUMIFS(Import!BY$2:BY$237,Import!$F$2:$F$237,$F44,Import!$G$2:$G$237,$G44)</f>
        <v>0</v>
      </c>
      <c r="BZ44" s="2">
        <f>SUMIFS(Import!BZ$2:BZ$237,Import!$F$2:$F$237,$F44,Import!$G$2:$G$237,$G44)</f>
        <v>0</v>
      </c>
      <c r="CA44" s="2">
        <f t="shared" si="30"/>
        <v>0</v>
      </c>
      <c r="CB44" s="2">
        <f t="shared" si="30"/>
        <v>0</v>
      </c>
      <c r="CC44" s="2">
        <f t="shared" si="30"/>
        <v>0</v>
      </c>
      <c r="CD44" s="2">
        <f>SUMIFS(Import!CD$2:CD$237,Import!$F$2:$F$237,$F44,Import!$G$2:$G$237,$G44)</f>
        <v>0</v>
      </c>
      <c r="CE44" s="2">
        <f>SUMIFS(Import!CE$2:CE$237,Import!$F$2:$F$237,$F44,Import!$G$2:$G$237,$G44)</f>
        <v>0</v>
      </c>
      <c r="CF44" s="2">
        <f>SUMIFS(Import!CF$2:CF$237,Import!$F$2:$F$237,$F44,Import!$G$2:$G$237,$G44)</f>
        <v>0</v>
      </c>
      <c r="CG44" s="2">
        <f>SUMIFS(Import!CG$2:CG$237,Import!$F$2:$F$237,$F44,Import!$G$2:$G$237,$G44)</f>
        <v>0</v>
      </c>
      <c r="CH44" s="2">
        <f t="shared" si="31"/>
        <v>0</v>
      </c>
      <c r="CI44" s="2">
        <f t="shared" si="31"/>
        <v>0</v>
      </c>
      <c r="CJ44" s="2">
        <f t="shared" si="31"/>
        <v>0</v>
      </c>
      <c r="CK44" s="2">
        <f>SUMIFS(Import!CK$2:CK$237,Import!$F$2:$F$237,$F44,Import!$G$2:$G$237,$G44)</f>
        <v>0</v>
      </c>
      <c r="CL44" s="2">
        <f>SUMIFS(Import!CL$2:CL$237,Import!$F$2:$F$237,$F44,Import!$G$2:$G$237,$G44)</f>
        <v>0</v>
      </c>
      <c r="CM44" s="2">
        <f>SUMIFS(Import!CM$2:CM$237,Import!$F$2:$F$237,$F44,Import!$G$2:$G$237,$G44)</f>
        <v>0</v>
      </c>
      <c r="CN44" s="2">
        <f>SUMIFS(Import!CN$2:CN$237,Import!$F$2:$F$237,$F44,Import!$G$2:$G$237,$G44)</f>
        <v>0</v>
      </c>
      <c r="CO44" s="3">
        <f t="shared" si="32"/>
        <v>0</v>
      </c>
      <c r="CP44" s="3">
        <f t="shared" si="32"/>
        <v>0</v>
      </c>
      <c r="CQ44" s="3">
        <f t="shared" si="32"/>
        <v>0</v>
      </c>
      <c r="CR44" s="2">
        <f>SUMIFS(Import!CR$2:CR$237,Import!$F$2:$F$237,$F44,Import!$G$2:$G$237,$G44)</f>
        <v>0</v>
      </c>
      <c r="CS44" s="2">
        <f>SUMIFS(Import!CS$2:CS$237,Import!$F$2:$F$237,$F44,Import!$G$2:$G$237,$G44)</f>
        <v>0</v>
      </c>
      <c r="CT44" s="2">
        <f>SUMIFS(Import!CT$2:CT$237,Import!$F$2:$F$237,$F44,Import!$G$2:$G$237,$G44)</f>
        <v>0</v>
      </c>
    </row>
    <row r="45" spans="1:98" x14ac:dyDescent="0.25">
      <c r="A45" s="2" t="s">
        <v>38</v>
      </c>
      <c r="B45" s="2" t="s">
        <v>39</v>
      </c>
      <c r="C45" s="2">
        <v>1</v>
      </c>
      <c r="D45" s="2" t="s">
        <v>40</v>
      </c>
      <c r="E45" s="2">
        <v>21</v>
      </c>
      <c r="F45" s="2" t="s">
        <v>52</v>
      </c>
      <c r="G45" s="2">
        <v>1</v>
      </c>
      <c r="H45" s="2">
        <f>IF(SUMIFS(Import!H$2:H$237,Import!$F$2:$F$237,$F45,Import!$G$2:$G$237,$G45)=0,Data_T1!$H45,SUMIFS(Import!H$2:H$237,Import!$F$2:$F$237,$F45,Import!$G$2:$G$237,$G45))</f>
        <v>112</v>
      </c>
      <c r="I45" s="2">
        <f>SUMIFS(Import!I$2:I$237,Import!$F$2:$F$237,$F45,Import!$G$2:$G$237,$G45)</f>
        <v>32</v>
      </c>
      <c r="J45" s="2">
        <f>SUMIFS(Import!J$2:J$237,Import!$F$2:$F$237,$F45,Import!$G$2:$G$237,$G45)</f>
        <v>28.57</v>
      </c>
      <c r="K45" s="2">
        <f>SUMIFS(Import!K$2:K$237,Import!$F$2:$F$237,$F45,Import!$G$2:$G$237,$G45)</f>
        <v>80</v>
      </c>
      <c r="L45" s="2">
        <f>SUMIFS(Import!L$2:L$237,Import!$F$2:$F$237,$F45,Import!$G$2:$G$237,$G45)</f>
        <v>71.430000000000007</v>
      </c>
      <c r="M45" s="2">
        <f>SUMIFS(Import!M$2:M$237,Import!$F$2:$F$237,$F45,Import!$G$2:$G$237,$G45)</f>
        <v>1</v>
      </c>
      <c r="N45" s="2">
        <f>SUMIFS(Import!N$2:N$237,Import!$F$2:$F$237,$F45,Import!$G$2:$G$237,$G45)</f>
        <v>0.89</v>
      </c>
      <c r="O45" s="2">
        <f>SUMIFS(Import!O$2:O$237,Import!$F$2:$F$237,$F45,Import!$G$2:$G$237,$G45)</f>
        <v>1.25</v>
      </c>
      <c r="P45" s="2">
        <f>SUMIFS(Import!P$2:P$237,Import!$F$2:$F$237,$F45,Import!$G$2:$G$237,$G45)</f>
        <v>0</v>
      </c>
      <c r="Q45" s="2">
        <f>SUMIFS(Import!Q$2:Q$237,Import!$F$2:$F$237,$F45,Import!$G$2:$G$237,$G45)</f>
        <v>0</v>
      </c>
      <c r="R45" s="2">
        <f>SUMIFS(Import!R$2:R$237,Import!$F$2:$F$237,$F45,Import!$G$2:$G$237,$G45)</f>
        <v>0</v>
      </c>
      <c r="S45" s="2">
        <f>SUMIFS(Import!S$2:S$237,Import!$F$2:$F$237,$F45,Import!$G$2:$G$237,$G45)</f>
        <v>79</v>
      </c>
      <c r="T45" s="2">
        <f>SUMIFS(Import!T$2:T$237,Import!$F$2:$F$237,$F45,Import!$G$2:$G$237,$G45)</f>
        <v>70.540000000000006</v>
      </c>
      <c r="U45" s="2">
        <f>SUMIFS(Import!U$2:U$237,Import!$F$2:$F$237,$F45,Import!$G$2:$G$237,$G45)</f>
        <v>98.75</v>
      </c>
      <c r="V45" s="2">
        <f>SUMIFS(Import!V$2:V$237,Import!$F$2:$F$237,$F45,Import!$G$2:$G$237,$G45)</f>
        <v>1</v>
      </c>
      <c r="W45" s="2" t="str">
        <f t="shared" si="22"/>
        <v>M</v>
      </c>
      <c r="X45" s="2" t="str">
        <f t="shared" si="22"/>
        <v>GREIG</v>
      </c>
      <c r="Y45" s="2" t="str">
        <f t="shared" si="22"/>
        <v>Moana</v>
      </c>
      <c r="Z45" s="2">
        <f>SUMIFS(Import!Z$2:Z$237,Import!$F$2:$F$237,$F45,Import!$G$2:$G$237,$G45)</f>
        <v>4</v>
      </c>
      <c r="AA45" s="2">
        <f>SUMIFS(Import!AA$2:AA$237,Import!$F$2:$F$237,$F45,Import!$G$2:$G$237,$G45)</f>
        <v>3.57</v>
      </c>
      <c r="AB45" s="2">
        <f>SUMIFS(Import!AB$2:AB$237,Import!$F$2:$F$237,$F45,Import!$G$2:$G$237,$G45)</f>
        <v>5.0599999999999996</v>
      </c>
      <c r="AC45" s="2">
        <f>SUMIFS(Import!AC$2:AC$237,Import!$F$2:$F$237,$F45,Import!$G$2:$G$237,$G45)</f>
        <v>3</v>
      </c>
      <c r="AD45" s="2" t="str">
        <f t="shared" si="23"/>
        <v>F</v>
      </c>
      <c r="AE45" s="2" t="str">
        <f t="shared" si="23"/>
        <v>SAGE</v>
      </c>
      <c r="AF45" s="2" t="str">
        <f t="shared" si="23"/>
        <v>Maina</v>
      </c>
      <c r="AG45" s="2">
        <f>SUMIFS(Import!AG$2:AG$237,Import!$F$2:$F$237,$F45,Import!$G$2:$G$237,$G45)</f>
        <v>75</v>
      </c>
      <c r="AH45" s="2">
        <f>SUMIFS(Import!AH$2:AH$237,Import!$F$2:$F$237,$F45,Import!$G$2:$G$237,$G45)</f>
        <v>66.959999999999994</v>
      </c>
      <c r="AI45" s="2">
        <f>SUMIFS(Import!AI$2:AI$237,Import!$F$2:$F$237,$F45,Import!$G$2:$G$237,$G45)</f>
        <v>94.94</v>
      </c>
      <c r="AJ45" s="2">
        <f>SUMIFS(Import!AJ$2:AJ$237,Import!$F$2:$F$237,$F45,Import!$G$2:$G$237,$G45)</f>
        <v>0</v>
      </c>
      <c r="AK45" s="2">
        <f t="shared" si="24"/>
        <v>0</v>
      </c>
      <c r="AL45" s="2">
        <f t="shared" si="24"/>
        <v>0</v>
      </c>
      <c r="AM45" s="2">
        <f t="shared" si="24"/>
        <v>0</v>
      </c>
      <c r="AN45" s="2">
        <f>SUMIFS(Import!AN$2:AN$237,Import!$F$2:$F$237,$F45,Import!$G$2:$G$237,$G45)</f>
        <v>0</v>
      </c>
      <c r="AO45" s="2">
        <f>SUMIFS(Import!AO$2:AO$237,Import!$F$2:$F$237,$F45,Import!$G$2:$G$237,$G45)</f>
        <v>0</v>
      </c>
      <c r="AP45" s="2">
        <f>SUMIFS(Import!AP$2:AP$237,Import!$F$2:$F$237,$F45,Import!$G$2:$G$237,$G45)</f>
        <v>0</v>
      </c>
      <c r="AQ45" s="2">
        <f>SUMIFS(Import!AQ$2:AQ$237,Import!$F$2:$F$237,$F45,Import!$G$2:$G$237,$G45)</f>
        <v>0</v>
      </c>
      <c r="AR45" s="2">
        <f t="shared" si="25"/>
        <v>0</v>
      </c>
      <c r="AS45" s="2">
        <f t="shared" si="25"/>
        <v>0</v>
      </c>
      <c r="AT45" s="2">
        <f t="shared" si="25"/>
        <v>0</v>
      </c>
      <c r="AU45" s="2">
        <f>SUMIFS(Import!AU$2:AU$237,Import!$F$2:$F$237,$F45,Import!$G$2:$G$237,$G45)</f>
        <v>0</v>
      </c>
      <c r="AV45" s="2">
        <f>SUMIFS(Import!AV$2:AV$237,Import!$F$2:$F$237,$F45,Import!$G$2:$G$237,$G45)</f>
        <v>0</v>
      </c>
      <c r="AW45" s="2">
        <f>SUMIFS(Import!AW$2:AW$237,Import!$F$2:$F$237,$F45,Import!$G$2:$G$237,$G45)</f>
        <v>0</v>
      </c>
      <c r="AX45" s="2">
        <f>SUMIFS(Import!AX$2:AX$237,Import!$F$2:$F$237,$F45,Import!$G$2:$G$237,$G45)</f>
        <v>0</v>
      </c>
      <c r="AY45" s="2">
        <f t="shared" si="26"/>
        <v>0</v>
      </c>
      <c r="AZ45" s="2">
        <f t="shared" si="26"/>
        <v>0</v>
      </c>
      <c r="BA45" s="2">
        <f t="shared" si="26"/>
        <v>0</v>
      </c>
      <c r="BB45" s="2">
        <f>SUMIFS(Import!BB$2:BB$237,Import!$F$2:$F$237,$F45,Import!$G$2:$G$237,$G45)</f>
        <v>0</v>
      </c>
      <c r="BC45" s="2">
        <f>SUMIFS(Import!BC$2:BC$237,Import!$F$2:$F$237,$F45,Import!$G$2:$G$237,$G45)</f>
        <v>0</v>
      </c>
      <c r="BD45" s="2">
        <f>SUMIFS(Import!BD$2:BD$237,Import!$F$2:$F$237,$F45,Import!$G$2:$G$237,$G45)</f>
        <v>0</v>
      </c>
      <c r="BE45" s="2">
        <f>SUMIFS(Import!BE$2:BE$237,Import!$F$2:$F$237,$F45,Import!$G$2:$G$237,$G45)</f>
        <v>0</v>
      </c>
      <c r="BF45" s="2">
        <f t="shared" si="27"/>
        <v>0</v>
      </c>
      <c r="BG45" s="2">
        <f t="shared" si="27"/>
        <v>0</v>
      </c>
      <c r="BH45" s="2">
        <f t="shared" si="27"/>
        <v>0</v>
      </c>
      <c r="BI45" s="2">
        <f>SUMIFS(Import!BI$2:BI$237,Import!$F$2:$F$237,$F45,Import!$G$2:$G$237,$G45)</f>
        <v>0</v>
      </c>
      <c r="BJ45" s="2">
        <f>SUMIFS(Import!BJ$2:BJ$237,Import!$F$2:$F$237,$F45,Import!$G$2:$G$237,$G45)</f>
        <v>0</v>
      </c>
      <c r="BK45" s="2">
        <f>SUMIFS(Import!BK$2:BK$237,Import!$F$2:$F$237,$F45,Import!$G$2:$G$237,$G45)</f>
        <v>0</v>
      </c>
      <c r="BL45" s="2">
        <f>SUMIFS(Import!BL$2:BL$237,Import!$F$2:$F$237,$F45,Import!$G$2:$G$237,$G45)</f>
        <v>0</v>
      </c>
      <c r="BM45" s="2">
        <f t="shared" si="28"/>
        <v>0</v>
      </c>
      <c r="BN45" s="2">
        <f t="shared" si="28"/>
        <v>0</v>
      </c>
      <c r="BO45" s="2">
        <f t="shared" si="28"/>
        <v>0</v>
      </c>
      <c r="BP45" s="2">
        <f>SUMIFS(Import!BP$2:BP$237,Import!$F$2:$F$237,$F45,Import!$G$2:$G$237,$G45)</f>
        <v>0</v>
      </c>
      <c r="BQ45" s="2">
        <f>SUMIFS(Import!BQ$2:BQ$237,Import!$F$2:$F$237,$F45,Import!$G$2:$G$237,$G45)</f>
        <v>0</v>
      </c>
      <c r="BR45" s="2">
        <f>SUMIFS(Import!BR$2:BR$237,Import!$F$2:$F$237,$F45,Import!$G$2:$G$237,$G45)</f>
        <v>0</v>
      </c>
      <c r="BS45" s="2">
        <f>SUMIFS(Import!BS$2:BS$237,Import!$F$2:$F$237,$F45,Import!$G$2:$G$237,$G45)</f>
        <v>0</v>
      </c>
      <c r="BT45" s="2">
        <f t="shared" si="29"/>
        <v>0</v>
      </c>
      <c r="BU45" s="2">
        <f t="shared" si="29"/>
        <v>0</v>
      </c>
      <c r="BV45" s="2">
        <f t="shared" si="29"/>
        <v>0</v>
      </c>
      <c r="BW45" s="2">
        <f>SUMIFS(Import!BW$2:BW$237,Import!$F$2:$F$237,$F45,Import!$G$2:$G$237,$G45)</f>
        <v>0</v>
      </c>
      <c r="BX45" s="2">
        <f>SUMIFS(Import!BX$2:BX$237,Import!$F$2:$F$237,$F45,Import!$G$2:$G$237,$G45)</f>
        <v>0</v>
      </c>
      <c r="BY45" s="2">
        <f>SUMIFS(Import!BY$2:BY$237,Import!$F$2:$F$237,$F45,Import!$G$2:$G$237,$G45)</f>
        <v>0</v>
      </c>
      <c r="BZ45" s="2">
        <f>SUMIFS(Import!BZ$2:BZ$237,Import!$F$2:$F$237,$F45,Import!$G$2:$G$237,$G45)</f>
        <v>0</v>
      </c>
      <c r="CA45" s="2">
        <f t="shared" si="30"/>
        <v>0</v>
      </c>
      <c r="CB45" s="2">
        <f t="shared" si="30"/>
        <v>0</v>
      </c>
      <c r="CC45" s="2">
        <f t="shared" si="30"/>
        <v>0</v>
      </c>
      <c r="CD45" s="2">
        <f>SUMIFS(Import!CD$2:CD$237,Import!$F$2:$F$237,$F45,Import!$G$2:$G$237,$G45)</f>
        <v>0</v>
      </c>
      <c r="CE45" s="2">
        <f>SUMIFS(Import!CE$2:CE$237,Import!$F$2:$F$237,$F45,Import!$G$2:$G$237,$G45)</f>
        <v>0</v>
      </c>
      <c r="CF45" s="2">
        <f>SUMIFS(Import!CF$2:CF$237,Import!$F$2:$F$237,$F45,Import!$G$2:$G$237,$G45)</f>
        <v>0</v>
      </c>
      <c r="CG45" s="2">
        <f>SUMIFS(Import!CG$2:CG$237,Import!$F$2:$F$237,$F45,Import!$G$2:$G$237,$G45)</f>
        <v>0</v>
      </c>
      <c r="CH45" s="2">
        <f t="shared" si="31"/>
        <v>0</v>
      </c>
      <c r="CI45" s="2">
        <f t="shared" si="31"/>
        <v>0</v>
      </c>
      <c r="CJ45" s="2">
        <f t="shared" si="31"/>
        <v>0</v>
      </c>
      <c r="CK45" s="2">
        <f>SUMIFS(Import!CK$2:CK$237,Import!$F$2:$F$237,$F45,Import!$G$2:$G$237,$G45)</f>
        <v>0</v>
      </c>
      <c r="CL45" s="2">
        <f>SUMIFS(Import!CL$2:CL$237,Import!$F$2:$F$237,$F45,Import!$G$2:$G$237,$G45)</f>
        <v>0</v>
      </c>
      <c r="CM45" s="2">
        <f>SUMIFS(Import!CM$2:CM$237,Import!$F$2:$F$237,$F45,Import!$G$2:$G$237,$G45)</f>
        <v>0</v>
      </c>
      <c r="CN45" s="2">
        <f>SUMIFS(Import!CN$2:CN$237,Import!$F$2:$F$237,$F45,Import!$G$2:$G$237,$G45)</f>
        <v>0</v>
      </c>
      <c r="CO45" s="3">
        <f t="shared" si="32"/>
        <v>0</v>
      </c>
      <c r="CP45" s="3">
        <f t="shared" si="32"/>
        <v>0</v>
      </c>
      <c r="CQ45" s="3">
        <f t="shared" si="32"/>
        <v>0</v>
      </c>
      <c r="CR45" s="2">
        <f>SUMIFS(Import!CR$2:CR$237,Import!$F$2:$F$237,$F45,Import!$G$2:$G$237,$G45)</f>
        <v>0</v>
      </c>
      <c r="CS45" s="2">
        <f>SUMIFS(Import!CS$2:CS$237,Import!$F$2:$F$237,$F45,Import!$G$2:$G$237,$G45)</f>
        <v>0</v>
      </c>
      <c r="CT45" s="2">
        <f>SUMIFS(Import!CT$2:CT$237,Import!$F$2:$F$237,$F45,Import!$G$2:$G$237,$G45)</f>
        <v>0</v>
      </c>
    </row>
    <row r="46" spans="1:98" x14ac:dyDescent="0.25">
      <c r="A46" s="2" t="s">
        <v>38</v>
      </c>
      <c r="B46" s="2" t="s">
        <v>39</v>
      </c>
      <c r="C46" s="2">
        <v>1</v>
      </c>
      <c r="D46" s="2" t="s">
        <v>40</v>
      </c>
      <c r="E46" s="2">
        <v>21</v>
      </c>
      <c r="F46" s="2" t="s">
        <v>52</v>
      </c>
      <c r="G46" s="2">
        <v>2</v>
      </c>
      <c r="H46" s="2">
        <f>IF(SUMIFS(Import!H$2:H$237,Import!$F$2:$F$237,$F46,Import!$G$2:$G$237,$G46)=0,Data_T1!$H46,SUMIFS(Import!H$2:H$237,Import!$F$2:$F$237,$F46,Import!$G$2:$G$237,$G46))</f>
        <v>69</v>
      </c>
      <c r="I46" s="2">
        <f>SUMIFS(Import!I$2:I$237,Import!$F$2:$F$237,$F46,Import!$G$2:$G$237,$G46)</f>
        <v>27</v>
      </c>
      <c r="J46" s="2">
        <f>SUMIFS(Import!J$2:J$237,Import!$F$2:$F$237,$F46,Import!$G$2:$G$237,$G46)</f>
        <v>39.130000000000003</v>
      </c>
      <c r="K46" s="2">
        <f>SUMIFS(Import!K$2:K$237,Import!$F$2:$F$237,$F46,Import!$G$2:$G$237,$G46)</f>
        <v>42</v>
      </c>
      <c r="L46" s="2">
        <f>SUMIFS(Import!L$2:L$237,Import!$F$2:$F$237,$F46,Import!$G$2:$G$237,$G46)</f>
        <v>60.87</v>
      </c>
      <c r="M46" s="2">
        <f>SUMIFS(Import!M$2:M$237,Import!$F$2:$F$237,$F46,Import!$G$2:$G$237,$G46)</f>
        <v>0</v>
      </c>
      <c r="N46" s="2">
        <f>SUMIFS(Import!N$2:N$237,Import!$F$2:$F$237,$F46,Import!$G$2:$G$237,$G46)</f>
        <v>0</v>
      </c>
      <c r="O46" s="2">
        <f>SUMIFS(Import!O$2:O$237,Import!$F$2:$F$237,$F46,Import!$G$2:$G$237,$G46)</f>
        <v>0</v>
      </c>
      <c r="P46" s="2">
        <f>SUMIFS(Import!P$2:P$237,Import!$F$2:$F$237,$F46,Import!$G$2:$G$237,$G46)</f>
        <v>0</v>
      </c>
      <c r="Q46" s="2">
        <f>SUMIFS(Import!Q$2:Q$237,Import!$F$2:$F$237,$F46,Import!$G$2:$G$237,$G46)</f>
        <v>0</v>
      </c>
      <c r="R46" s="2">
        <f>SUMIFS(Import!R$2:R$237,Import!$F$2:$F$237,$F46,Import!$G$2:$G$237,$G46)</f>
        <v>0</v>
      </c>
      <c r="S46" s="2">
        <f>SUMIFS(Import!S$2:S$237,Import!$F$2:$F$237,$F46,Import!$G$2:$G$237,$G46)</f>
        <v>42</v>
      </c>
      <c r="T46" s="2">
        <f>SUMIFS(Import!T$2:T$237,Import!$F$2:$F$237,$F46,Import!$G$2:$G$237,$G46)</f>
        <v>60.87</v>
      </c>
      <c r="U46" s="2">
        <f>SUMIFS(Import!U$2:U$237,Import!$F$2:$F$237,$F46,Import!$G$2:$G$237,$G46)</f>
        <v>100</v>
      </c>
      <c r="V46" s="2">
        <f>SUMIFS(Import!V$2:V$237,Import!$F$2:$F$237,$F46,Import!$G$2:$G$237,$G46)</f>
        <v>1</v>
      </c>
      <c r="W46" s="2" t="str">
        <f t="shared" si="22"/>
        <v>M</v>
      </c>
      <c r="X46" s="2" t="str">
        <f t="shared" si="22"/>
        <v>GREIG</v>
      </c>
      <c r="Y46" s="2" t="str">
        <f t="shared" si="22"/>
        <v>Moana</v>
      </c>
      <c r="Z46" s="2">
        <f>SUMIFS(Import!Z$2:Z$237,Import!$F$2:$F$237,$F46,Import!$G$2:$G$237,$G46)</f>
        <v>3</v>
      </c>
      <c r="AA46" s="2">
        <f>SUMIFS(Import!AA$2:AA$237,Import!$F$2:$F$237,$F46,Import!$G$2:$G$237,$G46)</f>
        <v>4.3499999999999996</v>
      </c>
      <c r="AB46" s="2">
        <f>SUMIFS(Import!AB$2:AB$237,Import!$F$2:$F$237,$F46,Import!$G$2:$G$237,$G46)</f>
        <v>7.14</v>
      </c>
      <c r="AC46" s="2">
        <f>SUMIFS(Import!AC$2:AC$237,Import!$F$2:$F$237,$F46,Import!$G$2:$G$237,$G46)</f>
        <v>3</v>
      </c>
      <c r="AD46" s="2" t="str">
        <f t="shared" si="23"/>
        <v>F</v>
      </c>
      <c r="AE46" s="2" t="str">
        <f t="shared" si="23"/>
        <v>SAGE</v>
      </c>
      <c r="AF46" s="2" t="str">
        <f t="shared" si="23"/>
        <v>Maina</v>
      </c>
      <c r="AG46" s="2">
        <f>SUMIFS(Import!AG$2:AG$237,Import!$F$2:$F$237,$F46,Import!$G$2:$G$237,$G46)</f>
        <v>39</v>
      </c>
      <c r="AH46" s="2">
        <f>SUMIFS(Import!AH$2:AH$237,Import!$F$2:$F$237,$F46,Import!$G$2:$G$237,$G46)</f>
        <v>56.52</v>
      </c>
      <c r="AI46" s="2">
        <f>SUMIFS(Import!AI$2:AI$237,Import!$F$2:$F$237,$F46,Import!$G$2:$G$237,$G46)</f>
        <v>92.86</v>
      </c>
      <c r="AJ46" s="2">
        <f>SUMIFS(Import!AJ$2:AJ$237,Import!$F$2:$F$237,$F46,Import!$G$2:$G$237,$G46)</f>
        <v>0</v>
      </c>
      <c r="AK46" s="2">
        <f t="shared" si="24"/>
        <v>0</v>
      </c>
      <c r="AL46" s="2">
        <f t="shared" si="24"/>
        <v>0</v>
      </c>
      <c r="AM46" s="2">
        <f t="shared" si="24"/>
        <v>0</v>
      </c>
      <c r="AN46" s="2">
        <f>SUMIFS(Import!AN$2:AN$237,Import!$F$2:$F$237,$F46,Import!$G$2:$G$237,$G46)</f>
        <v>0</v>
      </c>
      <c r="AO46" s="2">
        <f>SUMIFS(Import!AO$2:AO$237,Import!$F$2:$F$237,$F46,Import!$G$2:$G$237,$G46)</f>
        <v>0</v>
      </c>
      <c r="AP46" s="2">
        <f>SUMIFS(Import!AP$2:AP$237,Import!$F$2:$F$237,$F46,Import!$G$2:$G$237,$G46)</f>
        <v>0</v>
      </c>
      <c r="AQ46" s="2">
        <f>SUMIFS(Import!AQ$2:AQ$237,Import!$F$2:$F$237,$F46,Import!$G$2:$G$237,$G46)</f>
        <v>0</v>
      </c>
      <c r="AR46" s="2">
        <f t="shared" si="25"/>
        <v>0</v>
      </c>
      <c r="AS46" s="2">
        <f t="shared" si="25"/>
        <v>0</v>
      </c>
      <c r="AT46" s="2">
        <f t="shared" si="25"/>
        <v>0</v>
      </c>
      <c r="AU46" s="2">
        <f>SUMIFS(Import!AU$2:AU$237,Import!$F$2:$F$237,$F46,Import!$G$2:$G$237,$G46)</f>
        <v>0</v>
      </c>
      <c r="AV46" s="2">
        <f>SUMIFS(Import!AV$2:AV$237,Import!$F$2:$F$237,$F46,Import!$G$2:$G$237,$G46)</f>
        <v>0</v>
      </c>
      <c r="AW46" s="2">
        <f>SUMIFS(Import!AW$2:AW$237,Import!$F$2:$F$237,$F46,Import!$G$2:$G$237,$G46)</f>
        <v>0</v>
      </c>
      <c r="AX46" s="2">
        <f>SUMIFS(Import!AX$2:AX$237,Import!$F$2:$F$237,$F46,Import!$G$2:$G$237,$G46)</f>
        <v>0</v>
      </c>
      <c r="AY46" s="2">
        <f t="shared" si="26"/>
        <v>0</v>
      </c>
      <c r="AZ46" s="2">
        <f t="shared" si="26"/>
        <v>0</v>
      </c>
      <c r="BA46" s="2">
        <f t="shared" si="26"/>
        <v>0</v>
      </c>
      <c r="BB46" s="2">
        <f>SUMIFS(Import!BB$2:BB$237,Import!$F$2:$F$237,$F46,Import!$G$2:$G$237,$G46)</f>
        <v>0</v>
      </c>
      <c r="BC46" s="2">
        <f>SUMIFS(Import!BC$2:BC$237,Import!$F$2:$F$237,$F46,Import!$G$2:$G$237,$G46)</f>
        <v>0</v>
      </c>
      <c r="BD46" s="2">
        <f>SUMIFS(Import!BD$2:BD$237,Import!$F$2:$F$237,$F46,Import!$G$2:$G$237,$G46)</f>
        <v>0</v>
      </c>
      <c r="BE46" s="2">
        <f>SUMIFS(Import!BE$2:BE$237,Import!$F$2:$F$237,$F46,Import!$G$2:$G$237,$G46)</f>
        <v>0</v>
      </c>
      <c r="BF46" s="2">
        <f t="shared" si="27"/>
        <v>0</v>
      </c>
      <c r="BG46" s="2">
        <f t="shared" si="27"/>
        <v>0</v>
      </c>
      <c r="BH46" s="2">
        <f t="shared" si="27"/>
        <v>0</v>
      </c>
      <c r="BI46" s="2">
        <f>SUMIFS(Import!BI$2:BI$237,Import!$F$2:$F$237,$F46,Import!$G$2:$G$237,$G46)</f>
        <v>0</v>
      </c>
      <c r="BJ46" s="2">
        <f>SUMIFS(Import!BJ$2:BJ$237,Import!$F$2:$F$237,$F46,Import!$G$2:$G$237,$G46)</f>
        <v>0</v>
      </c>
      <c r="BK46" s="2">
        <f>SUMIFS(Import!BK$2:BK$237,Import!$F$2:$F$237,$F46,Import!$G$2:$G$237,$G46)</f>
        <v>0</v>
      </c>
      <c r="BL46" s="2">
        <f>SUMIFS(Import!BL$2:BL$237,Import!$F$2:$F$237,$F46,Import!$G$2:$G$237,$G46)</f>
        <v>0</v>
      </c>
      <c r="BM46" s="2">
        <f t="shared" si="28"/>
        <v>0</v>
      </c>
      <c r="BN46" s="2">
        <f t="shared" si="28"/>
        <v>0</v>
      </c>
      <c r="BO46" s="2">
        <f t="shared" si="28"/>
        <v>0</v>
      </c>
      <c r="BP46" s="2">
        <f>SUMIFS(Import!BP$2:BP$237,Import!$F$2:$F$237,$F46,Import!$G$2:$G$237,$G46)</f>
        <v>0</v>
      </c>
      <c r="BQ46" s="2">
        <f>SUMIFS(Import!BQ$2:BQ$237,Import!$F$2:$F$237,$F46,Import!$G$2:$G$237,$G46)</f>
        <v>0</v>
      </c>
      <c r="BR46" s="2">
        <f>SUMIFS(Import!BR$2:BR$237,Import!$F$2:$F$237,$F46,Import!$G$2:$G$237,$G46)</f>
        <v>0</v>
      </c>
      <c r="BS46" s="2">
        <f>SUMIFS(Import!BS$2:BS$237,Import!$F$2:$F$237,$F46,Import!$G$2:$G$237,$G46)</f>
        <v>0</v>
      </c>
      <c r="BT46" s="2">
        <f t="shared" si="29"/>
        <v>0</v>
      </c>
      <c r="BU46" s="2">
        <f t="shared" si="29"/>
        <v>0</v>
      </c>
      <c r="BV46" s="2">
        <f t="shared" si="29"/>
        <v>0</v>
      </c>
      <c r="BW46" s="2">
        <f>SUMIFS(Import!BW$2:BW$237,Import!$F$2:$F$237,$F46,Import!$G$2:$G$237,$G46)</f>
        <v>0</v>
      </c>
      <c r="BX46" s="2">
        <f>SUMIFS(Import!BX$2:BX$237,Import!$F$2:$F$237,$F46,Import!$G$2:$G$237,$G46)</f>
        <v>0</v>
      </c>
      <c r="BY46" s="2">
        <f>SUMIFS(Import!BY$2:BY$237,Import!$F$2:$F$237,$F46,Import!$G$2:$G$237,$G46)</f>
        <v>0</v>
      </c>
      <c r="BZ46" s="2">
        <f>SUMIFS(Import!BZ$2:BZ$237,Import!$F$2:$F$237,$F46,Import!$G$2:$G$237,$G46)</f>
        <v>0</v>
      </c>
      <c r="CA46" s="2">
        <f t="shared" si="30"/>
        <v>0</v>
      </c>
      <c r="CB46" s="2">
        <f t="shared" si="30"/>
        <v>0</v>
      </c>
      <c r="CC46" s="2">
        <f t="shared" si="30"/>
        <v>0</v>
      </c>
      <c r="CD46" s="2">
        <f>SUMIFS(Import!CD$2:CD$237,Import!$F$2:$F$237,$F46,Import!$G$2:$G$237,$G46)</f>
        <v>0</v>
      </c>
      <c r="CE46" s="2">
        <f>SUMIFS(Import!CE$2:CE$237,Import!$F$2:$F$237,$F46,Import!$G$2:$G$237,$G46)</f>
        <v>0</v>
      </c>
      <c r="CF46" s="2">
        <f>SUMIFS(Import!CF$2:CF$237,Import!$F$2:$F$237,$F46,Import!$G$2:$G$237,$G46)</f>
        <v>0</v>
      </c>
      <c r="CG46" s="2">
        <f>SUMIFS(Import!CG$2:CG$237,Import!$F$2:$F$237,$F46,Import!$G$2:$G$237,$G46)</f>
        <v>0</v>
      </c>
      <c r="CH46" s="2">
        <f t="shared" si="31"/>
        <v>0</v>
      </c>
      <c r="CI46" s="2">
        <f t="shared" si="31"/>
        <v>0</v>
      </c>
      <c r="CJ46" s="2">
        <f t="shared" si="31"/>
        <v>0</v>
      </c>
      <c r="CK46" s="2">
        <f>SUMIFS(Import!CK$2:CK$237,Import!$F$2:$F$237,$F46,Import!$G$2:$G$237,$G46)</f>
        <v>0</v>
      </c>
      <c r="CL46" s="2">
        <f>SUMIFS(Import!CL$2:CL$237,Import!$F$2:$F$237,$F46,Import!$G$2:$G$237,$G46)</f>
        <v>0</v>
      </c>
      <c r="CM46" s="2">
        <f>SUMIFS(Import!CM$2:CM$237,Import!$F$2:$F$237,$F46,Import!$G$2:$G$237,$G46)</f>
        <v>0</v>
      </c>
      <c r="CN46" s="2">
        <f>SUMIFS(Import!CN$2:CN$237,Import!$F$2:$F$237,$F46,Import!$G$2:$G$237,$G46)</f>
        <v>0</v>
      </c>
      <c r="CO46" s="3">
        <f t="shared" si="32"/>
        <v>0</v>
      </c>
      <c r="CP46" s="3">
        <f t="shared" si="32"/>
        <v>0</v>
      </c>
      <c r="CQ46" s="3">
        <f t="shared" si="32"/>
        <v>0</v>
      </c>
      <c r="CR46" s="2">
        <f>SUMIFS(Import!CR$2:CR$237,Import!$F$2:$F$237,$F46,Import!$G$2:$G$237,$G46)</f>
        <v>0</v>
      </c>
      <c r="CS46" s="2">
        <f>SUMIFS(Import!CS$2:CS$237,Import!$F$2:$F$237,$F46,Import!$G$2:$G$237,$G46)</f>
        <v>0</v>
      </c>
      <c r="CT46" s="2">
        <f>SUMIFS(Import!CT$2:CT$237,Import!$F$2:$F$237,$F46,Import!$G$2:$G$237,$G46)</f>
        <v>0</v>
      </c>
    </row>
    <row r="47" spans="1:98" x14ac:dyDescent="0.25">
      <c r="A47" s="2" t="s">
        <v>38</v>
      </c>
      <c r="B47" s="2" t="s">
        <v>39</v>
      </c>
      <c r="C47" s="2">
        <v>2</v>
      </c>
      <c r="D47" s="2" t="s">
        <v>53</v>
      </c>
      <c r="E47" s="2">
        <v>22</v>
      </c>
      <c r="F47" s="2" t="s">
        <v>54</v>
      </c>
      <c r="G47" s="2">
        <v>1</v>
      </c>
      <c r="H47" s="2">
        <f>IF(SUMIFS(Import!H$2:H$237,Import!$F$2:$F$237,$F47,Import!$G$2:$G$237,$G47)=0,Data_T1!$H47,SUMIFS(Import!H$2:H$237,Import!$F$2:$F$237,$F47,Import!$G$2:$G$237,$G47))</f>
        <v>991</v>
      </c>
      <c r="I47" s="2">
        <f>SUMIFS(Import!I$2:I$237,Import!$F$2:$F$237,$F47,Import!$G$2:$G$237,$G47)</f>
        <v>437</v>
      </c>
      <c r="J47" s="2">
        <f>SUMIFS(Import!J$2:J$237,Import!$F$2:$F$237,$F47,Import!$G$2:$G$237,$G47)</f>
        <v>44.1</v>
      </c>
      <c r="K47" s="2">
        <f>SUMIFS(Import!K$2:K$237,Import!$F$2:$F$237,$F47,Import!$G$2:$G$237,$G47)</f>
        <v>554</v>
      </c>
      <c r="L47" s="2">
        <f>SUMIFS(Import!L$2:L$237,Import!$F$2:$F$237,$F47,Import!$G$2:$G$237,$G47)</f>
        <v>55.9</v>
      </c>
      <c r="M47" s="2">
        <f>SUMIFS(Import!M$2:M$237,Import!$F$2:$F$237,$F47,Import!$G$2:$G$237,$G47)</f>
        <v>4</v>
      </c>
      <c r="N47" s="2">
        <f>SUMIFS(Import!N$2:N$237,Import!$F$2:$F$237,$F47,Import!$G$2:$G$237,$G47)</f>
        <v>0.4</v>
      </c>
      <c r="O47" s="2">
        <f>SUMIFS(Import!O$2:O$237,Import!$F$2:$F$237,$F47,Import!$G$2:$G$237,$G47)</f>
        <v>0.72</v>
      </c>
      <c r="P47" s="2">
        <f>SUMIFS(Import!P$2:P$237,Import!$F$2:$F$237,$F47,Import!$G$2:$G$237,$G47)</f>
        <v>13</v>
      </c>
      <c r="Q47" s="2">
        <f>SUMIFS(Import!Q$2:Q$237,Import!$F$2:$F$237,$F47,Import!$G$2:$G$237,$G47)</f>
        <v>1.31</v>
      </c>
      <c r="R47" s="2">
        <f>SUMIFS(Import!R$2:R$237,Import!$F$2:$F$237,$F47,Import!$G$2:$G$237,$G47)</f>
        <v>2.35</v>
      </c>
      <c r="S47" s="2">
        <f>SUMIFS(Import!S$2:S$237,Import!$F$2:$F$237,$F47,Import!$G$2:$G$237,$G47)</f>
        <v>537</v>
      </c>
      <c r="T47" s="2">
        <f>SUMIFS(Import!T$2:T$237,Import!$F$2:$F$237,$F47,Import!$G$2:$G$237,$G47)</f>
        <v>54.19</v>
      </c>
      <c r="U47" s="2">
        <f>SUMIFS(Import!U$2:U$237,Import!$F$2:$F$237,$F47,Import!$G$2:$G$237,$G47)</f>
        <v>96.93</v>
      </c>
      <c r="V47" s="2">
        <f>SUMIFS(Import!V$2:V$237,Import!$F$2:$F$237,$F47,Import!$G$2:$G$237,$G47)</f>
        <v>1</v>
      </c>
      <c r="W47" s="2" t="str">
        <f t="shared" si="22"/>
        <v>F</v>
      </c>
      <c r="X47" s="2" t="str">
        <f t="shared" si="22"/>
        <v>IRITI</v>
      </c>
      <c r="Y47" s="2" t="str">
        <f t="shared" si="22"/>
        <v>Teura</v>
      </c>
      <c r="Z47" s="2">
        <f>SUMIFS(Import!Z$2:Z$237,Import!$F$2:$F$237,$F47,Import!$G$2:$G$237,$G47)</f>
        <v>205</v>
      </c>
      <c r="AA47" s="2">
        <f>SUMIFS(Import!AA$2:AA$237,Import!$F$2:$F$237,$F47,Import!$G$2:$G$237,$G47)</f>
        <v>20.69</v>
      </c>
      <c r="AB47" s="2">
        <f>SUMIFS(Import!AB$2:AB$237,Import!$F$2:$F$237,$F47,Import!$G$2:$G$237,$G47)</f>
        <v>38.18</v>
      </c>
      <c r="AC47" s="2">
        <f>SUMIFS(Import!AC$2:AC$237,Import!$F$2:$F$237,$F47,Import!$G$2:$G$237,$G47)</f>
        <v>3</v>
      </c>
      <c r="AD47" s="2" t="str">
        <f t="shared" si="23"/>
        <v>F</v>
      </c>
      <c r="AE47" s="2" t="str">
        <f t="shared" si="23"/>
        <v>SANQUER</v>
      </c>
      <c r="AF47" s="2" t="str">
        <f t="shared" si="23"/>
        <v>Nicole</v>
      </c>
      <c r="AG47" s="2">
        <f>SUMIFS(Import!AG$2:AG$237,Import!$F$2:$F$237,$F47,Import!$G$2:$G$237,$G47)</f>
        <v>332</v>
      </c>
      <c r="AH47" s="2">
        <f>SUMIFS(Import!AH$2:AH$237,Import!$F$2:$F$237,$F47,Import!$G$2:$G$237,$G47)</f>
        <v>33.5</v>
      </c>
      <c r="AI47" s="2">
        <f>SUMIFS(Import!AI$2:AI$237,Import!$F$2:$F$237,$F47,Import!$G$2:$G$237,$G47)</f>
        <v>61.82</v>
      </c>
      <c r="AJ47" s="2">
        <f>SUMIFS(Import!AJ$2:AJ$237,Import!$F$2:$F$237,$F47,Import!$G$2:$G$237,$G47)</f>
        <v>0</v>
      </c>
      <c r="AK47" s="2">
        <f t="shared" si="24"/>
        <v>0</v>
      </c>
      <c r="AL47" s="2">
        <f t="shared" si="24"/>
        <v>0</v>
      </c>
      <c r="AM47" s="2">
        <f t="shared" si="24"/>
        <v>0</v>
      </c>
      <c r="AN47" s="2">
        <f>SUMIFS(Import!AN$2:AN$237,Import!$F$2:$F$237,$F47,Import!$G$2:$G$237,$G47)</f>
        <v>0</v>
      </c>
      <c r="AO47" s="2">
        <f>SUMIFS(Import!AO$2:AO$237,Import!$F$2:$F$237,$F47,Import!$G$2:$G$237,$G47)</f>
        <v>0</v>
      </c>
      <c r="AP47" s="2">
        <f>SUMIFS(Import!AP$2:AP$237,Import!$F$2:$F$237,$F47,Import!$G$2:$G$237,$G47)</f>
        <v>0</v>
      </c>
      <c r="AQ47" s="2">
        <f>SUMIFS(Import!AQ$2:AQ$237,Import!$F$2:$F$237,$F47,Import!$G$2:$G$237,$G47)</f>
        <v>0</v>
      </c>
      <c r="AR47" s="2">
        <f t="shared" si="25"/>
        <v>0</v>
      </c>
      <c r="AS47" s="2">
        <f t="shared" si="25"/>
        <v>0</v>
      </c>
      <c r="AT47" s="2">
        <f t="shared" si="25"/>
        <v>0</v>
      </c>
      <c r="AU47" s="2">
        <f>SUMIFS(Import!AU$2:AU$237,Import!$F$2:$F$237,$F47,Import!$G$2:$G$237,$G47)</f>
        <v>0</v>
      </c>
      <c r="AV47" s="2">
        <f>SUMIFS(Import!AV$2:AV$237,Import!$F$2:$F$237,$F47,Import!$G$2:$G$237,$G47)</f>
        <v>0</v>
      </c>
      <c r="AW47" s="2">
        <f>SUMIFS(Import!AW$2:AW$237,Import!$F$2:$F$237,$F47,Import!$G$2:$G$237,$G47)</f>
        <v>0</v>
      </c>
      <c r="AX47" s="2">
        <f>SUMIFS(Import!AX$2:AX$237,Import!$F$2:$F$237,$F47,Import!$G$2:$G$237,$G47)</f>
        <v>0</v>
      </c>
      <c r="AY47" s="2">
        <f t="shared" si="26"/>
        <v>0</v>
      </c>
      <c r="AZ47" s="2">
        <f t="shared" si="26"/>
        <v>0</v>
      </c>
      <c r="BA47" s="2">
        <f t="shared" si="26"/>
        <v>0</v>
      </c>
      <c r="BB47" s="2">
        <f>SUMIFS(Import!BB$2:BB$237,Import!$F$2:$F$237,$F47,Import!$G$2:$G$237,$G47)</f>
        <v>0</v>
      </c>
      <c r="BC47" s="2">
        <f>SUMIFS(Import!BC$2:BC$237,Import!$F$2:$F$237,$F47,Import!$G$2:$G$237,$G47)</f>
        <v>0</v>
      </c>
      <c r="BD47" s="2">
        <f>SUMIFS(Import!BD$2:BD$237,Import!$F$2:$F$237,$F47,Import!$G$2:$G$237,$G47)</f>
        <v>0</v>
      </c>
      <c r="BE47" s="2">
        <f>SUMIFS(Import!BE$2:BE$237,Import!$F$2:$F$237,$F47,Import!$G$2:$G$237,$G47)</f>
        <v>0</v>
      </c>
      <c r="BF47" s="2">
        <f t="shared" si="27"/>
        <v>0</v>
      </c>
      <c r="BG47" s="2">
        <f t="shared" si="27"/>
        <v>0</v>
      </c>
      <c r="BH47" s="2">
        <f t="shared" si="27"/>
        <v>0</v>
      </c>
      <c r="BI47" s="2">
        <f>SUMIFS(Import!BI$2:BI$237,Import!$F$2:$F$237,$F47,Import!$G$2:$G$237,$G47)</f>
        <v>0</v>
      </c>
      <c r="BJ47" s="2">
        <f>SUMIFS(Import!BJ$2:BJ$237,Import!$F$2:$F$237,$F47,Import!$G$2:$G$237,$G47)</f>
        <v>0</v>
      </c>
      <c r="BK47" s="2">
        <f>SUMIFS(Import!BK$2:BK$237,Import!$F$2:$F$237,$F47,Import!$G$2:$G$237,$G47)</f>
        <v>0</v>
      </c>
      <c r="BL47" s="2">
        <f>SUMIFS(Import!BL$2:BL$237,Import!$F$2:$F$237,$F47,Import!$G$2:$G$237,$G47)</f>
        <v>0</v>
      </c>
      <c r="BM47" s="2">
        <f t="shared" si="28"/>
        <v>0</v>
      </c>
      <c r="BN47" s="2">
        <f t="shared" si="28"/>
        <v>0</v>
      </c>
      <c r="BO47" s="2">
        <f t="shared" si="28"/>
        <v>0</v>
      </c>
      <c r="BP47" s="2">
        <f>SUMIFS(Import!BP$2:BP$237,Import!$F$2:$F$237,$F47,Import!$G$2:$G$237,$G47)</f>
        <v>0</v>
      </c>
      <c r="BQ47" s="2">
        <f>SUMIFS(Import!BQ$2:BQ$237,Import!$F$2:$F$237,$F47,Import!$G$2:$G$237,$G47)</f>
        <v>0</v>
      </c>
      <c r="BR47" s="2">
        <f>SUMIFS(Import!BR$2:BR$237,Import!$F$2:$F$237,$F47,Import!$G$2:$G$237,$G47)</f>
        <v>0</v>
      </c>
      <c r="BS47" s="2">
        <f>SUMIFS(Import!BS$2:BS$237,Import!$F$2:$F$237,$F47,Import!$G$2:$G$237,$G47)</f>
        <v>0</v>
      </c>
      <c r="BT47" s="2">
        <f t="shared" si="29"/>
        <v>0</v>
      </c>
      <c r="BU47" s="2">
        <f t="shared" si="29"/>
        <v>0</v>
      </c>
      <c r="BV47" s="2">
        <f t="shared" si="29"/>
        <v>0</v>
      </c>
      <c r="BW47" s="2">
        <f>SUMIFS(Import!BW$2:BW$237,Import!$F$2:$F$237,$F47,Import!$G$2:$G$237,$G47)</f>
        <v>0</v>
      </c>
      <c r="BX47" s="2">
        <f>SUMIFS(Import!BX$2:BX$237,Import!$F$2:$F$237,$F47,Import!$G$2:$G$237,$G47)</f>
        <v>0</v>
      </c>
      <c r="BY47" s="2">
        <f>SUMIFS(Import!BY$2:BY$237,Import!$F$2:$F$237,$F47,Import!$G$2:$G$237,$G47)</f>
        <v>0</v>
      </c>
      <c r="BZ47" s="2">
        <f>SUMIFS(Import!BZ$2:BZ$237,Import!$F$2:$F$237,$F47,Import!$G$2:$G$237,$G47)</f>
        <v>0</v>
      </c>
      <c r="CA47" s="2">
        <f t="shared" si="30"/>
        <v>0</v>
      </c>
      <c r="CB47" s="2">
        <f t="shared" si="30"/>
        <v>0</v>
      </c>
      <c r="CC47" s="2">
        <f t="shared" si="30"/>
        <v>0</v>
      </c>
      <c r="CD47" s="2">
        <f>SUMIFS(Import!CD$2:CD$237,Import!$F$2:$F$237,$F47,Import!$G$2:$G$237,$G47)</f>
        <v>0</v>
      </c>
      <c r="CE47" s="2">
        <f>SUMIFS(Import!CE$2:CE$237,Import!$F$2:$F$237,$F47,Import!$G$2:$G$237,$G47)</f>
        <v>0</v>
      </c>
      <c r="CF47" s="2">
        <f>SUMIFS(Import!CF$2:CF$237,Import!$F$2:$F$237,$F47,Import!$G$2:$G$237,$G47)</f>
        <v>0</v>
      </c>
      <c r="CG47" s="2">
        <f>SUMIFS(Import!CG$2:CG$237,Import!$F$2:$F$237,$F47,Import!$G$2:$G$237,$G47)</f>
        <v>0</v>
      </c>
      <c r="CH47" s="2">
        <f t="shared" si="31"/>
        <v>0</v>
      </c>
      <c r="CI47" s="2">
        <f t="shared" si="31"/>
        <v>0</v>
      </c>
      <c r="CJ47" s="2">
        <f t="shared" si="31"/>
        <v>0</v>
      </c>
      <c r="CK47" s="2">
        <f>SUMIFS(Import!CK$2:CK$237,Import!$F$2:$F$237,$F47,Import!$G$2:$G$237,$G47)</f>
        <v>0</v>
      </c>
      <c r="CL47" s="2">
        <f>SUMIFS(Import!CL$2:CL$237,Import!$F$2:$F$237,$F47,Import!$G$2:$G$237,$G47)</f>
        <v>0</v>
      </c>
      <c r="CM47" s="2">
        <f>SUMIFS(Import!CM$2:CM$237,Import!$F$2:$F$237,$F47,Import!$G$2:$G$237,$G47)</f>
        <v>0</v>
      </c>
      <c r="CN47" s="2">
        <f>SUMIFS(Import!CN$2:CN$237,Import!$F$2:$F$237,$F47,Import!$G$2:$G$237,$G47)</f>
        <v>0</v>
      </c>
      <c r="CO47" s="3">
        <f t="shared" si="32"/>
        <v>0</v>
      </c>
      <c r="CP47" s="3">
        <f t="shared" si="32"/>
        <v>0</v>
      </c>
      <c r="CQ47" s="3">
        <f t="shared" si="32"/>
        <v>0</v>
      </c>
      <c r="CR47" s="2">
        <f>SUMIFS(Import!CR$2:CR$237,Import!$F$2:$F$237,$F47,Import!$G$2:$G$237,$G47)</f>
        <v>0</v>
      </c>
      <c r="CS47" s="2">
        <f>SUMIFS(Import!CS$2:CS$237,Import!$F$2:$F$237,$F47,Import!$G$2:$G$237,$G47)</f>
        <v>0</v>
      </c>
      <c r="CT47" s="2">
        <f>SUMIFS(Import!CT$2:CT$237,Import!$F$2:$F$237,$F47,Import!$G$2:$G$237,$G47)</f>
        <v>0</v>
      </c>
    </row>
    <row r="48" spans="1:98" x14ac:dyDescent="0.25">
      <c r="A48" s="2" t="s">
        <v>38</v>
      </c>
      <c r="B48" s="2" t="s">
        <v>39</v>
      </c>
      <c r="C48" s="2">
        <v>2</v>
      </c>
      <c r="D48" s="2" t="s">
        <v>53</v>
      </c>
      <c r="E48" s="2">
        <v>22</v>
      </c>
      <c r="F48" s="2" t="s">
        <v>54</v>
      </c>
      <c r="G48" s="2">
        <v>2</v>
      </c>
      <c r="H48" s="2">
        <f>IF(SUMIFS(Import!H$2:H$237,Import!$F$2:$F$237,$F48,Import!$G$2:$G$237,$G48)=0,Data_T1!$H48,SUMIFS(Import!H$2:H$237,Import!$F$2:$F$237,$F48,Import!$G$2:$G$237,$G48))</f>
        <v>762</v>
      </c>
      <c r="I48" s="2">
        <f>SUMIFS(Import!I$2:I$237,Import!$F$2:$F$237,$F48,Import!$G$2:$G$237,$G48)</f>
        <v>399</v>
      </c>
      <c r="J48" s="2">
        <f>SUMIFS(Import!J$2:J$237,Import!$F$2:$F$237,$F48,Import!$G$2:$G$237,$G48)</f>
        <v>52.36</v>
      </c>
      <c r="K48" s="2">
        <f>SUMIFS(Import!K$2:K$237,Import!$F$2:$F$237,$F48,Import!$G$2:$G$237,$G48)</f>
        <v>363</v>
      </c>
      <c r="L48" s="2">
        <f>SUMIFS(Import!L$2:L$237,Import!$F$2:$F$237,$F48,Import!$G$2:$G$237,$G48)</f>
        <v>47.64</v>
      </c>
      <c r="M48" s="2">
        <f>SUMIFS(Import!M$2:M$237,Import!$F$2:$F$237,$F48,Import!$G$2:$G$237,$G48)</f>
        <v>4</v>
      </c>
      <c r="N48" s="2">
        <f>SUMIFS(Import!N$2:N$237,Import!$F$2:$F$237,$F48,Import!$G$2:$G$237,$G48)</f>
        <v>0.52</v>
      </c>
      <c r="O48" s="2">
        <f>SUMIFS(Import!O$2:O$237,Import!$F$2:$F$237,$F48,Import!$G$2:$G$237,$G48)</f>
        <v>1.1000000000000001</v>
      </c>
      <c r="P48" s="2">
        <f>SUMIFS(Import!P$2:P$237,Import!$F$2:$F$237,$F48,Import!$G$2:$G$237,$G48)</f>
        <v>9</v>
      </c>
      <c r="Q48" s="2">
        <f>SUMIFS(Import!Q$2:Q$237,Import!$F$2:$F$237,$F48,Import!$G$2:$G$237,$G48)</f>
        <v>1.18</v>
      </c>
      <c r="R48" s="2">
        <f>SUMIFS(Import!R$2:R$237,Import!$F$2:$F$237,$F48,Import!$G$2:$G$237,$G48)</f>
        <v>2.48</v>
      </c>
      <c r="S48" s="2">
        <f>SUMIFS(Import!S$2:S$237,Import!$F$2:$F$237,$F48,Import!$G$2:$G$237,$G48)</f>
        <v>350</v>
      </c>
      <c r="T48" s="2">
        <f>SUMIFS(Import!T$2:T$237,Import!$F$2:$F$237,$F48,Import!$G$2:$G$237,$G48)</f>
        <v>45.93</v>
      </c>
      <c r="U48" s="2">
        <f>SUMIFS(Import!U$2:U$237,Import!$F$2:$F$237,$F48,Import!$G$2:$G$237,$G48)</f>
        <v>96.42</v>
      </c>
      <c r="V48" s="2">
        <f>SUMIFS(Import!V$2:V$237,Import!$F$2:$F$237,$F48,Import!$G$2:$G$237,$G48)</f>
        <v>1</v>
      </c>
      <c r="W48" s="2" t="str">
        <f t="shared" si="22"/>
        <v>F</v>
      </c>
      <c r="X48" s="2" t="str">
        <f t="shared" si="22"/>
        <v>IRITI</v>
      </c>
      <c r="Y48" s="2" t="str">
        <f t="shared" si="22"/>
        <v>Teura</v>
      </c>
      <c r="Z48" s="2">
        <f>SUMIFS(Import!Z$2:Z$237,Import!$F$2:$F$237,$F48,Import!$G$2:$G$237,$G48)</f>
        <v>119</v>
      </c>
      <c r="AA48" s="2">
        <f>SUMIFS(Import!AA$2:AA$237,Import!$F$2:$F$237,$F48,Import!$G$2:$G$237,$G48)</f>
        <v>15.62</v>
      </c>
      <c r="AB48" s="2">
        <f>SUMIFS(Import!AB$2:AB$237,Import!$F$2:$F$237,$F48,Import!$G$2:$G$237,$G48)</f>
        <v>34</v>
      </c>
      <c r="AC48" s="2">
        <f>SUMIFS(Import!AC$2:AC$237,Import!$F$2:$F$237,$F48,Import!$G$2:$G$237,$G48)</f>
        <v>3</v>
      </c>
      <c r="AD48" s="2" t="str">
        <f t="shared" si="23"/>
        <v>F</v>
      </c>
      <c r="AE48" s="2" t="str">
        <f t="shared" si="23"/>
        <v>SANQUER</v>
      </c>
      <c r="AF48" s="2" t="str">
        <f t="shared" si="23"/>
        <v>Nicole</v>
      </c>
      <c r="AG48" s="2">
        <f>SUMIFS(Import!AG$2:AG$237,Import!$F$2:$F$237,$F48,Import!$G$2:$G$237,$G48)</f>
        <v>231</v>
      </c>
      <c r="AH48" s="2">
        <f>SUMIFS(Import!AH$2:AH$237,Import!$F$2:$F$237,$F48,Import!$G$2:$G$237,$G48)</f>
        <v>30.31</v>
      </c>
      <c r="AI48" s="2">
        <f>SUMIFS(Import!AI$2:AI$237,Import!$F$2:$F$237,$F48,Import!$G$2:$G$237,$G48)</f>
        <v>66</v>
      </c>
      <c r="AJ48" s="2">
        <f>SUMIFS(Import!AJ$2:AJ$237,Import!$F$2:$F$237,$F48,Import!$G$2:$G$237,$G48)</f>
        <v>0</v>
      </c>
      <c r="AK48" s="2">
        <f t="shared" si="24"/>
        <v>0</v>
      </c>
      <c r="AL48" s="2">
        <f t="shared" si="24"/>
        <v>0</v>
      </c>
      <c r="AM48" s="2">
        <f t="shared" si="24"/>
        <v>0</v>
      </c>
      <c r="AN48" s="2">
        <f>SUMIFS(Import!AN$2:AN$237,Import!$F$2:$F$237,$F48,Import!$G$2:$G$237,$G48)</f>
        <v>0</v>
      </c>
      <c r="AO48" s="2">
        <f>SUMIFS(Import!AO$2:AO$237,Import!$F$2:$F$237,$F48,Import!$G$2:$G$237,$G48)</f>
        <v>0</v>
      </c>
      <c r="AP48" s="2">
        <f>SUMIFS(Import!AP$2:AP$237,Import!$F$2:$F$237,$F48,Import!$G$2:$G$237,$G48)</f>
        <v>0</v>
      </c>
      <c r="AQ48" s="2">
        <f>SUMIFS(Import!AQ$2:AQ$237,Import!$F$2:$F$237,$F48,Import!$G$2:$G$237,$G48)</f>
        <v>0</v>
      </c>
      <c r="AR48" s="2">
        <f t="shared" si="25"/>
        <v>0</v>
      </c>
      <c r="AS48" s="2">
        <f t="shared" si="25"/>
        <v>0</v>
      </c>
      <c r="AT48" s="2">
        <f t="shared" si="25"/>
        <v>0</v>
      </c>
      <c r="AU48" s="2">
        <f>SUMIFS(Import!AU$2:AU$237,Import!$F$2:$F$237,$F48,Import!$G$2:$G$237,$G48)</f>
        <v>0</v>
      </c>
      <c r="AV48" s="2">
        <f>SUMIFS(Import!AV$2:AV$237,Import!$F$2:$F$237,$F48,Import!$G$2:$G$237,$G48)</f>
        <v>0</v>
      </c>
      <c r="AW48" s="2">
        <f>SUMIFS(Import!AW$2:AW$237,Import!$F$2:$F$237,$F48,Import!$G$2:$G$237,$G48)</f>
        <v>0</v>
      </c>
      <c r="AX48" s="2">
        <f>SUMIFS(Import!AX$2:AX$237,Import!$F$2:$F$237,$F48,Import!$G$2:$G$237,$G48)</f>
        <v>0</v>
      </c>
      <c r="AY48" s="2">
        <f t="shared" si="26"/>
        <v>0</v>
      </c>
      <c r="AZ48" s="2">
        <f t="shared" si="26"/>
        <v>0</v>
      </c>
      <c r="BA48" s="2">
        <f t="shared" si="26"/>
        <v>0</v>
      </c>
      <c r="BB48" s="2">
        <f>SUMIFS(Import!BB$2:BB$237,Import!$F$2:$F$237,$F48,Import!$G$2:$G$237,$G48)</f>
        <v>0</v>
      </c>
      <c r="BC48" s="2">
        <f>SUMIFS(Import!BC$2:BC$237,Import!$F$2:$F$237,$F48,Import!$G$2:$G$237,$G48)</f>
        <v>0</v>
      </c>
      <c r="BD48" s="2">
        <f>SUMIFS(Import!BD$2:BD$237,Import!$F$2:$F$237,$F48,Import!$G$2:$G$237,$G48)</f>
        <v>0</v>
      </c>
      <c r="BE48" s="2">
        <f>SUMIFS(Import!BE$2:BE$237,Import!$F$2:$F$237,$F48,Import!$G$2:$G$237,$G48)</f>
        <v>0</v>
      </c>
      <c r="BF48" s="2">
        <f t="shared" si="27"/>
        <v>0</v>
      </c>
      <c r="BG48" s="2">
        <f t="shared" si="27"/>
        <v>0</v>
      </c>
      <c r="BH48" s="2">
        <f t="shared" si="27"/>
        <v>0</v>
      </c>
      <c r="BI48" s="2">
        <f>SUMIFS(Import!BI$2:BI$237,Import!$F$2:$F$237,$F48,Import!$G$2:$G$237,$G48)</f>
        <v>0</v>
      </c>
      <c r="BJ48" s="2">
        <f>SUMIFS(Import!BJ$2:BJ$237,Import!$F$2:$F$237,$F48,Import!$G$2:$G$237,$G48)</f>
        <v>0</v>
      </c>
      <c r="BK48" s="2">
        <f>SUMIFS(Import!BK$2:BK$237,Import!$F$2:$F$237,$F48,Import!$G$2:$G$237,$G48)</f>
        <v>0</v>
      </c>
      <c r="BL48" s="2">
        <f>SUMIFS(Import!BL$2:BL$237,Import!$F$2:$F$237,$F48,Import!$G$2:$G$237,$G48)</f>
        <v>0</v>
      </c>
      <c r="BM48" s="2">
        <f t="shared" si="28"/>
        <v>0</v>
      </c>
      <c r="BN48" s="2">
        <f t="shared" si="28"/>
        <v>0</v>
      </c>
      <c r="BO48" s="2">
        <f t="shared" si="28"/>
        <v>0</v>
      </c>
      <c r="BP48" s="2">
        <f>SUMIFS(Import!BP$2:BP$237,Import!$F$2:$F$237,$F48,Import!$G$2:$G$237,$G48)</f>
        <v>0</v>
      </c>
      <c r="BQ48" s="2">
        <f>SUMIFS(Import!BQ$2:BQ$237,Import!$F$2:$F$237,$F48,Import!$G$2:$G$237,$G48)</f>
        <v>0</v>
      </c>
      <c r="BR48" s="2">
        <f>SUMIFS(Import!BR$2:BR$237,Import!$F$2:$F$237,$F48,Import!$G$2:$G$237,$G48)</f>
        <v>0</v>
      </c>
      <c r="BS48" s="2">
        <f>SUMIFS(Import!BS$2:BS$237,Import!$F$2:$F$237,$F48,Import!$G$2:$G$237,$G48)</f>
        <v>0</v>
      </c>
      <c r="BT48" s="2">
        <f t="shared" si="29"/>
        <v>0</v>
      </c>
      <c r="BU48" s="2">
        <f t="shared" si="29"/>
        <v>0</v>
      </c>
      <c r="BV48" s="2">
        <f t="shared" si="29"/>
        <v>0</v>
      </c>
      <c r="BW48" s="2">
        <f>SUMIFS(Import!BW$2:BW$237,Import!$F$2:$F$237,$F48,Import!$G$2:$G$237,$G48)</f>
        <v>0</v>
      </c>
      <c r="BX48" s="2">
        <f>SUMIFS(Import!BX$2:BX$237,Import!$F$2:$F$237,$F48,Import!$G$2:$G$237,$G48)</f>
        <v>0</v>
      </c>
      <c r="BY48" s="2">
        <f>SUMIFS(Import!BY$2:BY$237,Import!$F$2:$F$237,$F48,Import!$G$2:$G$237,$G48)</f>
        <v>0</v>
      </c>
      <c r="BZ48" s="2">
        <f>SUMIFS(Import!BZ$2:BZ$237,Import!$F$2:$F$237,$F48,Import!$G$2:$G$237,$G48)</f>
        <v>0</v>
      </c>
      <c r="CA48" s="2">
        <f t="shared" si="30"/>
        <v>0</v>
      </c>
      <c r="CB48" s="2">
        <f t="shared" si="30"/>
        <v>0</v>
      </c>
      <c r="CC48" s="2">
        <f t="shared" si="30"/>
        <v>0</v>
      </c>
      <c r="CD48" s="2">
        <f>SUMIFS(Import!CD$2:CD$237,Import!$F$2:$F$237,$F48,Import!$G$2:$G$237,$G48)</f>
        <v>0</v>
      </c>
      <c r="CE48" s="2">
        <f>SUMIFS(Import!CE$2:CE$237,Import!$F$2:$F$237,$F48,Import!$G$2:$G$237,$G48)</f>
        <v>0</v>
      </c>
      <c r="CF48" s="2">
        <f>SUMIFS(Import!CF$2:CF$237,Import!$F$2:$F$237,$F48,Import!$G$2:$G$237,$G48)</f>
        <v>0</v>
      </c>
      <c r="CG48" s="2">
        <f>SUMIFS(Import!CG$2:CG$237,Import!$F$2:$F$237,$F48,Import!$G$2:$G$237,$G48)</f>
        <v>0</v>
      </c>
      <c r="CH48" s="2">
        <f t="shared" si="31"/>
        <v>0</v>
      </c>
      <c r="CI48" s="2">
        <f t="shared" si="31"/>
        <v>0</v>
      </c>
      <c r="CJ48" s="2">
        <f t="shared" si="31"/>
        <v>0</v>
      </c>
      <c r="CK48" s="2">
        <f>SUMIFS(Import!CK$2:CK$237,Import!$F$2:$F$237,$F48,Import!$G$2:$G$237,$G48)</f>
        <v>0</v>
      </c>
      <c r="CL48" s="2">
        <f>SUMIFS(Import!CL$2:CL$237,Import!$F$2:$F$237,$F48,Import!$G$2:$G$237,$G48)</f>
        <v>0</v>
      </c>
      <c r="CM48" s="2">
        <f>SUMIFS(Import!CM$2:CM$237,Import!$F$2:$F$237,$F48,Import!$G$2:$G$237,$G48)</f>
        <v>0</v>
      </c>
      <c r="CN48" s="2">
        <f>SUMIFS(Import!CN$2:CN$237,Import!$F$2:$F$237,$F48,Import!$G$2:$G$237,$G48)</f>
        <v>0</v>
      </c>
      <c r="CO48" s="3">
        <f t="shared" si="32"/>
        <v>0</v>
      </c>
      <c r="CP48" s="3">
        <f t="shared" si="32"/>
        <v>0</v>
      </c>
      <c r="CQ48" s="3">
        <f t="shared" si="32"/>
        <v>0</v>
      </c>
      <c r="CR48" s="2">
        <f>SUMIFS(Import!CR$2:CR$237,Import!$F$2:$F$237,$F48,Import!$G$2:$G$237,$G48)</f>
        <v>0</v>
      </c>
      <c r="CS48" s="2">
        <f>SUMIFS(Import!CS$2:CS$237,Import!$F$2:$F$237,$F48,Import!$G$2:$G$237,$G48)</f>
        <v>0</v>
      </c>
      <c r="CT48" s="2">
        <f>SUMIFS(Import!CT$2:CT$237,Import!$F$2:$F$237,$F48,Import!$G$2:$G$237,$G48)</f>
        <v>0</v>
      </c>
    </row>
    <row r="49" spans="1:98" x14ac:dyDescent="0.25">
      <c r="A49" s="2" t="s">
        <v>38</v>
      </c>
      <c r="B49" s="2" t="s">
        <v>39</v>
      </c>
      <c r="C49" s="2">
        <v>2</v>
      </c>
      <c r="D49" s="2" t="s">
        <v>53</v>
      </c>
      <c r="E49" s="2">
        <v>22</v>
      </c>
      <c r="F49" s="2" t="s">
        <v>54</v>
      </c>
      <c r="G49" s="2">
        <v>3</v>
      </c>
      <c r="H49" s="2">
        <f>IF(SUMIFS(Import!H$2:H$237,Import!$F$2:$F$237,$F49,Import!$G$2:$G$237,$G49)=0,Data_T1!$H49,SUMIFS(Import!H$2:H$237,Import!$F$2:$F$237,$F49,Import!$G$2:$G$237,$G49))</f>
        <v>848</v>
      </c>
      <c r="I49" s="2">
        <f>SUMIFS(Import!I$2:I$237,Import!$F$2:$F$237,$F49,Import!$G$2:$G$237,$G49)</f>
        <v>327</v>
      </c>
      <c r="J49" s="2">
        <f>SUMIFS(Import!J$2:J$237,Import!$F$2:$F$237,$F49,Import!$G$2:$G$237,$G49)</f>
        <v>38.56</v>
      </c>
      <c r="K49" s="2">
        <f>SUMIFS(Import!K$2:K$237,Import!$F$2:$F$237,$F49,Import!$G$2:$G$237,$G49)</f>
        <v>521</v>
      </c>
      <c r="L49" s="2">
        <f>SUMIFS(Import!L$2:L$237,Import!$F$2:$F$237,$F49,Import!$G$2:$G$237,$G49)</f>
        <v>61.44</v>
      </c>
      <c r="M49" s="2">
        <f>SUMIFS(Import!M$2:M$237,Import!$F$2:$F$237,$F49,Import!$G$2:$G$237,$G49)</f>
        <v>7</v>
      </c>
      <c r="N49" s="2">
        <f>SUMIFS(Import!N$2:N$237,Import!$F$2:$F$237,$F49,Import!$G$2:$G$237,$G49)</f>
        <v>0.83</v>
      </c>
      <c r="O49" s="2">
        <f>SUMIFS(Import!O$2:O$237,Import!$F$2:$F$237,$F49,Import!$G$2:$G$237,$G49)</f>
        <v>1.34</v>
      </c>
      <c r="P49" s="2">
        <f>SUMIFS(Import!P$2:P$237,Import!$F$2:$F$237,$F49,Import!$G$2:$G$237,$G49)</f>
        <v>2</v>
      </c>
      <c r="Q49" s="2">
        <f>SUMIFS(Import!Q$2:Q$237,Import!$F$2:$F$237,$F49,Import!$G$2:$G$237,$G49)</f>
        <v>0.24</v>
      </c>
      <c r="R49" s="2">
        <f>SUMIFS(Import!R$2:R$237,Import!$F$2:$F$237,$F49,Import!$G$2:$G$237,$G49)</f>
        <v>0.38</v>
      </c>
      <c r="S49" s="2">
        <f>SUMIFS(Import!S$2:S$237,Import!$F$2:$F$237,$F49,Import!$G$2:$G$237,$G49)</f>
        <v>512</v>
      </c>
      <c r="T49" s="2">
        <f>SUMIFS(Import!T$2:T$237,Import!$F$2:$F$237,$F49,Import!$G$2:$G$237,$G49)</f>
        <v>60.38</v>
      </c>
      <c r="U49" s="2">
        <f>SUMIFS(Import!U$2:U$237,Import!$F$2:$F$237,$F49,Import!$G$2:$G$237,$G49)</f>
        <v>98.27</v>
      </c>
      <c r="V49" s="2">
        <f>SUMIFS(Import!V$2:V$237,Import!$F$2:$F$237,$F49,Import!$G$2:$G$237,$G49)</f>
        <v>1</v>
      </c>
      <c r="W49" s="2" t="str">
        <f t="shared" si="22"/>
        <v>F</v>
      </c>
      <c r="X49" s="2" t="str">
        <f t="shared" si="22"/>
        <v>IRITI</v>
      </c>
      <c r="Y49" s="2" t="str">
        <f t="shared" si="22"/>
        <v>Teura</v>
      </c>
      <c r="Z49" s="2">
        <f>SUMIFS(Import!Z$2:Z$237,Import!$F$2:$F$237,$F49,Import!$G$2:$G$237,$G49)</f>
        <v>210</v>
      </c>
      <c r="AA49" s="2">
        <f>SUMIFS(Import!AA$2:AA$237,Import!$F$2:$F$237,$F49,Import!$G$2:$G$237,$G49)</f>
        <v>24.76</v>
      </c>
      <c r="AB49" s="2">
        <f>SUMIFS(Import!AB$2:AB$237,Import!$F$2:$F$237,$F49,Import!$G$2:$G$237,$G49)</f>
        <v>41.02</v>
      </c>
      <c r="AC49" s="2">
        <f>SUMIFS(Import!AC$2:AC$237,Import!$F$2:$F$237,$F49,Import!$G$2:$G$237,$G49)</f>
        <v>3</v>
      </c>
      <c r="AD49" s="2" t="str">
        <f t="shared" si="23"/>
        <v>F</v>
      </c>
      <c r="AE49" s="2" t="str">
        <f t="shared" si="23"/>
        <v>SANQUER</v>
      </c>
      <c r="AF49" s="2" t="str">
        <f t="shared" si="23"/>
        <v>Nicole</v>
      </c>
      <c r="AG49" s="2">
        <f>SUMIFS(Import!AG$2:AG$237,Import!$F$2:$F$237,$F49,Import!$G$2:$G$237,$G49)</f>
        <v>302</v>
      </c>
      <c r="AH49" s="2">
        <f>SUMIFS(Import!AH$2:AH$237,Import!$F$2:$F$237,$F49,Import!$G$2:$G$237,$G49)</f>
        <v>35.61</v>
      </c>
      <c r="AI49" s="2">
        <f>SUMIFS(Import!AI$2:AI$237,Import!$F$2:$F$237,$F49,Import!$G$2:$G$237,$G49)</f>
        <v>58.98</v>
      </c>
      <c r="AJ49" s="2">
        <f>SUMIFS(Import!AJ$2:AJ$237,Import!$F$2:$F$237,$F49,Import!$G$2:$G$237,$G49)</f>
        <v>0</v>
      </c>
      <c r="AK49" s="2">
        <f t="shared" si="24"/>
        <v>0</v>
      </c>
      <c r="AL49" s="2">
        <f t="shared" si="24"/>
        <v>0</v>
      </c>
      <c r="AM49" s="2">
        <f t="shared" si="24"/>
        <v>0</v>
      </c>
      <c r="AN49" s="2">
        <f>SUMIFS(Import!AN$2:AN$237,Import!$F$2:$F$237,$F49,Import!$G$2:$G$237,$G49)</f>
        <v>0</v>
      </c>
      <c r="AO49" s="2">
        <f>SUMIFS(Import!AO$2:AO$237,Import!$F$2:$F$237,$F49,Import!$G$2:$G$237,$G49)</f>
        <v>0</v>
      </c>
      <c r="AP49" s="2">
        <f>SUMIFS(Import!AP$2:AP$237,Import!$F$2:$F$237,$F49,Import!$G$2:$G$237,$G49)</f>
        <v>0</v>
      </c>
      <c r="AQ49" s="2">
        <f>SUMIFS(Import!AQ$2:AQ$237,Import!$F$2:$F$237,$F49,Import!$G$2:$G$237,$G49)</f>
        <v>0</v>
      </c>
      <c r="AR49" s="2">
        <f t="shared" si="25"/>
        <v>0</v>
      </c>
      <c r="AS49" s="2">
        <f t="shared" si="25"/>
        <v>0</v>
      </c>
      <c r="AT49" s="2">
        <f t="shared" si="25"/>
        <v>0</v>
      </c>
      <c r="AU49" s="2">
        <f>SUMIFS(Import!AU$2:AU$237,Import!$F$2:$F$237,$F49,Import!$G$2:$G$237,$G49)</f>
        <v>0</v>
      </c>
      <c r="AV49" s="2">
        <f>SUMIFS(Import!AV$2:AV$237,Import!$F$2:$F$237,$F49,Import!$G$2:$G$237,$G49)</f>
        <v>0</v>
      </c>
      <c r="AW49" s="2">
        <f>SUMIFS(Import!AW$2:AW$237,Import!$F$2:$F$237,$F49,Import!$G$2:$G$237,$G49)</f>
        <v>0</v>
      </c>
      <c r="AX49" s="2">
        <f>SUMIFS(Import!AX$2:AX$237,Import!$F$2:$F$237,$F49,Import!$G$2:$G$237,$G49)</f>
        <v>0</v>
      </c>
      <c r="AY49" s="2">
        <f t="shared" si="26"/>
        <v>0</v>
      </c>
      <c r="AZ49" s="2">
        <f t="shared" si="26"/>
        <v>0</v>
      </c>
      <c r="BA49" s="2">
        <f t="shared" si="26"/>
        <v>0</v>
      </c>
      <c r="BB49" s="2">
        <f>SUMIFS(Import!BB$2:BB$237,Import!$F$2:$F$237,$F49,Import!$G$2:$G$237,$G49)</f>
        <v>0</v>
      </c>
      <c r="BC49" s="2">
        <f>SUMIFS(Import!BC$2:BC$237,Import!$F$2:$F$237,$F49,Import!$G$2:$G$237,$G49)</f>
        <v>0</v>
      </c>
      <c r="BD49" s="2">
        <f>SUMIFS(Import!BD$2:BD$237,Import!$F$2:$F$237,$F49,Import!$G$2:$G$237,$G49)</f>
        <v>0</v>
      </c>
      <c r="BE49" s="2">
        <f>SUMIFS(Import!BE$2:BE$237,Import!$F$2:$F$237,$F49,Import!$G$2:$G$237,$G49)</f>
        <v>0</v>
      </c>
      <c r="BF49" s="2">
        <f t="shared" si="27"/>
        <v>0</v>
      </c>
      <c r="BG49" s="2">
        <f t="shared" si="27"/>
        <v>0</v>
      </c>
      <c r="BH49" s="2">
        <f t="shared" si="27"/>
        <v>0</v>
      </c>
      <c r="BI49" s="2">
        <f>SUMIFS(Import!BI$2:BI$237,Import!$F$2:$F$237,$F49,Import!$G$2:$G$237,$G49)</f>
        <v>0</v>
      </c>
      <c r="BJ49" s="2">
        <f>SUMIFS(Import!BJ$2:BJ$237,Import!$F$2:$F$237,$F49,Import!$G$2:$G$237,$G49)</f>
        <v>0</v>
      </c>
      <c r="BK49" s="2">
        <f>SUMIFS(Import!BK$2:BK$237,Import!$F$2:$F$237,$F49,Import!$G$2:$G$237,$G49)</f>
        <v>0</v>
      </c>
      <c r="BL49" s="2">
        <f>SUMIFS(Import!BL$2:BL$237,Import!$F$2:$F$237,$F49,Import!$G$2:$G$237,$G49)</f>
        <v>0</v>
      </c>
      <c r="BM49" s="2">
        <f t="shared" si="28"/>
        <v>0</v>
      </c>
      <c r="BN49" s="2">
        <f t="shared" si="28"/>
        <v>0</v>
      </c>
      <c r="BO49" s="2">
        <f t="shared" si="28"/>
        <v>0</v>
      </c>
      <c r="BP49" s="2">
        <f>SUMIFS(Import!BP$2:BP$237,Import!$F$2:$F$237,$F49,Import!$G$2:$G$237,$G49)</f>
        <v>0</v>
      </c>
      <c r="BQ49" s="2">
        <f>SUMIFS(Import!BQ$2:BQ$237,Import!$F$2:$F$237,$F49,Import!$G$2:$G$237,$G49)</f>
        <v>0</v>
      </c>
      <c r="BR49" s="2">
        <f>SUMIFS(Import!BR$2:BR$237,Import!$F$2:$F$237,$F49,Import!$G$2:$G$237,$G49)</f>
        <v>0</v>
      </c>
      <c r="BS49" s="2">
        <f>SUMIFS(Import!BS$2:BS$237,Import!$F$2:$F$237,$F49,Import!$G$2:$G$237,$G49)</f>
        <v>0</v>
      </c>
      <c r="BT49" s="2">
        <f t="shared" si="29"/>
        <v>0</v>
      </c>
      <c r="BU49" s="2">
        <f t="shared" si="29"/>
        <v>0</v>
      </c>
      <c r="BV49" s="2">
        <f t="shared" si="29"/>
        <v>0</v>
      </c>
      <c r="BW49" s="2">
        <f>SUMIFS(Import!BW$2:BW$237,Import!$F$2:$F$237,$F49,Import!$G$2:$G$237,$G49)</f>
        <v>0</v>
      </c>
      <c r="BX49" s="2">
        <f>SUMIFS(Import!BX$2:BX$237,Import!$F$2:$F$237,$F49,Import!$G$2:$G$237,$G49)</f>
        <v>0</v>
      </c>
      <c r="BY49" s="2">
        <f>SUMIFS(Import!BY$2:BY$237,Import!$F$2:$F$237,$F49,Import!$G$2:$G$237,$G49)</f>
        <v>0</v>
      </c>
      <c r="BZ49" s="2">
        <f>SUMIFS(Import!BZ$2:BZ$237,Import!$F$2:$F$237,$F49,Import!$G$2:$G$237,$G49)</f>
        <v>0</v>
      </c>
      <c r="CA49" s="2">
        <f t="shared" si="30"/>
        <v>0</v>
      </c>
      <c r="CB49" s="2">
        <f t="shared" si="30"/>
        <v>0</v>
      </c>
      <c r="CC49" s="2">
        <f t="shared" si="30"/>
        <v>0</v>
      </c>
      <c r="CD49" s="2">
        <f>SUMIFS(Import!CD$2:CD$237,Import!$F$2:$F$237,$F49,Import!$G$2:$G$237,$G49)</f>
        <v>0</v>
      </c>
      <c r="CE49" s="2">
        <f>SUMIFS(Import!CE$2:CE$237,Import!$F$2:$F$237,$F49,Import!$G$2:$G$237,$G49)</f>
        <v>0</v>
      </c>
      <c r="CF49" s="2">
        <f>SUMIFS(Import!CF$2:CF$237,Import!$F$2:$F$237,$F49,Import!$G$2:$G$237,$G49)</f>
        <v>0</v>
      </c>
      <c r="CG49" s="2">
        <f>SUMIFS(Import!CG$2:CG$237,Import!$F$2:$F$237,$F49,Import!$G$2:$G$237,$G49)</f>
        <v>0</v>
      </c>
      <c r="CH49" s="2">
        <f t="shared" si="31"/>
        <v>0</v>
      </c>
      <c r="CI49" s="2">
        <f t="shared" si="31"/>
        <v>0</v>
      </c>
      <c r="CJ49" s="2">
        <f t="shared" si="31"/>
        <v>0</v>
      </c>
      <c r="CK49" s="2">
        <f>SUMIFS(Import!CK$2:CK$237,Import!$F$2:$F$237,$F49,Import!$G$2:$G$237,$G49)</f>
        <v>0</v>
      </c>
      <c r="CL49" s="2">
        <f>SUMIFS(Import!CL$2:CL$237,Import!$F$2:$F$237,$F49,Import!$G$2:$G$237,$G49)</f>
        <v>0</v>
      </c>
      <c r="CM49" s="2">
        <f>SUMIFS(Import!CM$2:CM$237,Import!$F$2:$F$237,$F49,Import!$G$2:$G$237,$G49)</f>
        <v>0</v>
      </c>
      <c r="CN49" s="2">
        <f>SUMIFS(Import!CN$2:CN$237,Import!$F$2:$F$237,$F49,Import!$G$2:$G$237,$G49)</f>
        <v>0</v>
      </c>
      <c r="CO49" s="3">
        <f t="shared" si="32"/>
        <v>0</v>
      </c>
      <c r="CP49" s="3">
        <f t="shared" si="32"/>
        <v>0</v>
      </c>
      <c r="CQ49" s="3">
        <f t="shared" si="32"/>
        <v>0</v>
      </c>
      <c r="CR49" s="2">
        <f>SUMIFS(Import!CR$2:CR$237,Import!$F$2:$F$237,$F49,Import!$G$2:$G$237,$G49)</f>
        <v>0</v>
      </c>
      <c r="CS49" s="2">
        <f>SUMIFS(Import!CS$2:CS$237,Import!$F$2:$F$237,$F49,Import!$G$2:$G$237,$G49)</f>
        <v>0</v>
      </c>
      <c r="CT49" s="2">
        <f>SUMIFS(Import!CT$2:CT$237,Import!$F$2:$F$237,$F49,Import!$G$2:$G$237,$G49)</f>
        <v>0</v>
      </c>
    </row>
    <row r="50" spans="1:98" x14ac:dyDescent="0.25">
      <c r="A50" s="2" t="s">
        <v>38</v>
      </c>
      <c r="B50" s="2" t="s">
        <v>39</v>
      </c>
      <c r="C50" s="2">
        <v>2</v>
      </c>
      <c r="D50" s="2" t="s">
        <v>53</v>
      </c>
      <c r="E50" s="2">
        <v>22</v>
      </c>
      <c r="F50" s="2" t="s">
        <v>54</v>
      </c>
      <c r="G50" s="2">
        <v>4</v>
      </c>
      <c r="H50" s="2">
        <f>IF(SUMIFS(Import!H$2:H$237,Import!$F$2:$F$237,$F50,Import!$G$2:$G$237,$G50)=0,Data_T1!$H50,SUMIFS(Import!H$2:H$237,Import!$F$2:$F$237,$F50,Import!$G$2:$G$237,$G50))</f>
        <v>963</v>
      </c>
      <c r="I50" s="2">
        <f>SUMIFS(Import!I$2:I$237,Import!$F$2:$F$237,$F50,Import!$G$2:$G$237,$G50)</f>
        <v>513</v>
      </c>
      <c r="J50" s="2">
        <f>SUMIFS(Import!J$2:J$237,Import!$F$2:$F$237,$F50,Import!$G$2:$G$237,$G50)</f>
        <v>53.27</v>
      </c>
      <c r="K50" s="2">
        <f>SUMIFS(Import!K$2:K$237,Import!$F$2:$F$237,$F50,Import!$G$2:$G$237,$G50)</f>
        <v>450</v>
      </c>
      <c r="L50" s="2">
        <f>SUMIFS(Import!L$2:L$237,Import!$F$2:$F$237,$F50,Import!$G$2:$G$237,$G50)</f>
        <v>46.73</v>
      </c>
      <c r="M50" s="2">
        <f>SUMIFS(Import!M$2:M$237,Import!$F$2:$F$237,$F50,Import!$G$2:$G$237,$G50)</f>
        <v>14</v>
      </c>
      <c r="N50" s="2">
        <f>SUMIFS(Import!N$2:N$237,Import!$F$2:$F$237,$F50,Import!$G$2:$G$237,$G50)</f>
        <v>1.45</v>
      </c>
      <c r="O50" s="2">
        <f>SUMIFS(Import!O$2:O$237,Import!$F$2:$F$237,$F50,Import!$G$2:$G$237,$G50)</f>
        <v>3.11</v>
      </c>
      <c r="P50" s="2">
        <f>SUMIFS(Import!P$2:P$237,Import!$F$2:$F$237,$F50,Import!$G$2:$G$237,$G50)</f>
        <v>4</v>
      </c>
      <c r="Q50" s="2">
        <f>SUMIFS(Import!Q$2:Q$237,Import!$F$2:$F$237,$F50,Import!$G$2:$G$237,$G50)</f>
        <v>0.42</v>
      </c>
      <c r="R50" s="2">
        <f>SUMIFS(Import!R$2:R$237,Import!$F$2:$F$237,$F50,Import!$G$2:$G$237,$G50)</f>
        <v>0.89</v>
      </c>
      <c r="S50" s="2">
        <f>SUMIFS(Import!S$2:S$237,Import!$F$2:$F$237,$F50,Import!$G$2:$G$237,$G50)</f>
        <v>432</v>
      </c>
      <c r="T50" s="2">
        <f>SUMIFS(Import!T$2:T$237,Import!$F$2:$F$237,$F50,Import!$G$2:$G$237,$G50)</f>
        <v>44.86</v>
      </c>
      <c r="U50" s="2">
        <f>SUMIFS(Import!U$2:U$237,Import!$F$2:$F$237,$F50,Import!$G$2:$G$237,$G50)</f>
        <v>96</v>
      </c>
      <c r="V50" s="2">
        <f>SUMIFS(Import!V$2:V$237,Import!$F$2:$F$237,$F50,Import!$G$2:$G$237,$G50)</f>
        <v>1</v>
      </c>
      <c r="W50" s="2" t="str">
        <f t="shared" si="22"/>
        <v>F</v>
      </c>
      <c r="X50" s="2" t="str">
        <f t="shared" si="22"/>
        <v>IRITI</v>
      </c>
      <c r="Y50" s="2" t="str">
        <f t="shared" si="22"/>
        <v>Teura</v>
      </c>
      <c r="Z50" s="2">
        <f>SUMIFS(Import!Z$2:Z$237,Import!$F$2:$F$237,$F50,Import!$G$2:$G$237,$G50)</f>
        <v>132</v>
      </c>
      <c r="AA50" s="2">
        <f>SUMIFS(Import!AA$2:AA$237,Import!$F$2:$F$237,$F50,Import!$G$2:$G$237,$G50)</f>
        <v>13.71</v>
      </c>
      <c r="AB50" s="2">
        <f>SUMIFS(Import!AB$2:AB$237,Import!$F$2:$F$237,$F50,Import!$G$2:$G$237,$G50)</f>
        <v>30.56</v>
      </c>
      <c r="AC50" s="2">
        <f>SUMIFS(Import!AC$2:AC$237,Import!$F$2:$F$237,$F50,Import!$G$2:$G$237,$G50)</f>
        <v>3</v>
      </c>
      <c r="AD50" s="2" t="str">
        <f t="shared" si="23"/>
        <v>F</v>
      </c>
      <c r="AE50" s="2" t="str">
        <f t="shared" si="23"/>
        <v>SANQUER</v>
      </c>
      <c r="AF50" s="2" t="str">
        <f t="shared" si="23"/>
        <v>Nicole</v>
      </c>
      <c r="AG50" s="2">
        <f>SUMIFS(Import!AG$2:AG$237,Import!$F$2:$F$237,$F50,Import!$G$2:$G$237,$G50)</f>
        <v>300</v>
      </c>
      <c r="AH50" s="2">
        <f>SUMIFS(Import!AH$2:AH$237,Import!$F$2:$F$237,$F50,Import!$G$2:$G$237,$G50)</f>
        <v>31.15</v>
      </c>
      <c r="AI50" s="2">
        <f>SUMIFS(Import!AI$2:AI$237,Import!$F$2:$F$237,$F50,Import!$G$2:$G$237,$G50)</f>
        <v>69.44</v>
      </c>
      <c r="AJ50" s="2">
        <f>SUMIFS(Import!AJ$2:AJ$237,Import!$F$2:$F$237,$F50,Import!$G$2:$G$237,$G50)</f>
        <v>0</v>
      </c>
      <c r="AK50" s="2">
        <f t="shared" si="24"/>
        <v>0</v>
      </c>
      <c r="AL50" s="2">
        <f t="shared" si="24"/>
        <v>0</v>
      </c>
      <c r="AM50" s="2">
        <f t="shared" si="24"/>
        <v>0</v>
      </c>
      <c r="AN50" s="2">
        <f>SUMIFS(Import!AN$2:AN$237,Import!$F$2:$F$237,$F50,Import!$G$2:$G$237,$G50)</f>
        <v>0</v>
      </c>
      <c r="AO50" s="2">
        <f>SUMIFS(Import!AO$2:AO$237,Import!$F$2:$F$237,$F50,Import!$G$2:$G$237,$G50)</f>
        <v>0</v>
      </c>
      <c r="AP50" s="2">
        <f>SUMIFS(Import!AP$2:AP$237,Import!$F$2:$F$237,$F50,Import!$G$2:$G$237,$G50)</f>
        <v>0</v>
      </c>
      <c r="AQ50" s="2">
        <f>SUMIFS(Import!AQ$2:AQ$237,Import!$F$2:$F$237,$F50,Import!$G$2:$G$237,$G50)</f>
        <v>0</v>
      </c>
      <c r="AR50" s="2">
        <f t="shared" si="25"/>
        <v>0</v>
      </c>
      <c r="AS50" s="2">
        <f t="shared" si="25"/>
        <v>0</v>
      </c>
      <c r="AT50" s="2">
        <f t="shared" si="25"/>
        <v>0</v>
      </c>
      <c r="AU50" s="2">
        <f>SUMIFS(Import!AU$2:AU$237,Import!$F$2:$F$237,$F50,Import!$G$2:$G$237,$G50)</f>
        <v>0</v>
      </c>
      <c r="AV50" s="2">
        <f>SUMIFS(Import!AV$2:AV$237,Import!$F$2:$F$237,$F50,Import!$G$2:$G$237,$G50)</f>
        <v>0</v>
      </c>
      <c r="AW50" s="2">
        <f>SUMIFS(Import!AW$2:AW$237,Import!$F$2:$F$237,$F50,Import!$G$2:$G$237,$G50)</f>
        <v>0</v>
      </c>
      <c r="AX50" s="2">
        <f>SUMIFS(Import!AX$2:AX$237,Import!$F$2:$F$237,$F50,Import!$G$2:$G$237,$G50)</f>
        <v>0</v>
      </c>
      <c r="AY50" s="2">
        <f t="shared" si="26"/>
        <v>0</v>
      </c>
      <c r="AZ50" s="2">
        <f t="shared" si="26"/>
        <v>0</v>
      </c>
      <c r="BA50" s="2">
        <f t="shared" si="26"/>
        <v>0</v>
      </c>
      <c r="BB50" s="2">
        <f>SUMIFS(Import!BB$2:BB$237,Import!$F$2:$F$237,$F50,Import!$G$2:$G$237,$G50)</f>
        <v>0</v>
      </c>
      <c r="BC50" s="2">
        <f>SUMIFS(Import!BC$2:BC$237,Import!$F$2:$F$237,$F50,Import!$G$2:$G$237,$G50)</f>
        <v>0</v>
      </c>
      <c r="BD50" s="2">
        <f>SUMIFS(Import!BD$2:BD$237,Import!$F$2:$F$237,$F50,Import!$G$2:$G$237,$G50)</f>
        <v>0</v>
      </c>
      <c r="BE50" s="2">
        <f>SUMIFS(Import!BE$2:BE$237,Import!$F$2:$F$237,$F50,Import!$G$2:$G$237,$G50)</f>
        <v>0</v>
      </c>
      <c r="BF50" s="2">
        <f t="shared" si="27"/>
        <v>0</v>
      </c>
      <c r="BG50" s="2">
        <f t="shared" si="27"/>
        <v>0</v>
      </c>
      <c r="BH50" s="2">
        <f t="shared" si="27"/>
        <v>0</v>
      </c>
      <c r="BI50" s="2">
        <f>SUMIFS(Import!BI$2:BI$237,Import!$F$2:$F$237,$F50,Import!$G$2:$G$237,$G50)</f>
        <v>0</v>
      </c>
      <c r="BJ50" s="2">
        <f>SUMIFS(Import!BJ$2:BJ$237,Import!$F$2:$F$237,$F50,Import!$G$2:$G$237,$G50)</f>
        <v>0</v>
      </c>
      <c r="BK50" s="2">
        <f>SUMIFS(Import!BK$2:BK$237,Import!$F$2:$F$237,$F50,Import!$G$2:$G$237,$G50)</f>
        <v>0</v>
      </c>
      <c r="BL50" s="2">
        <f>SUMIFS(Import!BL$2:BL$237,Import!$F$2:$F$237,$F50,Import!$G$2:$G$237,$G50)</f>
        <v>0</v>
      </c>
      <c r="BM50" s="2">
        <f t="shared" si="28"/>
        <v>0</v>
      </c>
      <c r="BN50" s="2">
        <f t="shared" si="28"/>
        <v>0</v>
      </c>
      <c r="BO50" s="2">
        <f t="shared" si="28"/>
        <v>0</v>
      </c>
      <c r="BP50" s="2">
        <f>SUMIFS(Import!BP$2:BP$237,Import!$F$2:$F$237,$F50,Import!$G$2:$G$237,$G50)</f>
        <v>0</v>
      </c>
      <c r="BQ50" s="2">
        <f>SUMIFS(Import!BQ$2:BQ$237,Import!$F$2:$F$237,$F50,Import!$G$2:$G$237,$G50)</f>
        <v>0</v>
      </c>
      <c r="BR50" s="2">
        <f>SUMIFS(Import!BR$2:BR$237,Import!$F$2:$F$237,$F50,Import!$G$2:$G$237,$G50)</f>
        <v>0</v>
      </c>
      <c r="BS50" s="2">
        <f>SUMIFS(Import!BS$2:BS$237,Import!$F$2:$F$237,$F50,Import!$G$2:$G$237,$G50)</f>
        <v>0</v>
      </c>
      <c r="BT50" s="2">
        <f t="shared" si="29"/>
        <v>0</v>
      </c>
      <c r="BU50" s="2">
        <f t="shared" si="29"/>
        <v>0</v>
      </c>
      <c r="BV50" s="2">
        <f t="shared" si="29"/>
        <v>0</v>
      </c>
      <c r="BW50" s="2">
        <f>SUMIFS(Import!BW$2:BW$237,Import!$F$2:$F$237,$F50,Import!$G$2:$G$237,$G50)</f>
        <v>0</v>
      </c>
      <c r="BX50" s="2">
        <f>SUMIFS(Import!BX$2:BX$237,Import!$F$2:$F$237,$F50,Import!$G$2:$G$237,$G50)</f>
        <v>0</v>
      </c>
      <c r="BY50" s="2">
        <f>SUMIFS(Import!BY$2:BY$237,Import!$F$2:$F$237,$F50,Import!$G$2:$G$237,$G50)</f>
        <v>0</v>
      </c>
      <c r="BZ50" s="2">
        <f>SUMIFS(Import!BZ$2:BZ$237,Import!$F$2:$F$237,$F50,Import!$G$2:$G$237,$G50)</f>
        <v>0</v>
      </c>
      <c r="CA50" s="2">
        <f t="shared" si="30"/>
        <v>0</v>
      </c>
      <c r="CB50" s="2">
        <f t="shared" si="30"/>
        <v>0</v>
      </c>
      <c r="CC50" s="2">
        <f t="shared" si="30"/>
        <v>0</v>
      </c>
      <c r="CD50" s="2">
        <f>SUMIFS(Import!CD$2:CD$237,Import!$F$2:$F$237,$F50,Import!$G$2:$G$237,$G50)</f>
        <v>0</v>
      </c>
      <c r="CE50" s="2">
        <f>SUMIFS(Import!CE$2:CE$237,Import!$F$2:$F$237,$F50,Import!$G$2:$G$237,$G50)</f>
        <v>0</v>
      </c>
      <c r="CF50" s="2">
        <f>SUMIFS(Import!CF$2:CF$237,Import!$F$2:$F$237,$F50,Import!$G$2:$G$237,$G50)</f>
        <v>0</v>
      </c>
      <c r="CG50" s="2">
        <f>SUMIFS(Import!CG$2:CG$237,Import!$F$2:$F$237,$F50,Import!$G$2:$G$237,$G50)</f>
        <v>0</v>
      </c>
      <c r="CH50" s="2">
        <f t="shared" si="31"/>
        <v>0</v>
      </c>
      <c r="CI50" s="2">
        <f t="shared" si="31"/>
        <v>0</v>
      </c>
      <c r="CJ50" s="2">
        <f t="shared" si="31"/>
        <v>0</v>
      </c>
      <c r="CK50" s="2">
        <f>SUMIFS(Import!CK$2:CK$237,Import!$F$2:$F$237,$F50,Import!$G$2:$G$237,$G50)</f>
        <v>0</v>
      </c>
      <c r="CL50" s="2">
        <f>SUMIFS(Import!CL$2:CL$237,Import!$F$2:$F$237,$F50,Import!$G$2:$G$237,$G50)</f>
        <v>0</v>
      </c>
      <c r="CM50" s="2">
        <f>SUMIFS(Import!CM$2:CM$237,Import!$F$2:$F$237,$F50,Import!$G$2:$G$237,$G50)</f>
        <v>0</v>
      </c>
      <c r="CN50" s="2">
        <f>SUMIFS(Import!CN$2:CN$237,Import!$F$2:$F$237,$F50,Import!$G$2:$G$237,$G50)</f>
        <v>0</v>
      </c>
      <c r="CO50" s="3">
        <f t="shared" si="32"/>
        <v>0</v>
      </c>
      <c r="CP50" s="3">
        <f t="shared" si="32"/>
        <v>0</v>
      </c>
      <c r="CQ50" s="3">
        <f t="shared" si="32"/>
        <v>0</v>
      </c>
      <c r="CR50" s="2">
        <f>SUMIFS(Import!CR$2:CR$237,Import!$F$2:$F$237,$F50,Import!$G$2:$G$237,$G50)</f>
        <v>0</v>
      </c>
      <c r="CS50" s="2">
        <f>SUMIFS(Import!CS$2:CS$237,Import!$F$2:$F$237,$F50,Import!$G$2:$G$237,$G50)</f>
        <v>0</v>
      </c>
      <c r="CT50" s="2">
        <f>SUMIFS(Import!CT$2:CT$237,Import!$F$2:$F$237,$F50,Import!$G$2:$G$237,$G50)</f>
        <v>0</v>
      </c>
    </row>
    <row r="51" spans="1:98" x14ac:dyDescent="0.25">
      <c r="A51" s="2" t="s">
        <v>38</v>
      </c>
      <c r="B51" s="2" t="s">
        <v>39</v>
      </c>
      <c r="C51" s="2">
        <v>2</v>
      </c>
      <c r="D51" s="2" t="s">
        <v>53</v>
      </c>
      <c r="E51" s="2">
        <v>22</v>
      </c>
      <c r="F51" s="2" t="s">
        <v>54</v>
      </c>
      <c r="G51" s="2">
        <v>5</v>
      </c>
      <c r="H51" s="2">
        <f>IF(SUMIFS(Import!H$2:H$237,Import!$F$2:$F$237,$F51,Import!$G$2:$G$237,$G51)=0,Data_T1!$H51,SUMIFS(Import!H$2:H$237,Import!$F$2:$F$237,$F51,Import!$G$2:$G$237,$G51))</f>
        <v>957</v>
      </c>
      <c r="I51" s="2">
        <f>SUMIFS(Import!I$2:I$237,Import!$F$2:$F$237,$F51,Import!$G$2:$G$237,$G51)</f>
        <v>448</v>
      </c>
      <c r="J51" s="2">
        <f>SUMIFS(Import!J$2:J$237,Import!$F$2:$F$237,$F51,Import!$G$2:$G$237,$G51)</f>
        <v>46.81</v>
      </c>
      <c r="K51" s="2">
        <f>SUMIFS(Import!K$2:K$237,Import!$F$2:$F$237,$F51,Import!$G$2:$G$237,$G51)</f>
        <v>509</v>
      </c>
      <c r="L51" s="2">
        <f>SUMIFS(Import!L$2:L$237,Import!$F$2:$F$237,$F51,Import!$G$2:$G$237,$G51)</f>
        <v>53.19</v>
      </c>
      <c r="M51" s="2">
        <f>SUMIFS(Import!M$2:M$237,Import!$F$2:$F$237,$F51,Import!$G$2:$G$237,$G51)</f>
        <v>13</v>
      </c>
      <c r="N51" s="2">
        <f>SUMIFS(Import!N$2:N$237,Import!$F$2:$F$237,$F51,Import!$G$2:$G$237,$G51)</f>
        <v>1.36</v>
      </c>
      <c r="O51" s="2">
        <f>SUMIFS(Import!O$2:O$237,Import!$F$2:$F$237,$F51,Import!$G$2:$G$237,$G51)</f>
        <v>2.5499999999999998</v>
      </c>
      <c r="P51" s="2">
        <f>SUMIFS(Import!P$2:P$237,Import!$F$2:$F$237,$F51,Import!$G$2:$G$237,$G51)</f>
        <v>8</v>
      </c>
      <c r="Q51" s="2">
        <f>SUMIFS(Import!Q$2:Q$237,Import!$F$2:$F$237,$F51,Import!$G$2:$G$237,$G51)</f>
        <v>0.84</v>
      </c>
      <c r="R51" s="2">
        <f>SUMIFS(Import!R$2:R$237,Import!$F$2:$F$237,$F51,Import!$G$2:$G$237,$G51)</f>
        <v>1.57</v>
      </c>
      <c r="S51" s="2">
        <f>SUMIFS(Import!S$2:S$237,Import!$F$2:$F$237,$F51,Import!$G$2:$G$237,$G51)</f>
        <v>488</v>
      </c>
      <c r="T51" s="2">
        <f>SUMIFS(Import!T$2:T$237,Import!$F$2:$F$237,$F51,Import!$G$2:$G$237,$G51)</f>
        <v>50.99</v>
      </c>
      <c r="U51" s="2">
        <f>SUMIFS(Import!U$2:U$237,Import!$F$2:$F$237,$F51,Import!$G$2:$G$237,$G51)</f>
        <v>95.87</v>
      </c>
      <c r="V51" s="2">
        <f>SUMIFS(Import!V$2:V$237,Import!$F$2:$F$237,$F51,Import!$G$2:$G$237,$G51)</f>
        <v>1</v>
      </c>
      <c r="W51" s="2" t="str">
        <f t="shared" si="22"/>
        <v>F</v>
      </c>
      <c r="X51" s="2" t="str">
        <f t="shared" si="22"/>
        <v>IRITI</v>
      </c>
      <c r="Y51" s="2" t="str">
        <f t="shared" si="22"/>
        <v>Teura</v>
      </c>
      <c r="Z51" s="2">
        <f>SUMIFS(Import!Z$2:Z$237,Import!$F$2:$F$237,$F51,Import!$G$2:$G$237,$G51)</f>
        <v>174</v>
      </c>
      <c r="AA51" s="2">
        <f>SUMIFS(Import!AA$2:AA$237,Import!$F$2:$F$237,$F51,Import!$G$2:$G$237,$G51)</f>
        <v>18.18</v>
      </c>
      <c r="AB51" s="2">
        <f>SUMIFS(Import!AB$2:AB$237,Import!$F$2:$F$237,$F51,Import!$G$2:$G$237,$G51)</f>
        <v>35.659999999999997</v>
      </c>
      <c r="AC51" s="2">
        <f>SUMIFS(Import!AC$2:AC$237,Import!$F$2:$F$237,$F51,Import!$G$2:$G$237,$G51)</f>
        <v>3</v>
      </c>
      <c r="AD51" s="2" t="str">
        <f t="shared" si="23"/>
        <v>F</v>
      </c>
      <c r="AE51" s="2" t="str">
        <f t="shared" si="23"/>
        <v>SANQUER</v>
      </c>
      <c r="AF51" s="2" t="str">
        <f t="shared" si="23"/>
        <v>Nicole</v>
      </c>
      <c r="AG51" s="2">
        <f>SUMIFS(Import!AG$2:AG$237,Import!$F$2:$F$237,$F51,Import!$G$2:$G$237,$G51)</f>
        <v>314</v>
      </c>
      <c r="AH51" s="2">
        <f>SUMIFS(Import!AH$2:AH$237,Import!$F$2:$F$237,$F51,Import!$G$2:$G$237,$G51)</f>
        <v>32.81</v>
      </c>
      <c r="AI51" s="2">
        <f>SUMIFS(Import!AI$2:AI$237,Import!$F$2:$F$237,$F51,Import!$G$2:$G$237,$G51)</f>
        <v>64.34</v>
      </c>
      <c r="AJ51" s="2">
        <f>SUMIFS(Import!AJ$2:AJ$237,Import!$F$2:$F$237,$F51,Import!$G$2:$G$237,$G51)</f>
        <v>0</v>
      </c>
      <c r="AK51" s="2">
        <f t="shared" si="24"/>
        <v>0</v>
      </c>
      <c r="AL51" s="2">
        <f t="shared" si="24"/>
        <v>0</v>
      </c>
      <c r="AM51" s="2">
        <f t="shared" si="24"/>
        <v>0</v>
      </c>
      <c r="AN51" s="2">
        <f>SUMIFS(Import!AN$2:AN$237,Import!$F$2:$F$237,$F51,Import!$G$2:$G$237,$G51)</f>
        <v>0</v>
      </c>
      <c r="AO51" s="2">
        <f>SUMIFS(Import!AO$2:AO$237,Import!$F$2:$F$237,$F51,Import!$G$2:$G$237,$G51)</f>
        <v>0</v>
      </c>
      <c r="AP51" s="2">
        <f>SUMIFS(Import!AP$2:AP$237,Import!$F$2:$F$237,$F51,Import!$G$2:$G$237,$G51)</f>
        <v>0</v>
      </c>
      <c r="AQ51" s="2">
        <f>SUMIFS(Import!AQ$2:AQ$237,Import!$F$2:$F$237,$F51,Import!$G$2:$G$237,$G51)</f>
        <v>0</v>
      </c>
      <c r="AR51" s="2">
        <f t="shared" si="25"/>
        <v>0</v>
      </c>
      <c r="AS51" s="2">
        <f t="shared" si="25"/>
        <v>0</v>
      </c>
      <c r="AT51" s="2">
        <f t="shared" si="25"/>
        <v>0</v>
      </c>
      <c r="AU51" s="2">
        <f>SUMIFS(Import!AU$2:AU$237,Import!$F$2:$F$237,$F51,Import!$G$2:$G$237,$G51)</f>
        <v>0</v>
      </c>
      <c r="AV51" s="2">
        <f>SUMIFS(Import!AV$2:AV$237,Import!$F$2:$F$237,$F51,Import!$G$2:$G$237,$G51)</f>
        <v>0</v>
      </c>
      <c r="AW51" s="2">
        <f>SUMIFS(Import!AW$2:AW$237,Import!$F$2:$F$237,$F51,Import!$G$2:$G$237,$G51)</f>
        <v>0</v>
      </c>
      <c r="AX51" s="2">
        <f>SUMIFS(Import!AX$2:AX$237,Import!$F$2:$F$237,$F51,Import!$G$2:$G$237,$G51)</f>
        <v>0</v>
      </c>
      <c r="AY51" s="2">
        <f t="shared" si="26"/>
        <v>0</v>
      </c>
      <c r="AZ51" s="2">
        <f t="shared" si="26"/>
        <v>0</v>
      </c>
      <c r="BA51" s="2">
        <f t="shared" si="26"/>
        <v>0</v>
      </c>
      <c r="BB51" s="2">
        <f>SUMIFS(Import!BB$2:BB$237,Import!$F$2:$F$237,$F51,Import!$G$2:$G$237,$G51)</f>
        <v>0</v>
      </c>
      <c r="BC51" s="2">
        <f>SUMIFS(Import!BC$2:BC$237,Import!$F$2:$F$237,$F51,Import!$G$2:$G$237,$G51)</f>
        <v>0</v>
      </c>
      <c r="BD51" s="2">
        <f>SUMIFS(Import!BD$2:BD$237,Import!$F$2:$F$237,$F51,Import!$G$2:$G$237,$G51)</f>
        <v>0</v>
      </c>
      <c r="BE51" s="2">
        <f>SUMIFS(Import!BE$2:BE$237,Import!$F$2:$F$237,$F51,Import!$G$2:$G$237,$G51)</f>
        <v>0</v>
      </c>
      <c r="BF51" s="2">
        <f t="shared" si="27"/>
        <v>0</v>
      </c>
      <c r="BG51" s="2">
        <f t="shared" si="27"/>
        <v>0</v>
      </c>
      <c r="BH51" s="2">
        <f t="shared" si="27"/>
        <v>0</v>
      </c>
      <c r="BI51" s="2">
        <f>SUMIFS(Import!BI$2:BI$237,Import!$F$2:$F$237,$F51,Import!$G$2:$G$237,$G51)</f>
        <v>0</v>
      </c>
      <c r="BJ51" s="2">
        <f>SUMIFS(Import!BJ$2:BJ$237,Import!$F$2:$F$237,$F51,Import!$G$2:$G$237,$G51)</f>
        <v>0</v>
      </c>
      <c r="BK51" s="2">
        <f>SUMIFS(Import!BK$2:BK$237,Import!$F$2:$F$237,$F51,Import!$G$2:$G$237,$G51)</f>
        <v>0</v>
      </c>
      <c r="BL51" s="2">
        <f>SUMIFS(Import!BL$2:BL$237,Import!$F$2:$F$237,$F51,Import!$G$2:$G$237,$G51)</f>
        <v>0</v>
      </c>
      <c r="BM51" s="2">
        <f t="shared" si="28"/>
        <v>0</v>
      </c>
      <c r="BN51" s="2">
        <f t="shared" si="28"/>
        <v>0</v>
      </c>
      <c r="BO51" s="2">
        <f t="shared" si="28"/>
        <v>0</v>
      </c>
      <c r="BP51" s="2">
        <f>SUMIFS(Import!BP$2:BP$237,Import!$F$2:$F$237,$F51,Import!$G$2:$G$237,$G51)</f>
        <v>0</v>
      </c>
      <c r="BQ51" s="2">
        <f>SUMIFS(Import!BQ$2:BQ$237,Import!$F$2:$F$237,$F51,Import!$G$2:$G$237,$G51)</f>
        <v>0</v>
      </c>
      <c r="BR51" s="2">
        <f>SUMIFS(Import!BR$2:BR$237,Import!$F$2:$F$237,$F51,Import!$G$2:$G$237,$G51)</f>
        <v>0</v>
      </c>
      <c r="BS51" s="2">
        <f>SUMIFS(Import!BS$2:BS$237,Import!$F$2:$F$237,$F51,Import!$G$2:$G$237,$G51)</f>
        <v>0</v>
      </c>
      <c r="BT51" s="2">
        <f t="shared" si="29"/>
        <v>0</v>
      </c>
      <c r="BU51" s="2">
        <f t="shared" si="29"/>
        <v>0</v>
      </c>
      <c r="BV51" s="2">
        <f t="shared" si="29"/>
        <v>0</v>
      </c>
      <c r="BW51" s="2">
        <f>SUMIFS(Import!BW$2:BW$237,Import!$F$2:$F$237,$F51,Import!$G$2:$G$237,$G51)</f>
        <v>0</v>
      </c>
      <c r="BX51" s="2">
        <f>SUMIFS(Import!BX$2:BX$237,Import!$F$2:$F$237,$F51,Import!$G$2:$G$237,$G51)</f>
        <v>0</v>
      </c>
      <c r="BY51" s="2">
        <f>SUMIFS(Import!BY$2:BY$237,Import!$F$2:$F$237,$F51,Import!$G$2:$G$237,$G51)</f>
        <v>0</v>
      </c>
      <c r="BZ51" s="2">
        <f>SUMIFS(Import!BZ$2:BZ$237,Import!$F$2:$F$237,$F51,Import!$G$2:$G$237,$G51)</f>
        <v>0</v>
      </c>
      <c r="CA51" s="2">
        <f t="shared" si="30"/>
        <v>0</v>
      </c>
      <c r="CB51" s="2">
        <f t="shared" si="30"/>
        <v>0</v>
      </c>
      <c r="CC51" s="2">
        <f t="shared" si="30"/>
        <v>0</v>
      </c>
      <c r="CD51" s="2">
        <f>SUMIFS(Import!CD$2:CD$237,Import!$F$2:$F$237,$F51,Import!$G$2:$G$237,$G51)</f>
        <v>0</v>
      </c>
      <c r="CE51" s="2">
        <f>SUMIFS(Import!CE$2:CE$237,Import!$F$2:$F$237,$F51,Import!$G$2:$G$237,$G51)</f>
        <v>0</v>
      </c>
      <c r="CF51" s="2">
        <f>SUMIFS(Import!CF$2:CF$237,Import!$F$2:$F$237,$F51,Import!$G$2:$G$237,$G51)</f>
        <v>0</v>
      </c>
      <c r="CG51" s="2">
        <f>SUMIFS(Import!CG$2:CG$237,Import!$F$2:$F$237,$F51,Import!$G$2:$G$237,$G51)</f>
        <v>0</v>
      </c>
      <c r="CH51" s="2">
        <f t="shared" si="31"/>
        <v>0</v>
      </c>
      <c r="CI51" s="2">
        <f t="shared" si="31"/>
        <v>0</v>
      </c>
      <c r="CJ51" s="2">
        <f t="shared" si="31"/>
        <v>0</v>
      </c>
      <c r="CK51" s="2">
        <f>SUMIFS(Import!CK$2:CK$237,Import!$F$2:$F$237,$F51,Import!$G$2:$G$237,$G51)</f>
        <v>0</v>
      </c>
      <c r="CL51" s="2">
        <f>SUMIFS(Import!CL$2:CL$237,Import!$F$2:$F$237,$F51,Import!$G$2:$G$237,$G51)</f>
        <v>0</v>
      </c>
      <c r="CM51" s="2">
        <f>SUMIFS(Import!CM$2:CM$237,Import!$F$2:$F$237,$F51,Import!$G$2:$G$237,$G51)</f>
        <v>0</v>
      </c>
      <c r="CN51" s="2">
        <f>SUMIFS(Import!CN$2:CN$237,Import!$F$2:$F$237,$F51,Import!$G$2:$G$237,$G51)</f>
        <v>0</v>
      </c>
      <c r="CO51" s="3">
        <f t="shared" si="32"/>
        <v>0</v>
      </c>
      <c r="CP51" s="3">
        <f t="shared" si="32"/>
        <v>0</v>
      </c>
      <c r="CQ51" s="3">
        <f t="shared" si="32"/>
        <v>0</v>
      </c>
      <c r="CR51" s="2">
        <f>SUMIFS(Import!CR$2:CR$237,Import!$F$2:$F$237,$F51,Import!$G$2:$G$237,$G51)</f>
        <v>0</v>
      </c>
      <c r="CS51" s="2">
        <f>SUMIFS(Import!CS$2:CS$237,Import!$F$2:$F$237,$F51,Import!$G$2:$G$237,$G51)</f>
        <v>0</v>
      </c>
      <c r="CT51" s="2">
        <f>SUMIFS(Import!CT$2:CT$237,Import!$F$2:$F$237,$F51,Import!$G$2:$G$237,$G51)</f>
        <v>0</v>
      </c>
    </row>
    <row r="52" spans="1:98" x14ac:dyDescent="0.25">
      <c r="A52" s="2" t="s">
        <v>38</v>
      </c>
      <c r="B52" s="2" t="s">
        <v>39</v>
      </c>
      <c r="C52" s="2">
        <v>2</v>
      </c>
      <c r="D52" s="2" t="s">
        <v>53</v>
      </c>
      <c r="E52" s="2">
        <v>22</v>
      </c>
      <c r="F52" s="2" t="s">
        <v>54</v>
      </c>
      <c r="G52" s="2">
        <v>6</v>
      </c>
      <c r="H52" s="2">
        <f>IF(SUMIFS(Import!H$2:H$237,Import!$F$2:$F$237,$F52,Import!$G$2:$G$237,$G52)=0,Data_T1!$H52,SUMIFS(Import!H$2:H$237,Import!$F$2:$F$237,$F52,Import!$G$2:$G$237,$G52))</f>
        <v>915</v>
      </c>
      <c r="I52" s="2">
        <f>SUMIFS(Import!I$2:I$237,Import!$F$2:$F$237,$F52,Import!$G$2:$G$237,$G52)</f>
        <v>430</v>
      </c>
      <c r="J52" s="2">
        <f>SUMIFS(Import!J$2:J$237,Import!$F$2:$F$237,$F52,Import!$G$2:$G$237,$G52)</f>
        <v>46.99</v>
      </c>
      <c r="K52" s="2">
        <f>SUMIFS(Import!K$2:K$237,Import!$F$2:$F$237,$F52,Import!$G$2:$G$237,$G52)</f>
        <v>485</v>
      </c>
      <c r="L52" s="2">
        <f>SUMIFS(Import!L$2:L$237,Import!$F$2:$F$237,$F52,Import!$G$2:$G$237,$G52)</f>
        <v>53.01</v>
      </c>
      <c r="M52" s="2">
        <f>SUMIFS(Import!M$2:M$237,Import!$F$2:$F$237,$F52,Import!$G$2:$G$237,$G52)</f>
        <v>11</v>
      </c>
      <c r="N52" s="2">
        <f>SUMIFS(Import!N$2:N$237,Import!$F$2:$F$237,$F52,Import!$G$2:$G$237,$G52)</f>
        <v>1.2</v>
      </c>
      <c r="O52" s="2">
        <f>SUMIFS(Import!O$2:O$237,Import!$F$2:$F$237,$F52,Import!$G$2:$G$237,$G52)</f>
        <v>2.27</v>
      </c>
      <c r="P52" s="2">
        <f>SUMIFS(Import!P$2:P$237,Import!$F$2:$F$237,$F52,Import!$G$2:$G$237,$G52)</f>
        <v>8</v>
      </c>
      <c r="Q52" s="2">
        <f>SUMIFS(Import!Q$2:Q$237,Import!$F$2:$F$237,$F52,Import!$G$2:$G$237,$G52)</f>
        <v>0.87</v>
      </c>
      <c r="R52" s="2">
        <f>SUMIFS(Import!R$2:R$237,Import!$F$2:$F$237,$F52,Import!$G$2:$G$237,$G52)</f>
        <v>1.65</v>
      </c>
      <c r="S52" s="2">
        <f>SUMIFS(Import!S$2:S$237,Import!$F$2:$F$237,$F52,Import!$G$2:$G$237,$G52)</f>
        <v>466</v>
      </c>
      <c r="T52" s="2">
        <f>SUMIFS(Import!T$2:T$237,Import!$F$2:$F$237,$F52,Import!$G$2:$G$237,$G52)</f>
        <v>50.93</v>
      </c>
      <c r="U52" s="2">
        <f>SUMIFS(Import!U$2:U$237,Import!$F$2:$F$237,$F52,Import!$G$2:$G$237,$G52)</f>
        <v>96.08</v>
      </c>
      <c r="V52" s="2">
        <f>SUMIFS(Import!V$2:V$237,Import!$F$2:$F$237,$F52,Import!$G$2:$G$237,$G52)</f>
        <v>1</v>
      </c>
      <c r="W52" s="2" t="str">
        <f t="shared" si="22"/>
        <v>F</v>
      </c>
      <c r="X52" s="2" t="str">
        <f t="shared" si="22"/>
        <v>IRITI</v>
      </c>
      <c r="Y52" s="2" t="str">
        <f t="shared" si="22"/>
        <v>Teura</v>
      </c>
      <c r="Z52" s="2">
        <f>SUMIFS(Import!Z$2:Z$237,Import!$F$2:$F$237,$F52,Import!$G$2:$G$237,$G52)</f>
        <v>138</v>
      </c>
      <c r="AA52" s="2">
        <f>SUMIFS(Import!AA$2:AA$237,Import!$F$2:$F$237,$F52,Import!$G$2:$G$237,$G52)</f>
        <v>15.08</v>
      </c>
      <c r="AB52" s="2">
        <f>SUMIFS(Import!AB$2:AB$237,Import!$F$2:$F$237,$F52,Import!$G$2:$G$237,$G52)</f>
        <v>29.61</v>
      </c>
      <c r="AC52" s="2">
        <f>SUMIFS(Import!AC$2:AC$237,Import!$F$2:$F$237,$F52,Import!$G$2:$G$237,$G52)</f>
        <v>3</v>
      </c>
      <c r="AD52" s="2" t="str">
        <f t="shared" si="23"/>
        <v>F</v>
      </c>
      <c r="AE52" s="2" t="str">
        <f t="shared" si="23"/>
        <v>SANQUER</v>
      </c>
      <c r="AF52" s="2" t="str">
        <f t="shared" si="23"/>
        <v>Nicole</v>
      </c>
      <c r="AG52" s="2">
        <f>SUMIFS(Import!AG$2:AG$237,Import!$F$2:$F$237,$F52,Import!$G$2:$G$237,$G52)</f>
        <v>328</v>
      </c>
      <c r="AH52" s="2">
        <f>SUMIFS(Import!AH$2:AH$237,Import!$F$2:$F$237,$F52,Import!$G$2:$G$237,$G52)</f>
        <v>35.85</v>
      </c>
      <c r="AI52" s="2">
        <f>SUMIFS(Import!AI$2:AI$237,Import!$F$2:$F$237,$F52,Import!$G$2:$G$237,$G52)</f>
        <v>70.39</v>
      </c>
      <c r="AJ52" s="2">
        <f>SUMIFS(Import!AJ$2:AJ$237,Import!$F$2:$F$237,$F52,Import!$G$2:$G$237,$G52)</f>
        <v>0</v>
      </c>
      <c r="AK52" s="2">
        <f t="shared" si="24"/>
        <v>0</v>
      </c>
      <c r="AL52" s="2">
        <f t="shared" si="24"/>
        <v>0</v>
      </c>
      <c r="AM52" s="2">
        <f t="shared" si="24"/>
        <v>0</v>
      </c>
      <c r="AN52" s="2">
        <f>SUMIFS(Import!AN$2:AN$237,Import!$F$2:$F$237,$F52,Import!$G$2:$G$237,$G52)</f>
        <v>0</v>
      </c>
      <c r="AO52" s="2">
        <f>SUMIFS(Import!AO$2:AO$237,Import!$F$2:$F$237,$F52,Import!$G$2:$G$237,$G52)</f>
        <v>0</v>
      </c>
      <c r="AP52" s="2">
        <f>SUMIFS(Import!AP$2:AP$237,Import!$F$2:$F$237,$F52,Import!$G$2:$G$237,$G52)</f>
        <v>0</v>
      </c>
      <c r="AQ52" s="2">
        <f>SUMIFS(Import!AQ$2:AQ$237,Import!$F$2:$F$237,$F52,Import!$G$2:$G$237,$G52)</f>
        <v>0</v>
      </c>
      <c r="AR52" s="2">
        <f t="shared" si="25"/>
        <v>0</v>
      </c>
      <c r="AS52" s="2">
        <f t="shared" si="25"/>
        <v>0</v>
      </c>
      <c r="AT52" s="2">
        <f t="shared" si="25"/>
        <v>0</v>
      </c>
      <c r="AU52" s="2">
        <f>SUMIFS(Import!AU$2:AU$237,Import!$F$2:$F$237,$F52,Import!$G$2:$G$237,$G52)</f>
        <v>0</v>
      </c>
      <c r="AV52" s="2">
        <f>SUMIFS(Import!AV$2:AV$237,Import!$F$2:$F$237,$F52,Import!$G$2:$G$237,$G52)</f>
        <v>0</v>
      </c>
      <c r="AW52" s="2">
        <f>SUMIFS(Import!AW$2:AW$237,Import!$F$2:$F$237,$F52,Import!$G$2:$G$237,$G52)</f>
        <v>0</v>
      </c>
      <c r="AX52" s="2">
        <f>SUMIFS(Import!AX$2:AX$237,Import!$F$2:$F$237,$F52,Import!$G$2:$G$237,$G52)</f>
        <v>0</v>
      </c>
      <c r="AY52" s="2">
        <f t="shared" si="26"/>
        <v>0</v>
      </c>
      <c r="AZ52" s="2">
        <f t="shared" si="26"/>
        <v>0</v>
      </c>
      <c r="BA52" s="2">
        <f t="shared" si="26"/>
        <v>0</v>
      </c>
      <c r="BB52" s="2">
        <f>SUMIFS(Import!BB$2:BB$237,Import!$F$2:$F$237,$F52,Import!$G$2:$G$237,$G52)</f>
        <v>0</v>
      </c>
      <c r="BC52" s="2">
        <f>SUMIFS(Import!BC$2:BC$237,Import!$F$2:$F$237,$F52,Import!$G$2:$G$237,$G52)</f>
        <v>0</v>
      </c>
      <c r="BD52" s="2">
        <f>SUMIFS(Import!BD$2:BD$237,Import!$F$2:$F$237,$F52,Import!$G$2:$G$237,$G52)</f>
        <v>0</v>
      </c>
      <c r="BE52" s="2">
        <f>SUMIFS(Import!BE$2:BE$237,Import!$F$2:$F$237,$F52,Import!$G$2:$G$237,$G52)</f>
        <v>0</v>
      </c>
      <c r="BF52" s="2">
        <f t="shared" si="27"/>
        <v>0</v>
      </c>
      <c r="BG52" s="2">
        <f t="shared" si="27"/>
        <v>0</v>
      </c>
      <c r="BH52" s="2">
        <f t="shared" si="27"/>
        <v>0</v>
      </c>
      <c r="BI52" s="2">
        <f>SUMIFS(Import!BI$2:BI$237,Import!$F$2:$F$237,$F52,Import!$G$2:$G$237,$G52)</f>
        <v>0</v>
      </c>
      <c r="BJ52" s="2">
        <f>SUMIFS(Import!BJ$2:BJ$237,Import!$F$2:$F$237,$F52,Import!$G$2:$G$237,$G52)</f>
        <v>0</v>
      </c>
      <c r="BK52" s="2">
        <f>SUMIFS(Import!BK$2:BK$237,Import!$F$2:$F$237,$F52,Import!$G$2:$G$237,$G52)</f>
        <v>0</v>
      </c>
      <c r="BL52" s="2">
        <f>SUMIFS(Import!BL$2:BL$237,Import!$F$2:$F$237,$F52,Import!$G$2:$G$237,$G52)</f>
        <v>0</v>
      </c>
      <c r="BM52" s="2">
        <f t="shared" si="28"/>
        <v>0</v>
      </c>
      <c r="BN52" s="2">
        <f t="shared" si="28"/>
        <v>0</v>
      </c>
      <c r="BO52" s="2">
        <f t="shared" si="28"/>
        <v>0</v>
      </c>
      <c r="BP52" s="2">
        <f>SUMIFS(Import!BP$2:BP$237,Import!$F$2:$F$237,$F52,Import!$G$2:$G$237,$G52)</f>
        <v>0</v>
      </c>
      <c r="BQ52" s="2">
        <f>SUMIFS(Import!BQ$2:BQ$237,Import!$F$2:$F$237,$F52,Import!$G$2:$G$237,$G52)</f>
        <v>0</v>
      </c>
      <c r="BR52" s="2">
        <f>SUMIFS(Import!BR$2:BR$237,Import!$F$2:$F$237,$F52,Import!$G$2:$G$237,$G52)</f>
        <v>0</v>
      </c>
      <c r="BS52" s="2">
        <f>SUMIFS(Import!BS$2:BS$237,Import!$F$2:$F$237,$F52,Import!$G$2:$G$237,$G52)</f>
        <v>0</v>
      </c>
      <c r="BT52" s="2">
        <f t="shared" si="29"/>
        <v>0</v>
      </c>
      <c r="BU52" s="2">
        <f t="shared" si="29"/>
        <v>0</v>
      </c>
      <c r="BV52" s="2">
        <f t="shared" si="29"/>
        <v>0</v>
      </c>
      <c r="BW52" s="2">
        <f>SUMIFS(Import!BW$2:BW$237,Import!$F$2:$F$237,$F52,Import!$G$2:$G$237,$G52)</f>
        <v>0</v>
      </c>
      <c r="BX52" s="2">
        <f>SUMIFS(Import!BX$2:BX$237,Import!$F$2:$F$237,$F52,Import!$G$2:$G$237,$G52)</f>
        <v>0</v>
      </c>
      <c r="BY52" s="2">
        <f>SUMIFS(Import!BY$2:BY$237,Import!$F$2:$F$237,$F52,Import!$G$2:$G$237,$G52)</f>
        <v>0</v>
      </c>
      <c r="BZ52" s="2">
        <f>SUMIFS(Import!BZ$2:BZ$237,Import!$F$2:$F$237,$F52,Import!$G$2:$G$237,$G52)</f>
        <v>0</v>
      </c>
      <c r="CA52" s="2">
        <f t="shared" si="30"/>
        <v>0</v>
      </c>
      <c r="CB52" s="2">
        <f t="shared" si="30"/>
        <v>0</v>
      </c>
      <c r="CC52" s="2">
        <f t="shared" si="30"/>
        <v>0</v>
      </c>
      <c r="CD52" s="2">
        <f>SUMIFS(Import!CD$2:CD$237,Import!$F$2:$F$237,$F52,Import!$G$2:$G$237,$G52)</f>
        <v>0</v>
      </c>
      <c r="CE52" s="2">
        <f>SUMIFS(Import!CE$2:CE$237,Import!$F$2:$F$237,$F52,Import!$G$2:$G$237,$G52)</f>
        <v>0</v>
      </c>
      <c r="CF52" s="2">
        <f>SUMIFS(Import!CF$2:CF$237,Import!$F$2:$F$237,$F52,Import!$G$2:$G$237,$G52)</f>
        <v>0</v>
      </c>
      <c r="CG52" s="2">
        <f>SUMIFS(Import!CG$2:CG$237,Import!$F$2:$F$237,$F52,Import!$G$2:$G$237,$G52)</f>
        <v>0</v>
      </c>
      <c r="CH52" s="2">
        <f t="shared" si="31"/>
        <v>0</v>
      </c>
      <c r="CI52" s="2">
        <f t="shared" si="31"/>
        <v>0</v>
      </c>
      <c r="CJ52" s="2">
        <f t="shared" si="31"/>
        <v>0</v>
      </c>
      <c r="CK52" s="2">
        <f>SUMIFS(Import!CK$2:CK$237,Import!$F$2:$F$237,$F52,Import!$G$2:$G$237,$G52)</f>
        <v>0</v>
      </c>
      <c r="CL52" s="2">
        <f>SUMIFS(Import!CL$2:CL$237,Import!$F$2:$F$237,$F52,Import!$G$2:$G$237,$G52)</f>
        <v>0</v>
      </c>
      <c r="CM52" s="2">
        <f>SUMIFS(Import!CM$2:CM$237,Import!$F$2:$F$237,$F52,Import!$G$2:$G$237,$G52)</f>
        <v>0</v>
      </c>
      <c r="CN52" s="2">
        <f>SUMIFS(Import!CN$2:CN$237,Import!$F$2:$F$237,$F52,Import!$G$2:$G$237,$G52)</f>
        <v>0</v>
      </c>
      <c r="CO52" s="3">
        <f t="shared" si="32"/>
        <v>0</v>
      </c>
      <c r="CP52" s="3">
        <f t="shared" si="32"/>
        <v>0</v>
      </c>
      <c r="CQ52" s="3">
        <f t="shared" si="32"/>
        <v>0</v>
      </c>
      <c r="CR52" s="2">
        <f>SUMIFS(Import!CR$2:CR$237,Import!$F$2:$F$237,$F52,Import!$G$2:$G$237,$G52)</f>
        <v>0</v>
      </c>
      <c r="CS52" s="2">
        <f>SUMIFS(Import!CS$2:CS$237,Import!$F$2:$F$237,$F52,Import!$G$2:$G$237,$G52)</f>
        <v>0</v>
      </c>
      <c r="CT52" s="2">
        <f>SUMIFS(Import!CT$2:CT$237,Import!$F$2:$F$237,$F52,Import!$G$2:$G$237,$G52)</f>
        <v>0</v>
      </c>
    </row>
    <row r="53" spans="1:98" x14ac:dyDescent="0.25">
      <c r="A53" s="2" t="s">
        <v>38</v>
      </c>
      <c r="B53" s="2" t="s">
        <v>39</v>
      </c>
      <c r="C53" s="2">
        <v>2</v>
      </c>
      <c r="D53" s="2" t="s">
        <v>53</v>
      </c>
      <c r="E53" s="2">
        <v>22</v>
      </c>
      <c r="F53" s="2" t="s">
        <v>54</v>
      </c>
      <c r="G53" s="2">
        <v>7</v>
      </c>
      <c r="H53" s="2">
        <f>IF(SUMIFS(Import!H$2:H$237,Import!$F$2:$F$237,$F53,Import!$G$2:$G$237,$G53)=0,Data_T1!$H53,SUMIFS(Import!H$2:H$237,Import!$F$2:$F$237,$F53,Import!$G$2:$G$237,$G53))</f>
        <v>1239</v>
      </c>
      <c r="I53" s="2">
        <f>SUMIFS(Import!I$2:I$237,Import!$F$2:$F$237,$F53,Import!$G$2:$G$237,$G53)</f>
        <v>708</v>
      </c>
      <c r="J53" s="2">
        <f>SUMIFS(Import!J$2:J$237,Import!$F$2:$F$237,$F53,Import!$G$2:$G$237,$G53)</f>
        <v>57.14</v>
      </c>
      <c r="K53" s="2">
        <f>SUMIFS(Import!K$2:K$237,Import!$F$2:$F$237,$F53,Import!$G$2:$G$237,$G53)</f>
        <v>531</v>
      </c>
      <c r="L53" s="2">
        <f>SUMIFS(Import!L$2:L$237,Import!$F$2:$F$237,$F53,Import!$G$2:$G$237,$G53)</f>
        <v>42.86</v>
      </c>
      <c r="M53" s="2">
        <f>SUMIFS(Import!M$2:M$237,Import!$F$2:$F$237,$F53,Import!$G$2:$G$237,$G53)</f>
        <v>15</v>
      </c>
      <c r="N53" s="2">
        <f>SUMIFS(Import!N$2:N$237,Import!$F$2:$F$237,$F53,Import!$G$2:$G$237,$G53)</f>
        <v>1.21</v>
      </c>
      <c r="O53" s="2">
        <f>SUMIFS(Import!O$2:O$237,Import!$F$2:$F$237,$F53,Import!$G$2:$G$237,$G53)</f>
        <v>2.82</v>
      </c>
      <c r="P53" s="2">
        <f>SUMIFS(Import!P$2:P$237,Import!$F$2:$F$237,$F53,Import!$G$2:$G$237,$G53)</f>
        <v>8</v>
      </c>
      <c r="Q53" s="2">
        <f>SUMIFS(Import!Q$2:Q$237,Import!$F$2:$F$237,$F53,Import!$G$2:$G$237,$G53)</f>
        <v>0.65</v>
      </c>
      <c r="R53" s="2">
        <f>SUMIFS(Import!R$2:R$237,Import!$F$2:$F$237,$F53,Import!$G$2:$G$237,$G53)</f>
        <v>1.51</v>
      </c>
      <c r="S53" s="2">
        <f>SUMIFS(Import!S$2:S$237,Import!$F$2:$F$237,$F53,Import!$G$2:$G$237,$G53)</f>
        <v>508</v>
      </c>
      <c r="T53" s="2">
        <f>SUMIFS(Import!T$2:T$237,Import!$F$2:$F$237,$F53,Import!$G$2:$G$237,$G53)</f>
        <v>41</v>
      </c>
      <c r="U53" s="2">
        <f>SUMIFS(Import!U$2:U$237,Import!$F$2:$F$237,$F53,Import!$G$2:$G$237,$G53)</f>
        <v>95.67</v>
      </c>
      <c r="V53" s="2">
        <f>SUMIFS(Import!V$2:V$237,Import!$F$2:$F$237,$F53,Import!$G$2:$G$237,$G53)</f>
        <v>1</v>
      </c>
      <c r="W53" s="2" t="str">
        <f t="shared" si="22"/>
        <v>F</v>
      </c>
      <c r="X53" s="2" t="str">
        <f t="shared" si="22"/>
        <v>IRITI</v>
      </c>
      <c r="Y53" s="2" t="str">
        <f t="shared" si="22"/>
        <v>Teura</v>
      </c>
      <c r="Z53" s="2">
        <f>SUMIFS(Import!Z$2:Z$237,Import!$F$2:$F$237,$F53,Import!$G$2:$G$237,$G53)</f>
        <v>152</v>
      </c>
      <c r="AA53" s="2">
        <f>SUMIFS(Import!AA$2:AA$237,Import!$F$2:$F$237,$F53,Import!$G$2:$G$237,$G53)</f>
        <v>12.27</v>
      </c>
      <c r="AB53" s="2">
        <f>SUMIFS(Import!AB$2:AB$237,Import!$F$2:$F$237,$F53,Import!$G$2:$G$237,$G53)</f>
        <v>29.92</v>
      </c>
      <c r="AC53" s="2">
        <f>SUMIFS(Import!AC$2:AC$237,Import!$F$2:$F$237,$F53,Import!$G$2:$G$237,$G53)</f>
        <v>3</v>
      </c>
      <c r="AD53" s="2" t="str">
        <f t="shared" si="23"/>
        <v>F</v>
      </c>
      <c r="AE53" s="2" t="str">
        <f t="shared" si="23"/>
        <v>SANQUER</v>
      </c>
      <c r="AF53" s="2" t="str">
        <f t="shared" si="23"/>
        <v>Nicole</v>
      </c>
      <c r="AG53" s="2">
        <f>SUMIFS(Import!AG$2:AG$237,Import!$F$2:$F$237,$F53,Import!$G$2:$G$237,$G53)</f>
        <v>356</v>
      </c>
      <c r="AH53" s="2">
        <f>SUMIFS(Import!AH$2:AH$237,Import!$F$2:$F$237,$F53,Import!$G$2:$G$237,$G53)</f>
        <v>28.73</v>
      </c>
      <c r="AI53" s="2">
        <f>SUMIFS(Import!AI$2:AI$237,Import!$F$2:$F$237,$F53,Import!$G$2:$G$237,$G53)</f>
        <v>70.08</v>
      </c>
      <c r="AJ53" s="2">
        <f>SUMIFS(Import!AJ$2:AJ$237,Import!$F$2:$F$237,$F53,Import!$G$2:$G$237,$G53)</f>
        <v>0</v>
      </c>
      <c r="AK53" s="2">
        <f t="shared" si="24"/>
        <v>0</v>
      </c>
      <c r="AL53" s="2">
        <f t="shared" si="24"/>
        <v>0</v>
      </c>
      <c r="AM53" s="2">
        <f t="shared" si="24"/>
        <v>0</v>
      </c>
      <c r="AN53" s="2">
        <f>SUMIFS(Import!AN$2:AN$237,Import!$F$2:$F$237,$F53,Import!$G$2:$G$237,$G53)</f>
        <v>0</v>
      </c>
      <c r="AO53" s="2">
        <f>SUMIFS(Import!AO$2:AO$237,Import!$F$2:$F$237,$F53,Import!$G$2:$G$237,$G53)</f>
        <v>0</v>
      </c>
      <c r="AP53" s="2">
        <f>SUMIFS(Import!AP$2:AP$237,Import!$F$2:$F$237,$F53,Import!$G$2:$G$237,$G53)</f>
        <v>0</v>
      </c>
      <c r="AQ53" s="2">
        <f>SUMIFS(Import!AQ$2:AQ$237,Import!$F$2:$F$237,$F53,Import!$G$2:$G$237,$G53)</f>
        <v>0</v>
      </c>
      <c r="AR53" s="2">
        <f t="shared" si="25"/>
        <v>0</v>
      </c>
      <c r="AS53" s="2">
        <f t="shared" si="25"/>
        <v>0</v>
      </c>
      <c r="AT53" s="2">
        <f t="shared" si="25"/>
        <v>0</v>
      </c>
      <c r="AU53" s="2">
        <f>SUMIFS(Import!AU$2:AU$237,Import!$F$2:$F$237,$F53,Import!$G$2:$G$237,$G53)</f>
        <v>0</v>
      </c>
      <c r="AV53" s="2">
        <f>SUMIFS(Import!AV$2:AV$237,Import!$F$2:$F$237,$F53,Import!$G$2:$G$237,$G53)</f>
        <v>0</v>
      </c>
      <c r="AW53" s="2">
        <f>SUMIFS(Import!AW$2:AW$237,Import!$F$2:$F$237,$F53,Import!$G$2:$G$237,$G53)</f>
        <v>0</v>
      </c>
      <c r="AX53" s="2">
        <f>SUMIFS(Import!AX$2:AX$237,Import!$F$2:$F$237,$F53,Import!$G$2:$G$237,$G53)</f>
        <v>0</v>
      </c>
      <c r="AY53" s="2">
        <f t="shared" si="26"/>
        <v>0</v>
      </c>
      <c r="AZ53" s="2">
        <f t="shared" si="26"/>
        <v>0</v>
      </c>
      <c r="BA53" s="2">
        <f t="shared" si="26"/>
        <v>0</v>
      </c>
      <c r="BB53" s="2">
        <f>SUMIFS(Import!BB$2:BB$237,Import!$F$2:$F$237,$F53,Import!$G$2:$G$237,$G53)</f>
        <v>0</v>
      </c>
      <c r="BC53" s="2">
        <f>SUMIFS(Import!BC$2:BC$237,Import!$F$2:$F$237,$F53,Import!$G$2:$G$237,$G53)</f>
        <v>0</v>
      </c>
      <c r="BD53" s="2">
        <f>SUMIFS(Import!BD$2:BD$237,Import!$F$2:$F$237,$F53,Import!$G$2:$G$237,$G53)</f>
        <v>0</v>
      </c>
      <c r="BE53" s="2">
        <f>SUMIFS(Import!BE$2:BE$237,Import!$F$2:$F$237,$F53,Import!$G$2:$G$237,$G53)</f>
        <v>0</v>
      </c>
      <c r="BF53" s="2">
        <f t="shared" si="27"/>
        <v>0</v>
      </c>
      <c r="BG53" s="2">
        <f t="shared" si="27"/>
        <v>0</v>
      </c>
      <c r="BH53" s="2">
        <f t="shared" si="27"/>
        <v>0</v>
      </c>
      <c r="BI53" s="2">
        <f>SUMIFS(Import!BI$2:BI$237,Import!$F$2:$F$237,$F53,Import!$G$2:$G$237,$G53)</f>
        <v>0</v>
      </c>
      <c r="BJ53" s="2">
        <f>SUMIFS(Import!BJ$2:BJ$237,Import!$F$2:$F$237,$F53,Import!$G$2:$G$237,$G53)</f>
        <v>0</v>
      </c>
      <c r="BK53" s="2">
        <f>SUMIFS(Import!BK$2:BK$237,Import!$F$2:$F$237,$F53,Import!$G$2:$G$237,$G53)</f>
        <v>0</v>
      </c>
      <c r="BL53" s="2">
        <f>SUMIFS(Import!BL$2:BL$237,Import!$F$2:$F$237,$F53,Import!$G$2:$G$237,$G53)</f>
        <v>0</v>
      </c>
      <c r="BM53" s="2">
        <f t="shared" si="28"/>
        <v>0</v>
      </c>
      <c r="BN53" s="2">
        <f t="shared" si="28"/>
        <v>0</v>
      </c>
      <c r="BO53" s="2">
        <f t="shared" si="28"/>
        <v>0</v>
      </c>
      <c r="BP53" s="2">
        <f>SUMIFS(Import!BP$2:BP$237,Import!$F$2:$F$237,$F53,Import!$G$2:$G$237,$G53)</f>
        <v>0</v>
      </c>
      <c r="BQ53" s="2">
        <f>SUMIFS(Import!BQ$2:BQ$237,Import!$F$2:$F$237,$F53,Import!$G$2:$G$237,$G53)</f>
        <v>0</v>
      </c>
      <c r="BR53" s="2">
        <f>SUMIFS(Import!BR$2:BR$237,Import!$F$2:$F$237,$F53,Import!$G$2:$G$237,$G53)</f>
        <v>0</v>
      </c>
      <c r="BS53" s="2">
        <f>SUMIFS(Import!BS$2:BS$237,Import!$F$2:$F$237,$F53,Import!$G$2:$G$237,$G53)</f>
        <v>0</v>
      </c>
      <c r="BT53" s="2">
        <f t="shared" si="29"/>
        <v>0</v>
      </c>
      <c r="BU53" s="2">
        <f t="shared" si="29"/>
        <v>0</v>
      </c>
      <c r="BV53" s="2">
        <f t="shared" si="29"/>
        <v>0</v>
      </c>
      <c r="BW53" s="2">
        <f>SUMIFS(Import!BW$2:BW$237,Import!$F$2:$F$237,$F53,Import!$G$2:$G$237,$G53)</f>
        <v>0</v>
      </c>
      <c r="BX53" s="2">
        <f>SUMIFS(Import!BX$2:BX$237,Import!$F$2:$F$237,$F53,Import!$G$2:$G$237,$G53)</f>
        <v>0</v>
      </c>
      <c r="BY53" s="2">
        <f>SUMIFS(Import!BY$2:BY$237,Import!$F$2:$F$237,$F53,Import!$G$2:$G$237,$G53)</f>
        <v>0</v>
      </c>
      <c r="BZ53" s="2">
        <f>SUMIFS(Import!BZ$2:BZ$237,Import!$F$2:$F$237,$F53,Import!$G$2:$G$237,$G53)</f>
        <v>0</v>
      </c>
      <c r="CA53" s="2">
        <f t="shared" si="30"/>
        <v>0</v>
      </c>
      <c r="CB53" s="2">
        <f t="shared" si="30"/>
        <v>0</v>
      </c>
      <c r="CC53" s="2">
        <f t="shared" si="30"/>
        <v>0</v>
      </c>
      <c r="CD53" s="2">
        <f>SUMIFS(Import!CD$2:CD$237,Import!$F$2:$F$237,$F53,Import!$G$2:$G$237,$G53)</f>
        <v>0</v>
      </c>
      <c r="CE53" s="2">
        <f>SUMIFS(Import!CE$2:CE$237,Import!$F$2:$F$237,$F53,Import!$G$2:$G$237,$G53)</f>
        <v>0</v>
      </c>
      <c r="CF53" s="2">
        <f>SUMIFS(Import!CF$2:CF$237,Import!$F$2:$F$237,$F53,Import!$G$2:$G$237,$G53)</f>
        <v>0</v>
      </c>
      <c r="CG53" s="2">
        <f>SUMIFS(Import!CG$2:CG$237,Import!$F$2:$F$237,$F53,Import!$G$2:$G$237,$G53)</f>
        <v>0</v>
      </c>
      <c r="CH53" s="2">
        <f t="shared" si="31"/>
        <v>0</v>
      </c>
      <c r="CI53" s="2">
        <f t="shared" si="31"/>
        <v>0</v>
      </c>
      <c r="CJ53" s="2">
        <f t="shared" si="31"/>
        <v>0</v>
      </c>
      <c r="CK53" s="2">
        <f>SUMIFS(Import!CK$2:CK$237,Import!$F$2:$F$237,$F53,Import!$G$2:$G$237,$G53)</f>
        <v>0</v>
      </c>
      <c r="CL53" s="2">
        <f>SUMIFS(Import!CL$2:CL$237,Import!$F$2:$F$237,$F53,Import!$G$2:$G$237,$G53)</f>
        <v>0</v>
      </c>
      <c r="CM53" s="2">
        <f>SUMIFS(Import!CM$2:CM$237,Import!$F$2:$F$237,$F53,Import!$G$2:$G$237,$G53)</f>
        <v>0</v>
      </c>
      <c r="CN53" s="2">
        <f>SUMIFS(Import!CN$2:CN$237,Import!$F$2:$F$237,$F53,Import!$G$2:$G$237,$G53)</f>
        <v>0</v>
      </c>
      <c r="CO53" s="3">
        <f t="shared" si="32"/>
        <v>0</v>
      </c>
      <c r="CP53" s="3">
        <f t="shared" si="32"/>
        <v>0</v>
      </c>
      <c r="CQ53" s="3">
        <f t="shared" si="32"/>
        <v>0</v>
      </c>
      <c r="CR53" s="2">
        <f>SUMIFS(Import!CR$2:CR$237,Import!$F$2:$F$237,$F53,Import!$G$2:$G$237,$G53)</f>
        <v>0</v>
      </c>
      <c r="CS53" s="2">
        <f>SUMIFS(Import!CS$2:CS$237,Import!$F$2:$F$237,$F53,Import!$G$2:$G$237,$G53)</f>
        <v>0</v>
      </c>
      <c r="CT53" s="2">
        <f>SUMIFS(Import!CT$2:CT$237,Import!$F$2:$F$237,$F53,Import!$G$2:$G$237,$G53)</f>
        <v>0</v>
      </c>
    </row>
    <row r="54" spans="1:98" x14ac:dyDescent="0.25">
      <c r="A54" s="2" t="s">
        <v>38</v>
      </c>
      <c r="B54" s="2" t="s">
        <v>39</v>
      </c>
      <c r="C54" s="2">
        <v>2</v>
      </c>
      <c r="D54" s="2" t="s">
        <v>53</v>
      </c>
      <c r="E54" s="2">
        <v>22</v>
      </c>
      <c r="F54" s="2" t="s">
        <v>54</v>
      </c>
      <c r="G54" s="2">
        <v>8</v>
      </c>
      <c r="H54" s="2">
        <f>IF(SUMIFS(Import!H$2:H$237,Import!$F$2:$F$237,$F54,Import!$G$2:$G$237,$G54)=0,Data_T1!$H54,SUMIFS(Import!H$2:H$237,Import!$F$2:$F$237,$F54,Import!$G$2:$G$237,$G54))</f>
        <v>1232</v>
      </c>
      <c r="I54" s="2">
        <f>SUMIFS(Import!I$2:I$237,Import!$F$2:$F$237,$F54,Import!$G$2:$G$237,$G54)</f>
        <v>638</v>
      </c>
      <c r="J54" s="2">
        <f>SUMIFS(Import!J$2:J$237,Import!$F$2:$F$237,$F54,Import!$G$2:$G$237,$G54)</f>
        <v>51.79</v>
      </c>
      <c r="K54" s="2">
        <f>SUMIFS(Import!K$2:K$237,Import!$F$2:$F$237,$F54,Import!$G$2:$G$237,$G54)</f>
        <v>594</v>
      </c>
      <c r="L54" s="2">
        <f>SUMIFS(Import!L$2:L$237,Import!$F$2:$F$237,$F54,Import!$G$2:$G$237,$G54)</f>
        <v>48.21</v>
      </c>
      <c r="M54" s="2">
        <f>SUMIFS(Import!M$2:M$237,Import!$F$2:$F$237,$F54,Import!$G$2:$G$237,$G54)</f>
        <v>9</v>
      </c>
      <c r="N54" s="2">
        <f>SUMIFS(Import!N$2:N$237,Import!$F$2:$F$237,$F54,Import!$G$2:$G$237,$G54)</f>
        <v>0.73</v>
      </c>
      <c r="O54" s="2">
        <f>SUMIFS(Import!O$2:O$237,Import!$F$2:$F$237,$F54,Import!$G$2:$G$237,$G54)</f>
        <v>1.52</v>
      </c>
      <c r="P54" s="2">
        <f>SUMIFS(Import!P$2:P$237,Import!$F$2:$F$237,$F54,Import!$G$2:$G$237,$G54)</f>
        <v>9</v>
      </c>
      <c r="Q54" s="2">
        <f>SUMIFS(Import!Q$2:Q$237,Import!$F$2:$F$237,$F54,Import!$G$2:$G$237,$G54)</f>
        <v>0.73</v>
      </c>
      <c r="R54" s="2">
        <f>SUMIFS(Import!R$2:R$237,Import!$F$2:$F$237,$F54,Import!$G$2:$G$237,$G54)</f>
        <v>1.52</v>
      </c>
      <c r="S54" s="2">
        <f>SUMIFS(Import!S$2:S$237,Import!$F$2:$F$237,$F54,Import!$G$2:$G$237,$G54)</f>
        <v>576</v>
      </c>
      <c r="T54" s="2">
        <f>SUMIFS(Import!T$2:T$237,Import!$F$2:$F$237,$F54,Import!$G$2:$G$237,$G54)</f>
        <v>46.75</v>
      </c>
      <c r="U54" s="2">
        <f>SUMIFS(Import!U$2:U$237,Import!$F$2:$F$237,$F54,Import!$G$2:$G$237,$G54)</f>
        <v>96.97</v>
      </c>
      <c r="V54" s="2">
        <f>SUMIFS(Import!V$2:V$237,Import!$F$2:$F$237,$F54,Import!$G$2:$G$237,$G54)</f>
        <v>1</v>
      </c>
      <c r="W54" s="2" t="str">
        <f t="shared" si="22"/>
        <v>F</v>
      </c>
      <c r="X54" s="2" t="str">
        <f t="shared" si="22"/>
        <v>IRITI</v>
      </c>
      <c r="Y54" s="2" t="str">
        <f t="shared" si="22"/>
        <v>Teura</v>
      </c>
      <c r="Z54" s="2">
        <f>SUMIFS(Import!Z$2:Z$237,Import!$F$2:$F$237,$F54,Import!$G$2:$G$237,$G54)</f>
        <v>203</v>
      </c>
      <c r="AA54" s="2">
        <f>SUMIFS(Import!AA$2:AA$237,Import!$F$2:$F$237,$F54,Import!$G$2:$G$237,$G54)</f>
        <v>16.48</v>
      </c>
      <c r="AB54" s="2">
        <f>SUMIFS(Import!AB$2:AB$237,Import!$F$2:$F$237,$F54,Import!$G$2:$G$237,$G54)</f>
        <v>35.24</v>
      </c>
      <c r="AC54" s="2">
        <f>SUMIFS(Import!AC$2:AC$237,Import!$F$2:$F$237,$F54,Import!$G$2:$G$237,$G54)</f>
        <v>3</v>
      </c>
      <c r="AD54" s="2" t="str">
        <f t="shared" si="23"/>
        <v>F</v>
      </c>
      <c r="AE54" s="2" t="str">
        <f t="shared" si="23"/>
        <v>SANQUER</v>
      </c>
      <c r="AF54" s="2" t="str">
        <f t="shared" si="23"/>
        <v>Nicole</v>
      </c>
      <c r="AG54" s="2">
        <f>SUMIFS(Import!AG$2:AG$237,Import!$F$2:$F$237,$F54,Import!$G$2:$G$237,$G54)</f>
        <v>373</v>
      </c>
      <c r="AH54" s="2">
        <f>SUMIFS(Import!AH$2:AH$237,Import!$F$2:$F$237,$F54,Import!$G$2:$G$237,$G54)</f>
        <v>30.28</v>
      </c>
      <c r="AI54" s="2">
        <f>SUMIFS(Import!AI$2:AI$237,Import!$F$2:$F$237,$F54,Import!$G$2:$G$237,$G54)</f>
        <v>64.760000000000005</v>
      </c>
      <c r="AJ54" s="2">
        <f>SUMIFS(Import!AJ$2:AJ$237,Import!$F$2:$F$237,$F54,Import!$G$2:$G$237,$G54)</f>
        <v>0</v>
      </c>
      <c r="AK54" s="2">
        <f t="shared" si="24"/>
        <v>0</v>
      </c>
      <c r="AL54" s="2">
        <f t="shared" si="24"/>
        <v>0</v>
      </c>
      <c r="AM54" s="2">
        <f t="shared" si="24"/>
        <v>0</v>
      </c>
      <c r="AN54" s="2">
        <f>SUMIFS(Import!AN$2:AN$237,Import!$F$2:$F$237,$F54,Import!$G$2:$G$237,$G54)</f>
        <v>0</v>
      </c>
      <c r="AO54" s="2">
        <f>SUMIFS(Import!AO$2:AO$237,Import!$F$2:$F$237,$F54,Import!$G$2:$G$237,$G54)</f>
        <v>0</v>
      </c>
      <c r="AP54" s="2">
        <f>SUMIFS(Import!AP$2:AP$237,Import!$F$2:$F$237,$F54,Import!$G$2:$G$237,$G54)</f>
        <v>0</v>
      </c>
      <c r="AQ54" s="2">
        <f>SUMIFS(Import!AQ$2:AQ$237,Import!$F$2:$F$237,$F54,Import!$G$2:$G$237,$G54)</f>
        <v>0</v>
      </c>
      <c r="AR54" s="2">
        <f t="shared" si="25"/>
        <v>0</v>
      </c>
      <c r="AS54" s="2">
        <f t="shared" si="25"/>
        <v>0</v>
      </c>
      <c r="AT54" s="2">
        <f t="shared" si="25"/>
        <v>0</v>
      </c>
      <c r="AU54" s="2">
        <f>SUMIFS(Import!AU$2:AU$237,Import!$F$2:$F$237,$F54,Import!$G$2:$G$237,$G54)</f>
        <v>0</v>
      </c>
      <c r="AV54" s="2">
        <f>SUMIFS(Import!AV$2:AV$237,Import!$F$2:$F$237,$F54,Import!$G$2:$G$237,$G54)</f>
        <v>0</v>
      </c>
      <c r="AW54" s="2">
        <f>SUMIFS(Import!AW$2:AW$237,Import!$F$2:$F$237,$F54,Import!$G$2:$G$237,$G54)</f>
        <v>0</v>
      </c>
      <c r="AX54" s="2">
        <f>SUMIFS(Import!AX$2:AX$237,Import!$F$2:$F$237,$F54,Import!$G$2:$G$237,$G54)</f>
        <v>0</v>
      </c>
      <c r="AY54" s="2">
        <f t="shared" si="26"/>
        <v>0</v>
      </c>
      <c r="AZ54" s="2">
        <f t="shared" si="26"/>
        <v>0</v>
      </c>
      <c r="BA54" s="2">
        <f t="shared" si="26"/>
        <v>0</v>
      </c>
      <c r="BB54" s="2">
        <f>SUMIFS(Import!BB$2:BB$237,Import!$F$2:$F$237,$F54,Import!$G$2:$G$237,$G54)</f>
        <v>0</v>
      </c>
      <c r="BC54" s="2">
        <f>SUMIFS(Import!BC$2:BC$237,Import!$F$2:$F$237,$F54,Import!$G$2:$G$237,$G54)</f>
        <v>0</v>
      </c>
      <c r="BD54" s="2">
        <f>SUMIFS(Import!BD$2:BD$237,Import!$F$2:$F$237,$F54,Import!$G$2:$G$237,$G54)</f>
        <v>0</v>
      </c>
      <c r="BE54" s="2">
        <f>SUMIFS(Import!BE$2:BE$237,Import!$F$2:$F$237,$F54,Import!$G$2:$G$237,$G54)</f>
        <v>0</v>
      </c>
      <c r="BF54" s="2">
        <f t="shared" si="27"/>
        <v>0</v>
      </c>
      <c r="BG54" s="2">
        <f t="shared" si="27"/>
        <v>0</v>
      </c>
      <c r="BH54" s="2">
        <f t="shared" si="27"/>
        <v>0</v>
      </c>
      <c r="BI54" s="2">
        <f>SUMIFS(Import!BI$2:BI$237,Import!$F$2:$F$237,$F54,Import!$G$2:$G$237,$G54)</f>
        <v>0</v>
      </c>
      <c r="BJ54" s="2">
        <f>SUMIFS(Import!BJ$2:BJ$237,Import!$F$2:$F$237,$F54,Import!$G$2:$G$237,$G54)</f>
        <v>0</v>
      </c>
      <c r="BK54" s="2">
        <f>SUMIFS(Import!BK$2:BK$237,Import!$F$2:$F$237,$F54,Import!$G$2:$G$237,$G54)</f>
        <v>0</v>
      </c>
      <c r="BL54" s="2">
        <f>SUMIFS(Import!BL$2:BL$237,Import!$F$2:$F$237,$F54,Import!$G$2:$G$237,$G54)</f>
        <v>0</v>
      </c>
      <c r="BM54" s="2">
        <f t="shared" si="28"/>
        <v>0</v>
      </c>
      <c r="BN54" s="2">
        <f t="shared" si="28"/>
        <v>0</v>
      </c>
      <c r="BO54" s="2">
        <f t="shared" si="28"/>
        <v>0</v>
      </c>
      <c r="BP54" s="2">
        <f>SUMIFS(Import!BP$2:BP$237,Import!$F$2:$F$237,$F54,Import!$G$2:$G$237,$G54)</f>
        <v>0</v>
      </c>
      <c r="BQ54" s="2">
        <f>SUMIFS(Import!BQ$2:BQ$237,Import!$F$2:$F$237,$F54,Import!$G$2:$G$237,$G54)</f>
        <v>0</v>
      </c>
      <c r="BR54" s="2">
        <f>SUMIFS(Import!BR$2:BR$237,Import!$F$2:$F$237,$F54,Import!$G$2:$G$237,$G54)</f>
        <v>0</v>
      </c>
      <c r="BS54" s="2">
        <f>SUMIFS(Import!BS$2:BS$237,Import!$F$2:$F$237,$F54,Import!$G$2:$G$237,$G54)</f>
        <v>0</v>
      </c>
      <c r="BT54" s="2">
        <f t="shared" si="29"/>
        <v>0</v>
      </c>
      <c r="BU54" s="2">
        <f t="shared" si="29"/>
        <v>0</v>
      </c>
      <c r="BV54" s="2">
        <f t="shared" si="29"/>
        <v>0</v>
      </c>
      <c r="BW54" s="2">
        <f>SUMIFS(Import!BW$2:BW$237,Import!$F$2:$F$237,$F54,Import!$G$2:$G$237,$G54)</f>
        <v>0</v>
      </c>
      <c r="BX54" s="2">
        <f>SUMIFS(Import!BX$2:BX$237,Import!$F$2:$F$237,$F54,Import!$G$2:$G$237,$G54)</f>
        <v>0</v>
      </c>
      <c r="BY54" s="2">
        <f>SUMIFS(Import!BY$2:BY$237,Import!$F$2:$F$237,$F54,Import!$G$2:$G$237,$G54)</f>
        <v>0</v>
      </c>
      <c r="BZ54" s="2">
        <f>SUMIFS(Import!BZ$2:BZ$237,Import!$F$2:$F$237,$F54,Import!$G$2:$G$237,$G54)</f>
        <v>0</v>
      </c>
      <c r="CA54" s="2">
        <f t="shared" si="30"/>
        <v>0</v>
      </c>
      <c r="CB54" s="2">
        <f t="shared" si="30"/>
        <v>0</v>
      </c>
      <c r="CC54" s="2">
        <f t="shared" si="30"/>
        <v>0</v>
      </c>
      <c r="CD54" s="2">
        <f>SUMIFS(Import!CD$2:CD$237,Import!$F$2:$F$237,$F54,Import!$G$2:$G$237,$G54)</f>
        <v>0</v>
      </c>
      <c r="CE54" s="2">
        <f>SUMIFS(Import!CE$2:CE$237,Import!$F$2:$F$237,$F54,Import!$G$2:$G$237,$G54)</f>
        <v>0</v>
      </c>
      <c r="CF54" s="2">
        <f>SUMIFS(Import!CF$2:CF$237,Import!$F$2:$F$237,$F54,Import!$G$2:$G$237,$G54)</f>
        <v>0</v>
      </c>
      <c r="CG54" s="2">
        <f>SUMIFS(Import!CG$2:CG$237,Import!$F$2:$F$237,$F54,Import!$G$2:$G$237,$G54)</f>
        <v>0</v>
      </c>
      <c r="CH54" s="2">
        <f t="shared" si="31"/>
        <v>0</v>
      </c>
      <c r="CI54" s="2">
        <f t="shared" si="31"/>
        <v>0</v>
      </c>
      <c r="CJ54" s="2">
        <f t="shared" si="31"/>
        <v>0</v>
      </c>
      <c r="CK54" s="2">
        <f>SUMIFS(Import!CK$2:CK$237,Import!$F$2:$F$237,$F54,Import!$G$2:$G$237,$G54)</f>
        <v>0</v>
      </c>
      <c r="CL54" s="2">
        <f>SUMIFS(Import!CL$2:CL$237,Import!$F$2:$F$237,$F54,Import!$G$2:$G$237,$G54)</f>
        <v>0</v>
      </c>
      <c r="CM54" s="2">
        <f>SUMIFS(Import!CM$2:CM$237,Import!$F$2:$F$237,$F54,Import!$G$2:$G$237,$G54)</f>
        <v>0</v>
      </c>
      <c r="CN54" s="2">
        <f>SUMIFS(Import!CN$2:CN$237,Import!$F$2:$F$237,$F54,Import!$G$2:$G$237,$G54)</f>
        <v>0</v>
      </c>
      <c r="CO54" s="3">
        <f t="shared" si="32"/>
        <v>0</v>
      </c>
      <c r="CP54" s="3">
        <f t="shared" si="32"/>
        <v>0</v>
      </c>
      <c r="CQ54" s="3">
        <f t="shared" si="32"/>
        <v>0</v>
      </c>
      <c r="CR54" s="2">
        <f>SUMIFS(Import!CR$2:CR$237,Import!$F$2:$F$237,$F54,Import!$G$2:$G$237,$G54)</f>
        <v>0</v>
      </c>
      <c r="CS54" s="2">
        <f>SUMIFS(Import!CS$2:CS$237,Import!$F$2:$F$237,$F54,Import!$G$2:$G$237,$G54)</f>
        <v>0</v>
      </c>
      <c r="CT54" s="2">
        <f>SUMIFS(Import!CT$2:CT$237,Import!$F$2:$F$237,$F54,Import!$G$2:$G$237,$G54)</f>
        <v>0</v>
      </c>
    </row>
    <row r="55" spans="1:98" x14ac:dyDescent="0.25">
      <c r="A55" s="2" t="s">
        <v>38</v>
      </c>
      <c r="B55" s="2" t="s">
        <v>39</v>
      </c>
      <c r="C55" s="2">
        <v>1</v>
      </c>
      <c r="D55" s="2" t="s">
        <v>40</v>
      </c>
      <c r="E55" s="2">
        <v>23</v>
      </c>
      <c r="F55" s="2" t="s">
        <v>55</v>
      </c>
      <c r="G55" s="2">
        <v>1</v>
      </c>
      <c r="H55" s="2">
        <f>IF(SUMIFS(Import!H$2:H$237,Import!$F$2:$F$237,$F55,Import!$G$2:$G$237,$G55)=0,Data_T1!$H55,SUMIFS(Import!H$2:H$237,Import!$F$2:$F$237,$F55,Import!$G$2:$G$237,$G55))</f>
        <v>1217</v>
      </c>
      <c r="I55" s="2">
        <f>SUMIFS(Import!I$2:I$237,Import!$F$2:$F$237,$F55,Import!$G$2:$G$237,$G55)</f>
        <v>449</v>
      </c>
      <c r="J55" s="2">
        <f>SUMIFS(Import!J$2:J$237,Import!$F$2:$F$237,$F55,Import!$G$2:$G$237,$G55)</f>
        <v>36.89</v>
      </c>
      <c r="K55" s="2">
        <f>SUMIFS(Import!K$2:K$237,Import!$F$2:$F$237,$F55,Import!$G$2:$G$237,$G55)</f>
        <v>768</v>
      </c>
      <c r="L55" s="2">
        <f>SUMIFS(Import!L$2:L$237,Import!$F$2:$F$237,$F55,Import!$G$2:$G$237,$G55)</f>
        <v>63.11</v>
      </c>
      <c r="M55" s="2">
        <f>SUMIFS(Import!M$2:M$237,Import!$F$2:$F$237,$F55,Import!$G$2:$G$237,$G55)</f>
        <v>4</v>
      </c>
      <c r="N55" s="2">
        <f>SUMIFS(Import!N$2:N$237,Import!$F$2:$F$237,$F55,Import!$G$2:$G$237,$G55)</f>
        <v>0.33</v>
      </c>
      <c r="O55" s="2">
        <f>SUMIFS(Import!O$2:O$237,Import!$F$2:$F$237,$F55,Import!$G$2:$G$237,$G55)</f>
        <v>0.52</v>
      </c>
      <c r="P55" s="2">
        <f>SUMIFS(Import!P$2:P$237,Import!$F$2:$F$237,$F55,Import!$G$2:$G$237,$G55)</f>
        <v>8</v>
      </c>
      <c r="Q55" s="2">
        <f>SUMIFS(Import!Q$2:Q$237,Import!$F$2:$F$237,$F55,Import!$G$2:$G$237,$G55)</f>
        <v>0.66</v>
      </c>
      <c r="R55" s="2">
        <f>SUMIFS(Import!R$2:R$237,Import!$F$2:$F$237,$F55,Import!$G$2:$G$237,$G55)</f>
        <v>1.04</v>
      </c>
      <c r="S55" s="2">
        <f>SUMIFS(Import!S$2:S$237,Import!$F$2:$F$237,$F55,Import!$G$2:$G$237,$G55)</f>
        <v>756</v>
      </c>
      <c r="T55" s="2">
        <f>SUMIFS(Import!T$2:T$237,Import!$F$2:$F$237,$F55,Import!$G$2:$G$237,$G55)</f>
        <v>62.12</v>
      </c>
      <c r="U55" s="2">
        <f>SUMIFS(Import!U$2:U$237,Import!$F$2:$F$237,$F55,Import!$G$2:$G$237,$G55)</f>
        <v>98.44</v>
      </c>
      <c r="V55" s="2">
        <f>SUMIFS(Import!V$2:V$237,Import!$F$2:$F$237,$F55,Import!$G$2:$G$237,$G55)</f>
        <v>1</v>
      </c>
      <c r="W55" s="2" t="str">
        <f t="shared" si="22"/>
        <v>M</v>
      </c>
      <c r="X55" s="2" t="str">
        <f t="shared" si="22"/>
        <v>GREIG</v>
      </c>
      <c r="Y55" s="2" t="str">
        <f t="shared" si="22"/>
        <v>Moana</v>
      </c>
      <c r="Z55" s="2">
        <f>SUMIFS(Import!Z$2:Z$237,Import!$F$2:$F$237,$F55,Import!$G$2:$G$237,$G55)</f>
        <v>297</v>
      </c>
      <c r="AA55" s="2">
        <f>SUMIFS(Import!AA$2:AA$237,Import!$F$2:$F$237,$F55,Import!$G$2:$G$237,$G55)</f>
        <v>24.4</v>
      </c>
      <c r="AB55" s="2">
        <f>SUMIFS(Import!AB$2:AB$237,Import!$F$2:$F$237,$F55,Import!$G$2:$G$237,$G55)</f>
        <v>39.29</v>
      </c>
      <c r="AC55" s="2">
        <f>SUMIFS(Import!AC$2:AC$237,Import!$F$2:$F$237,$F55,Import!$G$2:$G$237,$G55)</f>
        <v>3</v>
      </c>
      <c r="AD55" s="2" t="str">
        <f t="shared" si="23"/>
        <v>F</v>
      </c>
      <c r="AE55" s="2" t="str">
        <f t="shared" si="23"/>
        <v>SAGE</v>
      </c>
      <c r="AF55" s="2" t="str">
        <f t="shared" si="23"/>
        <v>Maina</v>
      </c>
      <c r="AG55" s="2">
        <f>SUMIFS(Import!AG$2:AG$237,Import!$F$2:$F$237,$F55,Import!$G$2:$G$237,$G55)</f>
        <v>459</v>
      </c>
      <c r="AH55" s="2">
        <f>SUMIFS(Import!AH$2:AH$237,Import!$F$2:$F$237,$F55,Import!$G$2:$G$237,$G55)</f>
        <v>37.72</v>
      </c>
      <c r="AI55" s="2">
        <f>SUMIFS(Import!AI$2:AI$237,Import!$F$2:$F$237,$F55,Import!$G$2:$G$237,$G55)</f>
        <v>60.71</v>
      </c>
      <c r="AJ55" s="2">
        <f>SUMIFS(Import!AJ$2:AJ$237,Import!$F$2:$F$237,$F55,Import!$G$2:$G$237,$G55)</f>
        <v>0</v>
      </c>
      <c r="AK55" s="2">
        <f t="shared" si="24"/>
        <v>0</v>
      </c>
      <c r="AL55" s="2">
        <f t="shared" si="24"/>
        <v>0</v>
      </c>
      <c r="AM55" s="2">
        <f t="shared" si="24"/>
        <v>0</v>
      </c>
      <c r="AN55" s="2">
        <f>SUMIFS(Import!AN$2:AN$237,Import!$F$2:$F$237,$F55,Import!$G$2:$G$237,$G55)</f>
        <v>0</v>
      </c>
      <c r="AO55" s="2">
        <f>SUMIFS(Import!AO$2:AO$237,Import!$F$2:$F$237,$F55,Import!$G$2:$G$237,$G55)</f>
        <v>0</v>
      </c>
      <c r="AP55" s="2">
        <f>SUMIFS(Import!AP$2:AP$237,Import!$F$2:$F$237,$F55,Import!$G$2:$G$237,$G55)</f>
        <v>0</v>
      </c>
      <c r="AQ55" s="2">
        <f>SUMIFS(Import!AQ$2:AQ$237,Import!$F$2:$F$237,$F55,Import!$G$2:$G$237,$G55)</f>
        <v>0</v>
      </c>
      <c r="AR55" s="2">
        <f t="shared" si="25"/>
        <v>0</v>
      </c>
      <c r="AS55" s="2">
        <f t="shared" si="25"/>
        <v>0</v>
      </c>
      <c r="AT55" s="2">
        <f t="shared" si="25"/>
        <v>0</v>
      </c>
      <c r="AU55" s="2">
        <f>SUMIFS(Import!AU$2:AU$237,Import!$F$2:$F$237,$F55,Import!$G$2:$G$237,$G55)</f>
        <v>0</v>
      </c>
      <c r="AV55" s="2">
        <f>SUMIFS(Import!AV$2:AV$237,Import!$F$2:$F$237,$F55,Import!$G$2:$G$237,$G55)</f>
        <v>0</v>
      </c>
      <c r="AW55" s="2">
        <f>SUMIFS(Import!AW$2:AW$237,Import!$F$2:$F$237,$F55,Import!$G$2:$G$237,$G55)</f>
        <v>0</v>
      </c>
      <c r="AX55" s="2">
        <f>SUMIFS(Import!AX$2:AX$237,Import!$F$2:$F$237,$F55,Import!$G$2:$G$237,$G55)</f>
        <v>0</v>
      </c>
      <c r="AY55" s="2">
        <f t="shared" si="26"/>
        <v>0</v>
      </c>
      <c r="AZ55" s="2">
        <f t="shared" si="26"/>
        <v>0</v>
      </c>
      <c r="BA55" s="2">
        <f t="shared" si="26"/>
        <v>0</v>
      </c>
      <c r="BB55" s="2">
        <f>SUMIFS(Import!BB$2:BB$237,Import!$F$2:$F$237,$F55,Import!$G$2:$G$237,$G55)</f>
        <v>0</v>
      </c>
      <c r="BC55" s="2">
        <f>SUMIFS(Import!BC$2:BC$237,Import!$F$2:$F$237,$F55,Import!$G$2:$G$237,$G55)</f>
        <v>0</v>
      </c>
      <c r="BD55" s="2">
        <f>SUMIFS(Import!BD$2:BD$237,Import!$F$2:$F$237,$F55,Import!$G$2:$G$237,$G55)</f>
        <v>0</v>
      </c>
      <c r="BE55" s="2">
        <f>SUMIFS(Import!BE$2:BE$237,Import!$F$2:$F$237,$F55,Import!$G$2:$G$237,$G55)</f>
        <v>0</v>
      </c>
      <c r="BF55" s="2">
        <f t="shared" si="27"/>
        <v>0</v>
      </c>
      <c r="BG55" s="2">
        <f t="shared" si="27"/>
        <v>0</v>
      </c>
      <c r="BH55" s="2">
        <f t="shared" si="27"/>
        <v>0</v>
      </c>
      <c r="BI55" s="2">
        <f>SUMIFS(Import!BI$2:BI$237,Import!$F$2:$F$237,$F55,Import!$G$2:$G$237,$G55)</f>
        <v>0</v>
      </c>
      <c r="BJ55" s="2">
        <f>SUMIFS(Import!BJ$2:BJ$237,Import!$F$2:$F$237,$F55,Import!$G$2:$G$237,$G55)</f>
        <v>0</v>
      </c>
      <c r="BK55" s="2">
        <f>SUMIFS(Import!BK$2:BK$237,Import!$F$2:$F$237,$F55,Import!$G$2:$G$237,$G55)</f>
        <v>0</v>
      </c>
      <c r="BL55" s="2">
        <f>SUMIFS(Import!BL$2:BL$237,Import!$F$2:$F$237,$F55,Import!$G$2:$G$237,$G55)</f>
        <v>0</v>
      </c>
      <c r="BM55" s="2">
        <f t="shared" si="28"/>
        <v>0</v>
      </c>
      <c r="BN55" s="2">
        <f t="shared" si="28"/>
        <v>0</v>
      </c>
      <c r="BO55" s="2">
        <f t="shared" si="28"/>
        <v>0</v>
      </c>
      <c r="BP55" s="2">
        <f>SUMIFS(Import!BP$2:BP$237,Import!$F$2:$F$237,$F55,Import!$G$2:$G$237,$G55)</f>
        <v>0</v>
      </c>
      <c r="BQ55" s="2">
        <f>SUMIFS(Import!BQ$2:BQ$237,Import!$F$2:$F$237,$F55,Import!$G$2:$G$237,$G55)</f>
        <v>0</v>
      </c>
      <c r="BR55" s="2">
        <f>SUMIFS(Import!BR$2:BR$237,Import!$F$2:$F$237,$F55,Import!$G$2:$G$237,$G55)</f>
        <v>0</v>
      </c>
      <c r="BS55" s="2">
        <f>SUMIFS(Import!BS$2:BS$237,Import!$F$2:$F$237,$F55,Import!$G$2:$G$237,$G55)</f>
        <v>0</v>
      </c>
      <c r="BT55" s="2">
        <f t="shared" si="29"/>
        <v>0</v>
      </c>
      <c r="BU55" s="2">
        <f t="shared" si="29"/>
        <v>0</v>
      </c>
      <c r="BV55" s="2">
        <f t="shared" si="29"/>
        <v>0</v>
      </c>
      <c r="BW55" s="2">
        <f>SUMIFS(Import!BW$2:BW$237,Import!$F$2:$F$237,$F55,Import!$G$2:$G$237,$G55)</f>
        <v>0</v>
      </c>
      <c r="BX55" s="2">
        <f>SUMIFS(Import!BX$2:BX$237,Import!$F$2:$F$237,$F55,Import!$G$2:$G$237,$G55)</f>
        <v>0</v>
      </c>
      <c r="BY55" s="2">
        <f>SUMIFS(Import!BY$2:BY$237,Import!$F$2:$F$237,$F55,Import!$G$2:$G$237,$G55)</f>
        <v>0</v>
      </c>
      <c r="BZ55" s="2">
        <f>SUMIFS(Import!BZ$2:BZ$237,Import!$F$2:$F$237,$F55,Import!$G$2:$G$237,$G55)</f>
        <v>0</v>
      </c>
      <c r="CA55" s="2">
        <f t="shared" si="30"/>
        <v>0</v>
      </c>
      <c r="CB55" s="2">
        <f t="shared" si="30"/>
        <v>0</v>
      </c>
      <c r="CC55" s="2">
        <f t="shared" si="30"/>
        <v>0</v>
      </c>
      <c r="CD55" s="2">
        <f>SUMIFS(Import!CD$2:CD$237,Import!$F$2:$F$237,$F55,Import!$G$2:$G$237,$G55)</f>
        <v>0</v>
      </c>
      <c r="CE55" s="2">
        <f>SUMIFS(Import!CE$2:CE$237,Import!$F$2:$F$237,$F55,Import!$G$2:$G$237,$G55)</f>
        <v>0</v>
      </c>
      <c r="CF55" s="2">
        <f>SUMIFS(Import!CF$2:CF$237,Import!$F$2:$F$237,$F55,Import!$G$2:$G$237,$G55)</f>
        <v>0</v>
      </c>
      <c r="CG55" s="2">
        <f>SUMIFS(Import!CG$2:CG$237,Import!$F$2:$F$237,$F55,Import!$G$2:$G$237,$G55)</f>
        <v>0</v>
      </c>
      <c r="CH55" s="2">
        <f t="shared" si="31"/>
        <v>0</v>
      </c>
      <c r="CI55" s="2">
        <f t="shared" si="31"/>
        <v>0</v>
      </c>
      <c r="CJ55" s="2">
        <f t="shared" si="31"/>
        <v>0</v>
      </c>
      <c r="CK55" s="2">
        <f>SUMIFS(Import!CK$2:CK$237,Import!$F$2:$F$237,$F55,Import!$G$2:$G$237,$G55)</f>
        <v>0</v>
      </c>
      <c r="CL55" s="2">
        <f>SUMIFS(Import!CL$2:CL$237,Import!$F$2:$F$237,$F55,Import!$G$2:$G$237,$G55)</f>
        <v>0</v>
      </c>
      <c r="CM55" s="2">
        <f>SUMIFS(Import!CM$2:CM$237,Import!$F$2:$F$237,$F55,Import!$G$2:$G$237,$G55)</f>
        <v>0</v>
      </c>
      <c r="CN55" s="2">
        <f>SUMIFS(Import!CN$2:CN$237,Import!$F$2:$F$237,$F55,Import!$G$2:$G$237,$G55)</f>
        <v>0</v>
      </c>
      <c r="CO55" s="3">
        <f t="shared" si="32"/>
        <v>0</v>
      </c>
      <c r="CP55" s="3">
        <f t="shared" si="32"/>
        <v>0</v>
      </c>
      <c r="CQ55" s="3">
        <f t="shared" si="32"/>
        <v>0</v>
      </c>
      <c r="CR55" s="2">
        <f>SUMIFS(Import!CR$2:CR$237,Import!$F$2:$F$237,$F55,Import!$G$2:$G$237,$G55)</f>
        <v>0</v>
      </c>
      <c r="CS55" s="2">
        <f>SUMIFS(Import!CS$2:CS$237,Import!$F$2:$F$237,$F55,Import!$G$2:$G$237,$G55)</f>
        <v>0</v>
      </c>
      <c r="CT55" s="2">
        <f>SUMIFS(Import!CT$2:CT$237,Import!$F$2:$F$237,$F55,Import!$G$2:$G$237,$G55)</f>
        <v>0</v>
      </c>
    </row>
    <row r="56" spans="1:98" x14ac:dyDescent="0.25">
      <c r="A56" s="2" t="s">
        <v>38</v>
      </c>
      <c r="B56" s="2" t="s">
        <v>39</v>
      </c>
      <c r="C56" s="2">
        <v>1</v>
      </c>
      <c r="D56" s="2" t="s">
        <v>40</v>
      </c>
      <c r="E56" s="2">
        <v>23</v>
      </c>
      <c r="F56" s="2" t="s">
        <v>55</v>
      </c>
      <c r="G56" s="2">
        <v>2</v>
      </c>
      <c r="H56" s="2">
        <f>IF(SUMIFS(Import!H$2:H$237,Import!$F$2:$F$237,$F56,Import!$G$2:$G$237,$G56)=0,Data_T1!$H56,SUMIFS(Import!H$2:H$237,Import!$F$2:$F$237,$F56,Import!$G$2:$G$237,$G56))</f>
        <v>123</v>
      </c>
      <c r="I56" s="2">
        <f>SUMIFS(Import!I$2:I$237,Import!$F$2:$F$237,$F56,Import!$G$2:$G$237,$G56)</f>
        <v>28</v>
      </c>
      <c r="J56" s="2">
        <f>SUMIFS(Import!J$2:J$237,Import!$F$2:$F$237,$F56,Import!$G$2:$G$237,$G56)</f>
        <v>22.76</v>
      </c>
      <c r="K56" s="2">
        <f>SUMIFS(Import!K$2:K$237,Import!$F$2:$F$237,$F56,Import!$G$2:$G$237,$G56)</f>
        <v>95</v>
      </c>
      <c r="L56" s="2">
        <f>SUMIFS(Import!L$2:L$237,Import!$F$2:$F$237,$F56,Import!$G$2:$G$237,$G56)</f>
        <v>77.239999999999995</v>
      </c>
      <c r="M56" s="2">
        <f>SUMIFS(Import!M$2:M$237,Import!$F$2:$F$237,$F56,Import!$G$2:$G$237,$G56)</f>
        <v>3</v>
      </c>
      <c r="N56" s="2">
        <f>SUMIFS(Import!N$2:N$237,Import!$F$2:$F$237,$F56,Import!$G$2:$G$237,$G56)</f>
        <v>2.44</v>
      </c>
      <c r="O56" s="2">
        <f>SUMIFS(Import!O$2:O$237,Import!$F$2:$F$237,$F56,Import!$G$2:$G$237,$G56)</f>
        <v>3.16</v>
      </c>
      <c r="P56" s="2">
        <f>SUMIFS(Import!P$2:P$237,Import!$F$2:$F$237,$F56,Import!$G$2:$G$237,$G56)</f>
        <v>5</v>
      </c>
      <c r="Q56" s="2">
        <f>SUMIFS(Import!Q$2:Q$237,Import!$F$2:$F$237,$F56,Import!$G$2:$G$237,$G56)</f>
        <v>4.07</v>
      </c>
      <c r="R56" s="2">
        <f>SUMIFS(Import!R$2:R$237,Import!$F$2:$F$237,$F56,Import!$G$2:$G$237,$G56)</f>
        <v>5.26</v>
      </c>
      <c r="S56" s="2">
        <f>SUMIFS(Import!S$2:S$237,Import!$F$2:$F$237,$F56,Import!$G$2:$G$237,$G56)</f>
        <v>87</v>
      </c>
      <c r="T56" s="2">
        <f>SUMIFS(Import!T$2:T$237,Import!$F$2:$F$237,$F56,Import!$G$2:$G$237,$G56)</f>
        <v>70.73</v>
      </c>
      <c r="U56" s="2">
        <f>SUMIFS(Import!U$2:U$237,Import!$F$2:$F$237,$F56,Import!$G$2:$G$237,$G56)</f>
        <v>91.58</v>
      </c>
      <c r="V56" s="2">
        <f>SUMIFS(Import!V$2:V$237,Import!$F$2:$F$237,$F56,Import!$G$2:$G$237,$G56)</f>
        <v>1</v>
      </c>
      <c r="W56" s="2" t="str">
        <f t="shared" si="22"/>
        <v>M</v>
      </c>
      <c r="X56" s="2" t="str">
        <f t="shared" si="22"/>
        <v>GREIG</v>
      </c>
      <c r="Y56" s="2" t="str">
        <f t="shared" si="22"/>
        <v>Moana</v>
      </c>
      <c r="Z56" s="2">
        <f>SUMIFS(Import!Z$2:Z$237,Import!$F$2:$F$237,$F56,Import!$G$2:$G$237,$G56)</f>
        <v>37</v>
      </c>
      <c r="AA56" s="2">
        <f>SUMIFS(Import!AA$2:AA$237,Import!$F$2:$F$237,$F56,Import!$G$2:$G$237,$G56)</f>
        <v>30.08</v>
      </c>
      <c r="AB56" s="2">
        <f>SUMIFS(Import!AB$2:AB$237,Import!$F$2:$F$237,$F56,Import!$G$2:$G$237,$G56)</f>
        <v>42.53</v>
      </c>
      <c r="AC56" s="2">
        <f>SUMIFS(Import!AC$2:AC$237,Import!$F$2:$F$237,$F56,Import!$G$2:$G$237,$G56)</f>
        <v>3</v>
      </c>
      <c r="AD56" s="2" t="str">
        <f t="shared" si="23"/>
        <v>F</v>
      </c>
      <c r="AE56" s="2" t="str">
        <f t="shared" si="23"/>
        <v>SAGE</v>
      </c>
      <c r="AF56" s="2" t="str">
        <f t="shared" si="23"/>
        <v>Maina</v>
      </c>
      <c r="AG56" s="2">
        <f>SUMIFS(Import!AG$2:AG$237,Import!$F$2:$F$237,$F56,Import!$G$2:$G$237,$G56)</f>
        <v>50</v>
      </c>
      <c r="AH56" s="2">
        <f>SUMIFS(Import!AH$2:AH$237,Import!$F$2:$F$237,$F56,Import!$G$2:$G$237,$G56)</f>
        <v>40.65</v>
      </c>
      <c r="AI56" s="2">
        <f>SUMIFS(Import!AI$2:AI$237,Import!$F$2:$F$237,$F56,Import!$G$2:$G$237,$G56)</f>
        <v>57.47</v>
      </c>
      <c r="AJ56" s="2">
        <f>SUMIFS(Import!AJ$2:AJ$237,Import!$F$2:$F$237,$F56,Import!$G$2:$G$237,$G56)</f>
        <v>0</v>
      </c>
      <c r="AK56" s="2">
        <f t="shared" si="24"/>
        <v>0</v>
      </c>
      <c r="AL56" s="2">
        <f t="shared" si="24"/>
        <v>0</v>
      </c>
      <c r="AM56" s="2">
        <f t="shared" si="24"/>
        <v>0</v>
      </c>
      <c r="AN56" s="2">
        <f>SUMIFS(Import!AN$2:AN$237,Import!$F$2:$F$237,$F56,Import!$G$2:$G$237,$G56)</f>
        <v>0</v>
      </c>
      <c r="AO56" s="2">
        <f>SUMIFS(Import!AO$2:AO$237,Import!$F$2:$F$237,$F56,Import!$G$2:$G$237,$G56)</f>
        <v>0</v>
      </c>
      <c r="AP56" s="2">
        <f>SUMIFS(Import!AP$2:AP$237,Import!$F$2:$F$237,$F56,Import!$G$2:$G$237,$G56)</f>
        <v>0</v>
      </c>
      <c r="AQ56" s="2">
        <f>SUMIFS(Import!AQ$2:AQ$237,Import!$F$2:$F$237,$F56,Import!$G$2:$G$237,$G56)</f>
        <v>0</v>
      </c>
      <c r="AR56" s="2">
        <f t="shared" si="25"/>
        <v>0</v>
      </c>
      <c r="AS56" s="2">
        <f t="shared" si="25"/>
        <v>0</v>
      </c>
      <c r="AT56" s="2">
        <f t="shared" si="25"/>
        <v>0</v>
      </c>
      <c r="AU56" s="2">
        <f>SUMIFS(Import!AU$2:AU$237,Import!$F$2:$F$237,$F56,Import!$G$2:$G$237,$G56)</f>
        <v>0</v>
      </c>
      <c r="AV56" s="2">
        <f>SUMIFS(Import!AV$2:AV$237,Import!$F$2:$F$237,$F56,Import!$G$2:$G$237,$G56)</f>
        <v>0</v>
      </c>
      <c r="AW56" s="2">
        <f>SUMIFS(Import!AW$2:AW$237,Import!$F$2:$F$237,$F56,Import!$G$2:$G$237,$G56)</f>
        <v>0</v>
      </c>
      <c r="AX56" s="2">
        <f>SUMIFS(Import!AX$2:AX$237,Import!$F$2:$F$237,$F56,Import!$G$2:$G$237,$G56)</f>
        <v>0</v>
      </c>
      <c r="AY56" s="2">
        <f t="shared" si="26"/>
        <v>0</v>
      </c>
      <c r="AZ56" s="2">
        <f t="shared" si="26"/>
        <v>0</v>
      </c>
      <c r="BA56" s="2">
        <f t="shared" si="26"/>
        <v>0</v>
      </c>
      <c r="BB56" s="2">
        <f>SUMIFS(Import!BB$2:BB$237,Import!$F$2:$F$237,$F56,Import!$G$2:$G$237,$G56)</f>
        <v>0</v>
      </c>
      <c r="BC56" s="2">
        <f>SUMIFS(Import!BC$2:BC$237,Import!$F$2:$F$237,$F56,Import!$G$2:$G$237,$G56)</f>
        <v>0</v>
      </c>
      <c r="BD56" s="2">
        <f>SUMIFS(Import!BD$2:BD$237,Import!$F$2:$F$237,$F56,Import!$G$2:$G$237,$G56)</f>
        <v>0</v>
      </c>
      <c r="BE56" s="2">
        <f>SUMIFS(Import!BE$2:BE$237,Import!$F$2:$F$237,$F56,Import!$G$2:$G$237,$G56)</f>
        <v>0</v>
      </c>
      <c r="BF56" s="2">
        <f t="shared" si="27"/>
        <v>0</v>
      </c>
      <c r="BG56" s="2">
        <f t="shared" si="27"/>
        <v>0</v>
      </c>
      <c r="BH56" s="2">
        <f t="shared" si="27"/>
        <v>0</v>
      </c>
      <c r="BI56" s="2">
        <f>SUMIFS(Import!BI$2:BI$237,Import!$F$2:$F$237,$F56,Import!$G$2:$G$237,$G56)</f>
        <v>0</v>
      </c>
      <c r="BJ56" s="2">
        <f>SUMIFS(Import!BJ$2:BJ$237,Import!$F$2:$F$237,$F56,Import!$G$2:$G$237,$G56)</f>
        <v>0</v>
      </c>
      <c r="BK56" s="2">
        <f>SUMIFS(Import!BK$2:BK$237,Import!$F$2:$F$237,$F56,Import!$G$2:$G$237,$G56)</f>
        <v>0</v>
      </c>
      <c r="BL56" s="2">
        <f>SUMIFS(Import!BL$2:BL$237,Import!$F$2:$F$237,$F56,Import!$G$2:$G$237,$G56)</f>
        <v>0</v>
      </c>
      <c r="BM56" s="2">
        <f t="shared" si="28"/>
        <v>0</v>
      </c>
      <c r="BN56" s="2">
        <f t="shared" si="28"/>
        <v>0</v>
      </c>
      <c r="BO56" s="2">
        <f t="shared" si="28"/>
        <v>0</v>
      </c>
      <c r="BP56" s="2">
        <f>SUMIFS(Import!BP$2:BP$237,Import!$F$2:$F$237,$F56,Import!$G$2:$G$237,$G56)</f>
        <v>0</v>
      </c>
      <c r="BQ56" s="2">
        <f>SUMIFS(Import!BQ$2:BQ$237,Import!$F$2:$F$237,$F56,Import!$G$2:$G$237,$G56)</f>
        <v>0</v>
      </c>
      <c r="BR56" s="2">
        <f>SUMIFS(Import!BR$2:BR$237,Import!$F$2:$F$237,$F56,Import!$G$2:$G$237,$G56)</f>
        <v>0</v>
      </c>
      <c r="BS56" s="2">
        <f>SUMIFS(Import!BS$2:BS$237,Import!$F$2:$F$237,$F56,Import!$G$2:$G$237,$G56)</f>
        <v>0</v>
      </c>
      <c r="BT56" s="2">
        <f t="shared" si="29"/>
        <v>0</v>
      </c>
      <c r="BU56" s="2">
        <f t="shared" si="29"/>
        <v>0</v>
      </c>
      <c r="BV56" s="2">
        <f t="shared" si="29"/>
        <v>0</v>
      </c>
      <c r="BW56" s="2">
        <f>SUMIFS(Import!BW$2:BW$237,Import!$F$2:$F$237,$F56,Import!$G$2:$G$237,$G56)</f>
        <v>0</v>
      </c>
      <c r="BX56" s="2">
        <f>SUMIFS(Import!BX$2:BX$237,Import!$F$2:$F$237,$F56,Import!$G$2:$G$237,$G56)</f>
        <v>0</v>
      </c>
      <c r="BY56" s="2">
        <f>SUMIFS(Import!BY$2:BY$237,Import!$F$2:$F$237,$F56,Import!$G$2:$G$237,$G56)</f>
        <v>0</v>
      </c>
      <c r="BZ56" s="2">
        <f>SUMIFS(Import!BZ$2:BZ$237,Import!$F$2:$F$237,$F56,Import!$G$2:$G$237,$G56)</f>
        <v>0</v>
      </c>
      <c r="CA56" s="2">
        <f t="shared" si="30"/>
        <v>0</v>
      </c>
      <c r="CB56" s="2">
        <f t="shared" si="30"/>
        <v>0</v>
      </c>
      <c r="CC56" s="2">
        <f t="shared" si="30"/>
        <v>0</v>
      </c>
      <c r="CD56" s="2">
        <f>SUMIFS(Import!CD$2:CD$237,Import!$F$2:$F$237,$F56,Import!$G$2:$G$237,$G56)</f>
        <v>0</v>
      </c>
      <c r="CE56" s="2">
        <f>SUMIFS(Import!CE$2:CE$237,Import!$F$2:$F$237,$F56,Import!$G$2:$G$237,$G56)</f>
        <v>0</v>
      </c>
      <c r="CF56" s="2">
        <f>SUMIFS(Import!CF$2:CF$237,Import!$F$2:$F$237,$F56,Import!$G$2:$G$237,$G56)</f>
        <v>0</v>
      </c>
      <c r="CG56" s="2">
        <f>SUMIFS(Import!CG$2:CG$237,Import!$F$2:$F$237,$F56,Import!$G$2:$G$237,$G56)</f>
        <v>0</v>
      </c>
      <c r="CH56" s="2">
        <f t="shared" si="31"/>
        <v>0</v>
      </c>
      <c r="CI56" s="2">
        <f t="shared" si="31"/>
        <v>0</v>
      </c>
      <c r="CJ56" s="2">
        <f t="shared" si="31"/>
        <v>0</v>
      </c>
      <c r="CK56" s="2">
        <f>SUMIFS(Import!CK$2:CK$237,Import!$F$2:$F$237,$F56,Import!$G$2:$G$237,$G56)</f>
        <v>0</v>
      </c>
      <c r="CL56" s="2">
        <f>SUMIFS(Import!CL$2:CL$237,Import!$F$2:$F$237,$F56,Import!$G$2:$G$237,$G56)</f>
        <v>0</v>
      </c>
      <c r="CM56" s="2">
        <f>SUMIFS(Import!CM$2:CM$237,Import!$F$2:$F$237,$F56,Import!$G$2:$G$237,$G56)</f>
        <v>0</v>
      </c>
      <c r="CN56" s="2">
        <f>SUMIFS(Import!CN$2:CN$237,Import!$F$2:$F$237,$F56,Import!$G$2:$G$237,$G56)</f>
        <v>0</v>
      </c>
      <c r="CO56" s="3">
        <f t="shared" si="32"/>
        <v>0</v>
      </c>
      <c r="CP56" s="3">
        <f t="shared" si="32"/>
        <v>0</v>
      </c>
      <c r="CQ56" s="3">
        <f t="shared" si="32"/>
        <v>0</v>
      </c>
      <c r="CR56" s="2">
        <f>SUMIFS(Import!CR$2:CR$237,Import!$F$2:$F$237,$F56,Import!$G$2:$G$237,$G56)</f>
        <v>0</v>
      </c>
      <c r="CS56" s="2">
        <f>SUMIFS(Import!CS$2:CS$237,Import!$F$2:$F$237,$F56,Import!$G$2:$G$237,$G56)</f>
        <v>0</v>
      </c>
      <c r="CT56" s="2">
        <f>SUMIFS(Import!CT$2:CT$237,Import!$F$2:$F$237,$F56,Import!$G$2:$G$237,$G56)</f>
        <v>0</v>
      </c>
    </row>
    <row r="57" spans="1:98" x14ac:dyDescent="0.25">
      <c r="A57" s="2" t="s">
        <v>38</v>
      </c>
      <c r="B57" s="2" t="s">
        <v>39</v>
      </c>
      <c r="C57" s="2">
        <v>1</v>
      </c>
      <c r="D57" s="2" t="s">
        <v>40</v>
      </c>
      <c r="E57" s="2">
        <v>23</v>
      </c>
      <c r="F57" s="2" t="s">
        <v>55</v>
      </c>
      <c r="G57" s="2">
        <v>3</v>
      </c>
      <c r="H57" s="2">
        <f>IF(SUMIFS(Import!H$2:H$237,Import!$F$2:$F$237,$F57,Import!$G$2:$G$237,$G57)=0,Data_T1!$H57,SUMIFS(Import!H$2:H$237,Import!$F$2:$F$237,$F57,Import!$G$2:$G$237,$G57))</f>
        <v>181</v>
      </c>
      <c r="I57" s="2">
        <f>SUMIFS(Import!I$2:I$237,Import!$F$2:$F$237,$F57,Import!$G$2:$G$237,$G57)</f>
        <v>59</v>
      </c>
      <c r="J57" s="2">
        <f>SUMIFS(Import!J$2:J$237,Import!$F$2:$F$237,$F57,Import!$G$2:$G$237,$G57)</f>
        <v>32.6</v>
      </c>
      <c r="K57" s="2">
        <f>SUMIFS(Import!K$2:K$237,Import!$F$2:$F$237,$F57,Import!$G$2:$G$237,$G57)</f>
        <v>122</v>
      </c>
      <c r="L57" s="2">
        <f>SUMIFS(Import!L$2:L$237,Import!$F$2:$F$237,$F57,Import!$G$2:$G$237,$G57)</f>
        <v>67.400000000000006</v>
      </c>
      <c r="M57" s="2">
        <f>SUMIFS(Import!M$2:M$237,Import!$F$2:$F$237,$F57,Import!$G$2:$G$237,$G57)</f>
        <v>0</v>
      </c>
      <c r="N57" s="2">
        <f>SUMIFS(Import!N$2:N$237,Import!$F$2:$F$237,$F57,Import!$G$2:$G$237,$G57)</f>
        <v>0</v>
      </c>
      <c r="O57" s="2">
        <f>SUMIFS(Import!O$2:O$237,Import!$F$2:$F$237,$F57,Import!$G$2:$G$237,$G57)</f>
        <v>0</v>
      </c>
      <c r="P57" s="2">
        <f>SUMIFS(Import!P$2:P$237,Import!$F$2:$F$237,$F57,Import!$G$2:$G$237,$G57)</f>
        <v>1</v>
      </c>
      <c r="Q57" s="2">
        <f>SUMIFS(Import!Q$2:Q$237,Import!$F$2:$F$237,$F57,Import!$G$2:$G$237,$G57)</f>
        <v>0.55000000000000004</v>
      </c>
      <c r="R57" s="2">
        <f>SUMIFS(Import!R$2:R$237,Import!$F$2:$F$237,$F57,Import!$G$2:$G$237,$G57)</f>
        <v>0.82</v>
      </c>
      <c r="S57" s="2">
        <f>SUMIFS(Import!S$2:S$237,Import!$F$2:$F$237,$F57,Import!$G$2:$G$237,$G57)</f>
        <v>121</v>
      </c>
      <c r="T57" s="2">
        <f>SUMIFS(Import!T$2:T$237,Import!$F$2:$F$237,$F57,Import!$G$2:$G$237,$G57)</f>
        <v>66.849999999999994</v>
      </c>
      <c r="U57" s="2">
        <f>SUMIFS(Import!U$2:U$237,Import!$F$2:$F$237,$F57,Import!$G$2:$G$237,$G57)</f>
        <v>99.18</v>
      </c>
      <c r="V57" s="2">
        <f>SUMIFS(Import!V$2:V$237,Import!$F$2:$F$237,$F57,Import!$G$2:$G$237,$G57)</f>
        <v>1</v>
      </c>
      <c r="W57" s="2" t="str">
        <f t="shared" si="22"/>
        <v>M</v>
      </c>
      <c r="X57" s="2" t="str">
        <f t="shared" si="22"/>
        <v>GREIG</v>
      </c>
      <c r="Y57" s="2" t="str">
        <f t="shared" si="22"/>
        <v>Moana</v>
      </c>
      <c r="Z57" s="2">
        <f>SUMIFS(Import!Z$2:Z$237,Import!$F$2:$F$237,$F57,Import!$G$2:$G$237,$G57)</f>
        <v>57</v>
      </c>
      <c r="AA57" s="2">
        <f>SUMIFS(Import!AA$2:AA$237,Import!$F$2:$F$237,$F57,Import!$G$2:$G$237,$G57)</f>
        <v>31.49</v>
      </c>
      <c r="AB57" s="2">
        <f>SUMIFS(Import!AB$2:AB$237,Import!$F$2:$F$237,$F57,Import!$G$2:$G$237,$G57)</f>
        <v>47.11</v>
      </c>
      <c r="AC57" s="2">
        <f>SUMIFS(Import!AC$2:AC$237,Import!$F$2:$F$237,$F57,Import!$G$2:$G$237,$G57)</f>
        <v>3</v>
      </c>
      <c r="AD57" s="2" t="str">
        <f t="shared" si="23"/>
        <v>F</v>
      </c>
      <c r="AE57" s="2" t="str">
        <f t="shared" si="23"/>
        <v>SAGE</v>
      </c>
      <c r="AF57" s="2" t="str">
        <f t="shared" si="23"/>
        <v>Maina</v>
      </c>
      <c r="AG57" s="2">
        <f>SUMIFS(Import!AG$2:AG$237,Import!$F$2:$F$237,$F57,Import!$G$2:$G$237,$G57)</f>
        <v>64</v>
      </c>
      <c r="AH57" s="2">
        <f>SUMIFS(Import!AH$2:AH$237,Import!$F$2:$F$237,$F57,Import!$G$2:$G$237,$G57)</f>
        <v>35.36</v>
      </c>
      <c r="AI57" s="2">
        <f>SUMIFS(Import!AI$2:AI$237,Import!$F$2:$F$237,$F57,Import!$G$2:$G$237,$G57)</f>
        <v>52.89</v>
      </c>
      <c r="AJ57" s="2">
        <f>SUMIFS(Import!AJ$2:AJ$237,Import!$F$2:$F$237,$F57,Import!$G$2:$G$237,$G57)</f>
        <v>0</v>
      </c>
      <c r="AK57" s="2">
        <f t="shared" si="24"/>
        <v>0</v>
      </c>
      <c r="AL57" s="2">
        <f t="shared" si="24"/>
        <v>0</v>
      </c>
      <c r="AM57" s="2">
        <f t="shared" si="24"/>
        <v>0</v>
      </c>
      <c r="AN57" s="2">
        <f>SUMIFS(Import!AN$2:AN$237,Import!$F$2:$F$237,$F57,Import!$G$2:$G$237,$G57)</f>
        <v>0</v>
      </c>
      <c r="AO57" s="2">
        <f>SUMIFS(Import!AO$2:AO$237,Import!$F$2:$F$237,$F57,Import!$G$2:$G$237,$G57)</f>
        <v>0</v>
      </c>
      <c r="AP57" s="2">
        <f>SUMIFS(Import!AP$2:AP$237,Import!$F$2:$F$237,$F57,Import!$G$2:$G$237,$G57)</f>
        <v>0</v>
      </c>
      <c r="AQ57" s="2">
        <f>SUMIFS(Import!AQ$2:AQ$237,Import!$F$2:$F$237,$F57,Import!$G$2:$G$237,$G57)</f>
        <v>0</v>
      </c>
      <c r="AR57" s="2">
        <f t="shared" si="25"/>
        <v>0</v>
      </c>
      <c r="AS57" s="2">
        <f t="shared" si="25"/>
        <v>0</v>
      </c>
      <c r="AT57" s="2">
        <f t="shared" si="25"/>
        <v>0</v>
      </c>
      <c r="AU57" s="2">
        <f>SUMIFS(Import!AU$2:AU$237,Import!$F$2:$F$237,$F57,Import!$G$2:$G$237,$G57)</f>
        <v>0</v>
      </c>
      <c r="AV57" s="2">
        <f>SUMIFS(Import!AV$2:AV$237,Import!$F$2:$F$237,$F57,Import!$G$2:$G$237,$G57)</f>
        <v>0</v>
      </c>
      <c r="AW57" s="2">
        <f>SUMIFS(Import!AW$2:AW$237,Import!$F$2:$F$237,$F57,Import!$G$2:$G$237,$G57)</f>
        <v>0</v>
      </c>
      <c r="AX57" s="2">
        <f>SUMIFS(Import!AX$2:AX$237,Import!$F$2:$F$237,$F57,Import!$G$2:$G$237,$G57)</f>
        <v>0</v>
      </c>
      <c r="AY57" s="2">
        <f t="shared" si="26"/>
        <v>0</v>
      </c>
      <c r="AZ57" s="2">
        <f t="shared" si="26"/>
        <v>0</v>
      </c>
      <c r="BA57" s="2">
        <f t="shared" si="26"/>
        <v>0</v>
      </c>
      <c r="BB57" s="2">
        <f>SUMIFS(Import!BB$2:BB$237,Import!$F$2:$F$237,$F57,Import!$G$2:$G$237,$G57)</f>
        <v>0</v>
      </c>
      <c r="BC57" s="2">
        <f>SUMIFS(Import!BC$2:BC$237,Import!$F$2:$F$237,$F57,Import!$G$2:$G$237,$G57)</f>
        <v>0</v>
      </c>
      <c r="BD57" s="2">
        <f>SUMIFS(Import!BD$2:BD$237,Import!$F$2:$F$237,$F57,Import!$G$2:$G$237,$G57)</f>
        <v>0</v>
      </c>
      <c r="BE57" s="2">
        <f>SUMIFS(Import!BE$2:BE$237,Import!$F$2:$F$237,$F57,Import!$G$2:$G$237,$G57)</f>
        <v>0</v>
      </c>
      <c r="BF57" s="2">
        <f t="shared" si="27"/>
        <v>0</v>
      </c>
      <c r="BG57" s="2">
        <f t="shared" si="27"/>
        <v>0</v>
      </c>
      <c r="BH57" s="2">
        <f t="shared" si="27"/>
        <v>0</v>
      </c>
      <c r="BI57" s="2">
        <f>SUMIFS(Import!BI$2:BI$237,Import!$F$2:$F$237,$F57,Import!$G$2:$G$237,$G57)</f>
        <v>0</v>
      </c>
      <c r="BJ57" s="2">
        <f>SUMIFS(Import!BJ$2:BJ$237,Import!$F$2:$F$237,$F57,Import!$G$2:$G$237,$G57)</f>
        <v>0</v>
      </c>
      <c r="BK57" s="2">
        <f>SUMIFS(Import!BK$2:BK$237,Import!$F$2:$F$237,$F57,Import!$G$2:$G$237,$G57)</f>
        <v>0</v>
      </c>
      <c r="BL57" s="2">
        <f>SUMIFS(Import!BL$2:BL$237,Import!$F$2:$F$237,$F57,Import!$G$2:$G$237,$G57)</f>
        <v>0</v>
      </c>
      <c r="BM57" s="2">
        <f t="shared" si="28"/>
        <v>0</v>
      </c>
      <c r="BN57" s="2">
        <f t="shared" si="28"/>
        <v>0</v>
      </c>
      <c r="BO57" s="2">
        <f t="shared" si="28"/>
        <v>0</v>
      </c>
      <c r="BP57" s="2">
        <f>SUMIFS(Import!BP$2:BP$237,Import!$F$2:$F$237,$F57,Import!$G$2:$G$237,$G57)</f>
        <v>0</v>
      </c>
      <c r="BQ57" s="2">
        <f>SUMIFS(Import!BQ$2:BQ$237,Import!$F$2:$F$237,$F57,Import!$G$2:$G$237,$G57)</f>
        <v>0</v>
      </c>
      <c r="BR57" s="2">
        <f>SUMIFS(Import!BR$2:BR$237,Import!$F$2:$F$237,$F57,Import!$G$2:$G$237,$G57)</f>
        <v>0</v>
      </c>
      <c r="BS57" s="2">
        <f>SUMIFS(Import!BS$2:BS$237,Import!$F$2:$F$237,$F57,Import!$G$2:$G$237,$G57)</f>
        <v>0</v>
      </c>
      <c r="BT57" s="2">
        <f t="shared" si="29"/>
        <v>0</v>
      </c>
      <c r="BU57" s="2">
        <f t="shared" si="29"/>
        <v>0</v>
      </c>
      <c r="BV57" s="2">
        <f t="shared" si="29"/>
        <v>0</v>
      </c>
      <c r="BW57" s="2">
        <f>SUMIFS(Import!BW$2:BW$237,Import!$F$2:$F$237,$F57,Import!$G$2:$G$237,$G57)</f>
        <v>0</v>
      </c>
      <c r="BX57" s="2">
        <f>SUMIFS(Import!BX$2:BX$237,Import!$F$2:$F$237,$F57,Import!$G$2:$G$237,$G57)</f>
        <v>0</v>
      </c>
      <c r="BY57" s="2">
        <f>SUMIFS(Import!BY$2:BY$237,Import!$F$2:$F$237,$F57,Import!$G$2:$G$237,$G57)</f>
        <v>0</v>
      </c>
      <c r="BZ57" s="2">
        <f>SUMIFS(Import!BZ$2:BZ$237,Import!$F$2:$F$237,$F57,Import!$G$2:$G$237,$G57)</f>
        <v>0</v>
      </c>
      <c r="CA57" s="2">
        <f t="shared" si="30"/>
        <v>0</v>
      </c>
      <c r="CB57" s="2">
        <f t="shared" si="30"/>
        <v>0</v>
      </c>
      <c r="CC57" s="2">
        <f t="shared" si="30"/>
        <v>0</v>
      </c>
      <c r="CD57" s="2">
        <f>SUMIFS(Import!CD$2:CD$237,Import!$F$2:$F$237,$F57,Import!$G$2:$G$237,$G57)</f>
        <v>0</v>
      </c>
      <c r="CE57" s="2">
        <f>SUMIFS(Import!CE$2:CE$237,Import!$F$2:$F$237,$F57,Import!$G$2:$G$237,$G57)</f>
        <v>0</v>
      </c>
      <c r="CF57" s="2">
        <f>SUMIFS(Import!CF$2:CF$237,Import!$F$2:$F$237,$F57,Import!$G$2:$G$237,$G57)</f>
        <v>0</v>
      </c>
      <c r="CG57" s="2">
        <f>SUMIFS(Import!CG$2:CG$237,Import!$F$2:$F$237,$F57,Import!$G$2:$G$237,$G57)</f>
        <v>0</v>
      </c>
      <c r="CH57" s="2">
        <f t="shared" si="31"/>
        <v>0</v>
      </c>
      <c r="CI57" s="2">
        <f t="shared" si="31"/>
        <v>0</v>
      </c>
      <c r="CJ57" s="2">
        <f t="shared" si="31"/>
        <v>0</v>
      </c>
      <c r="CK57" s="2">
        <f>SUMIFS(Import!CK$2:CK$237,Import!$F$2:$F$237,$F57,Import!$G$2:$G$237,$G57)</f>
        <v>0</v>
      </c>
      <c r="CL57" s="2">
        <f>SUMIFS(Import!CL$2:CL$237,Import!$F$2:$F$237,$F57,Import!$G$2:$G$237,$G57)</f>
        <v>0</v>
      </c>
      <c r="CM57" s="2">
        <f>SUMIFS(Import!CM$2:CM$237,Import!$F$2:$F$237,$F57,Import!$G$2:$G$237,$G57)</f>
        <v>0</v>
      </c>
      <c r="CN57" s="2">
        <f>SUMIFS(Import!CN$2:CN$237,Import!$F$2:$F$237,$F57,Import!$G$2:$G$237,$G57)</f>
        <v>0</v>
      </c>
      <c r="CO57" s="3">
        <f t="shared" si="32"/>
        <v>0</v>
      </c>
      <c r="CP57" s="3">
        <f t="shared" si="32"/>
        <v>0</v>
      </c>
      <c r="CQ57" s="3">
        <f t="shared" si="32"/>
        <v>0</v>
      </c>
      <c r="CR57" s="2">
        <f>SUMIFS(Import!CR$2:CR$237,Import!$F$2:$F$237,$F57,Import!$G$2:$G$237,$G57)</f>
        <v>0</v>
      </c>
      <c r="CS57" s="2">
        <f>SUMIFS(Import!CS$2:CS$237,Import!$F$2:$F$237,$F57,Import!$G$2:$G$237,$G57)</f>
        <v>0</v>
      </c>
      <c r="CT57" s="2">
        <f>SUMIFS(Import!CT$2:CT$237,Import!$F$2:$F$237,$F57,Import!$G$2:$G$237,$G57)</f>
        <v>0</v>
      </c>
    </row>
    <row r="58" spans="1:98" x14ac:dyDescent="0.25">
      <c r="A58" s="2" t="s">
        <v>38</v>
      </c>
      <c r="B58" s="2" t="s">
        <v>39</v>
      </c>
      <c r="C58" s="2">
        <v>1</v>
      </c>
      <c r="D58" s="2" t="s">
        <v>40</v>
      </c>
      <c r="E58" s="2">
        <v>23</v>
      </c>
      <c r="F58" s="2" t="s">
        <v>55</v>
      </c>
      <c r="G58" s="2">
        <v>4</v>
      </c>
      <c r="H58" s="2">
        <f>IF(SUMIFS(Import!H$2:H$237,Import!$F$2:$F$237,$F58,Import!$G$2:$G$237,$G58)=0,Data_T1!$H58,SUMIFS(Import!H$2:H$237,Import!$F$2:$F$237,$F58,Import!$G$2:$G$237,$G58))</f>
        <v>47</v>
      </c>
      <c r="I58" s="2">
        <f>SUMIFS(Import!I$2:I$237,Import!$F$2:$F$237,$F58,Import!$G$2:$G$237,$G58)</f>
        <v>14</v>
      </c>
      <c r="J58" s="2">
        <f>SUMIFS(Import!J$2:J$237,Import!$F$2:$F$237,$F58,Import!$G$2:$G$237,$G58)</f>
        <v>29.79</v>
      </c>
      <c r="K58" s="2">
        <f>SUMIFS(Import!K$2:K$237,Import!$F$2:$F$237,$F58,Import!$G$2:$G$237,$G58)</f>
        <v>33</v>
      </c>
      <c r="L58" s="2">
        <f>SUMIFS(Import!L$2:L$237,Import!$F$2:$F$237,$F58,Import!$G$2:$G$237,$G58)</f>
        <v>70.209999999999994</v>
      </c>
      <c r="M58" s="2">
        <f>SUMIFS(Import!M$2:M$237,Import!$F$2:$F$237,$F58,Import!$G$2:$G$237,$G58)</f>
        <v>0</v>
      </c>
      <c r="N58" s="2">
        <f>SUMIFS(Import!N$2:N$237,Import!$F$2:$F$237,$F58,Import!$G$2:$G$237,$G58)</f>
        <v>0</v>
      </c>
      <c r="O58" s="2">
        <f>SUMIFS(Import!O$2:O$237,Import!$F$2:$F$237,$F58,Import!$G$2:$G$237,$G58)</f>
        <v>0</v>
      </c>
      <c r="P58" s="2">
        <f>SUMIFS(Import!P$2:P$237,Import!$F$2:$F$237,$F58,Import!$G$2:$G$237,$G58)</f>
        <v>1</v>
      </c>
      <c r="Q58" s="2">
        <f>SUMIFS(Import!Q$2:Q$237,Import!$F$2:$F$237,$F58,Import!$G$2:$G$237,$G58)</f>
        <v>2.13</v>
      </c>
      <c r="R58" s="2">
        <f>SUMIFS(Import!R$2:R$237,Import!$F$2:$F$237,$F58,Import!$G$2:$G$237,$G58)</f>
        <v>3.03</v>
      </c>
      <c r="S58" s="2">
        <f>SUMIFS(Import!S$2:S$237,Import!$F$2:$F$237,$F58,Import!$G$2:$G$237,$G58)</f>
        <v>32</v>
      </c>
      <c r="T58" s="2">
        <f>SUMIFS(Import!T$2:T$237,Import!$F$2:$F$237,$F58,Import!$G$2:$G$237,$G58)</f>
        <v>68.09</v>
      </c>
      <c r="U58" s="2">
        <f>SUMIFS(Import!U$2:U$237,Import!$F$2:$F$237,$F58,Import!$G$2:$G$237,$G58)</f>
        <v>96.97</v>
      </c>
      <c r="V58" s="2">
        <f>SUMIFS(Import!V$2:V$237,Import!$F$2:$F$237,$F58,Import!$G$2:$G$237,$G58)</f>
        <v>1</v>
      </c>
      <c r="W58" s="2" t="str">
        <f t="shared" si="22"/>
        <v>M</v>
      </c>
      <c r="X58" s="2" t="str">
        <f t="shared" si="22"/>
        <v>GREIG</v>
      </c>
      <c r="Y58" s="2" t="str">
        <f t="shared" si="22"/>
        <v>Moana</v>
      </c>
      <c r="Z58" s="2">
        <f>SUMIFS(Import!Z$2:Z$237,Import!$F$2:$F$237,$F58,Import!$G$2:$G$237,$G58)</f>
        <v>7</v>
      </c>
      <c r="AA58" s="2">
        <f>SUMIFS(Import!AA$2:AA$237,Import!$F$2:$F$237,$F58,Import!$G$2:$G$237,$G58)</f>
        <v>14.89</v>
      </c>
      <c r="AB58" s="2">
        <f>SUMIFS(Import!AB$2:AB$237,Import!$F$2:$F$237,$F58,Import!$G$2:$G$237,$G58)</f>
        <v>21.88</v>
      </c>
      <c r="AC58" s="2">
        <f>SUMIFS(Import!AC$2:AC$237,Import!$F$2:$F$237,$F58,Import!$G$2:$G$237,$G58)</f>
        <v>3</v>
      </c>
      <c r="AD58" s="2" t="str">
        <f t="shared" si="23"/>
        <v>F</v>
      </c>
      <c r="AE58" s="2" t="str">
        <f t="shared" si="23"/>
        <v>SAGE</v>
      </c>
      <c r="AF58" s="2" t="str">
        <f t="shared" si="23"/>
        <v>Maina</v>
      </c>
      <c r="AG58" s="2">
        <f>SUMIFS(Import!AG$2:AG$237,Import!$F$2:$F$237,$F58,Import!$G$2:$G$237,$G58)</f>
        <v>25</v>
      </c>
      <c r="AH58" s="2">
        <f>SUMIFS(Import!AH$2:AH$237,Import!$F$2:$F$237,$F58,Import!$G$2:$G$237,$G58)</f>
        <v>53.19</v>
      </c>
      <c r="AI58" s="2">
        <f>SUMIFS(Import!AI$2:AI$237,Import!$F$2:$F$237,$F58,Import!$G$2:$G$237,$G58)</f>
        <v>78.13</v>
      </c>
      <c r="AJ58" s="2">
        <f>SUMIFS(Import!AJ$2:AJ$237,Import!$F$2:$F$237,$F58,Import!$G$2:$G$237,$G58)</f>
        <v>0</v>
      </c>
      <c r="AK58" s="2">
        <f t="shared" si="24"/>
        <v>0</v>
      </c>
      <c r="AL58" s="2">
        <f t="shared" si="24"/>
        <v>0</v>
      </c>
      <c r="AM58" s="2">
        <f t="shared" si="24"/>
        <v>0</v>
      </c>
      <c r="AN58" s="2">
        <f>SUMIFS(Import!AN$2:AN$237,Import!$F$2:$F$237,$F58,Import!$G$2:$G$237,$G58)</f>
        <v>0</v>
      </c>
      <c r="AO58" s="2">
        <f>SUMIFS(Import!AO$2:AO$237,Import!$F$2:$F$237,$F58,Import!$G$2:$G$237,$G58)</f>
        <v>0</v>
      </c>
      <c r="AP58" s="2">
        <f>SUMIFS(Import!AP$2:AP$237,Import!$F$2:$F$237,$F58,Import!$G$2:$G$237,$G58)</f>
        <v>0</v>
      </c>
      <c r="AQ58" s="2">
        <f>SUMIFS(Import!AQ$2:AQ$237,Import!$F$2:$F$237,$F58,Import!$G$2:$G$237,$G58)</f>
        <v>0</v>
      </c>
      <c r="AR58" s="2">
        <f t="shared" si="25"/>
        <v>0</v>
      </c>
      <c r="AS58" s="2">
        <f t="shared" si="25"/>
        <v>0</v>
      </c>
      <c r="AT58" s="2">
        <f t="shared" si="25"/>
        <v>0</v>
      </c>
      <c r="AU58" s="2">
        <f>SUMIFS(Import!AU$2:AU$237,Import!$F$2:$F$237,$F58,Import!$G$2:$G$237,$G58)</f>
        <v>0</v>
      </c>
      <c r="AV58" s="2">
        <f>SUMIFS(Import!AV$2:AV$237,Import!$F$2:$F$237,$F58,Import!$G$2:$G$237,$G58)</f>
        <v>0</v>
      </c>
      <c r="AW58" s="2">
        <f>SUMIFS(Import!AW$2:AW$237,Import!$F$2:$F$237,$F58,Import!$G$2:$G$237,$G58)</f>
        <v>0</v>
      </c>
      <c r="AX58" s="2">
        <f>SUMIFS(Import!AX$2:AX$237,Import!$F$2:$F$237,$F58,Import!$G$2:$G$237,$G58)</f>
        <v>0</v>
      </c>
      <c r="AY58" s="2">
        <f t="shared" si="26"/>
        <v>0</v>
      </c>
      <c r="AZ58" s="2">
        <f t="shared" si="26"/>
        <v>0</v>
      </c>
      <c r="BA58" s="2">
        <f t="shared" si="26"/>
        <v>0</v>
      </c>
      <c r="BB58" s="2">
        <f>SUMIFS(Import!BB$2:BB$237,Import!$F$2:$F$237,$F58,Import!$G$2:$G$237,$G58)</f>
        <v>0</v>
      </c>
      <c r="BC58" s="2">
        <f>SUMIFS(Import!BC$2:BC$237,Import!$F$2:$F$237,$F58,Import!$G$2:$G$237,$G58)</f>
        <v>0</v>
      </c>
      <c r="BD58" s="2">
        <f>SUMIFS(Import!BD$2:BD$237,Import!$F$2:$F$237,$F58,Import!$G$2:$G$237,$G58)</f>
        <v>0</v>
      </c>
      <c r="BE58" s="2">
        <f>SUMIFS(Import!BE$2:BE$237,Import!$F$2:$F$237,$F58,Import!$G$2:$G$237,$G58)</f>
        <v>0</v>
      </c>
      <c r="BF58" s="2">
        <f t="shared" si="27"/>
        <v>0</v>
      </c>
      <c r="BG58" s="2">
        <f t="shared" si="27"/>
        <v>0</v>
      </c>
      <c r="BH58" s="2">
        <f t="shared" si="27"/>
        <v>0</v>
      </c>
      <c r="BI58" s="2">
        <f>SUMIFS(Import!BI$2:BI$237,Import!$F$2:$F$237,$F58,Import!$G$2:$G$237,$G58)</f>
        <v>0</v>
      </c>
      <c r="BJ58" s="2">
        <f>SUMIFS(Import!BJ$2:BJ$237,Import!$F$2:$F$237,$F58,Import!$G$2:$G$237,$G58)</f>
        <v>0</v>
      </c>
      <c r="BK58" s="2">
        <f>SUMIFS(Import!BK$2:BK$237,Import!$F$2:$F$237,$F58,Import!$G$2:$G$237,$G58)</f>
        <v>0</v>
      </c>
      <c r="BL58" s="2">
        <f>SUMIFS(Import!BL$2:BL$237,Import!$F$2:$F$237,$F58,Import!$G$2:$G$237,$G58)</f>
        <v>0</v>
      </c>
      <c r="BM58" s="2">
        <f t="shared" si="28"/>
        <v>0</v>
      </c>
      <c r="BN58" s="2">
        <f t="shared" si="28"/>
        <v>0</v>
      </c>
      <c r="BO58" s="2">
        <f t="shared" si="28"/>
        <v>0</v>
      </c>
      <c r="BP58" s="2">
        <f>SUMIFS(Import!BP$2:BP$237,Import!$F$2:$F$237,$F58,Import!$G$2:$G$237,$G58)</f>
        <v>0</v>
      </c>
      <c r="BQ58" s="2">
        <f>SUMIFS(Import!BQ$2:BQ$237,Import!$F$2:$F$237,$F58,Import!$G$2:$G$237,$G58)</f>
        <v>0</v>
      </c>
      <c r="BR58" s="2">
        <f>SUMIFS(Import!BR$2:BR$237,Import!$F$2:$F$237,$F58,Import!$G$2:$G$237,$G58)</f>
        <v>0</v>
      </c>
      <c r="BS58" s="2">
        <f>SUMIFS(Import!BS$2:BS$237,Import!$F$2:$F$237,$F58,Import!$G$2:$G$237,$G58)</f>
        <v>0</v>
      </c>
      <c r="BT58" s="2">
        <f t="shared" si="29"/>
        <v>0</v>
      </c>
      <c r="BU58" s="2">
        <f t="shared" si="29"/>
        <v>0</v>
      </c>
      <c r="BV58" s="2">
        <f t="shared" si="29"/>
        <v>0</v>
      </c>
      <c r="BW58" s="2">
        <f>SUMIFS(Import!BW$2:BW$237,Import!$F$2:$F$237,$F58,Import!$G$2:$G$237,$G58)</f>
        <v>0</v>
      </c>
      <c r="BX58" s="2">
        <f>SUMIFS(Import!BX$2:BX$237,Import!$F$2:$F$237,$F58,Import!$G$2:$G$237,$G58)</f>
        <v>0</v>
      </c>
      <c r="BY58" s="2">
        <f>SUMIFS(Import!BY$2:BY$237,Import!$F$2:$F$237,$F58,Import!$G$2:$G$237,$G58)</f>
        <v>0</v>
      </c>
      <c r="BZ58" s="2">
        <f>SUMIFS(Import!BZ$2:BZ$237,Import!$F$2:$F$237,$F58,Import!$G$2:$G$237,$G58)</f>
        <v>0</v>
      </c>
      <c r="CA58" s="2">
        <f t="shared" si="30"/>
        <v>0</v>
      </c>
      <c r="CB58" s="2">
        <f t="shared" si="30"/>
        <v>0</v>
      </c>
      <c r="CC58" s="2">
        <f t="shared" si="30"/>
        <v>0</v>
      </c>
      <c r="CD58" s="2">
        <f>SUMIFS(Import!CD$2:CD$237,Import!$F$2:$F$237,$F58,Import!$G$2:$G$237,$G58)</f>
        <v>0</v>
      </c>
      <c r="CE58" s="2">
        <f>SUMIFS(Import!CE$2:CE$237,Import!$F$2:$F$237,$F58,Import!$G$2:$G$237,$G58)</f>
        <v>0</v>
      </c>
      <c r="CF58" s="2">
        <f>SUMIFS(Import!CF$2:CF$237,Import!$F$2:$F$237,$F58,Import!$G$2:$G$237,$G58)</f>
        <v>0</v>
      </c>
      <c r="CG58" s="2">
        <f>SUMIFS(Import!CG$2:CG$237,Import!$F$2:$F$237,$F58,Import!$G$2:$G$237,$G58)</f>
        <v>0</v>
      </c>
      <c r="CH58" s="2">
        <f t="shared" si="31"/>
        <v>0</v>
      </c>
      <c r="CI58" s="2">
        <f t="shared" si="31"/>
        <v>0</v>
      </c>
      <c r="CJ58" s="2">
        <f t="shared" si="31"/>
        <v>0</v>
      </c>
      <c r="CK58" s="2">
        <f>SUMIFS(Import!CK$2:CK$237,Import!$F$2:$F$237,$F58,Import!$G$2:$G$237,$G58)</f>
        <v>0</v>
      </c>
      <c r="CL58" s="2">
        <f>SUMIFS(Import!CL$2:CL$237,Import!$F$2:$F$237,$F58,Import!$G$2:$G$237,$G58)</f>
        <v>0</v>
      </c>
      <c r="CM58" s="2">
        <f>SUMIFS(Import!CM$2:CM$237,Import!$F$2:$F$237,$F58,Import!$G$2:$G$237,$G58)</f>
        <v>0</v>
      </c>
      <c r="CN58" s="2">
        <f>SUMIFS(Import!CN$2:CN$237,Import!$F$2:$F$237,$F58,Import!$G$2:$G$237,$G58)</f>
        <v>0</v>
      </c>
      <c r="CO58" s="3">
        <f t="shared" si="32"/>
        <v>0</v>
      </c>
      <c r="CP58" s="3">
        <f t="shared" si="32"/>
        <v>0</v>
      </c>
      <c r="CQ58" s="3">
        <f t="shared" si="32"/>
        <v>0</v>
      </c>
      <c r="CR58" s="2">
        <f>SUMIFS(Import!CR$2:CR$237,Import!$F$2:$F$237,$F58,Import!$G$2:$G$237,$G58)</f>
        <v>0</v>
      </c>
      <c r="CS58" s="2">
        <f>SUMIFS(Import!CS$2:CS$237,Import!$F$2:$F$237,$F58,Import!$G$2:$G$237,$G58)</f>
        <v>0</v>
      </c>
      <c r="CT58" s="2">
        <f>SUMIFS(Import!CT$2:CT$237,Import!$F$2:$F$237,$F58,Import!$G$2:$G$237,$G58)</f>
        <v>0</v>
      </c>
    </row>
    <row r="59" spans="1:98" x14ac:dyDescent="0.25">
      <c r="A59" s="2" t="s">
        <v>38</v>
      </c>
      <c r="B59" s="2" t="s">
        <v>39</v>
      </c>
      <c r="C59" s="2">
        <v>1</v>
      </c>
      <c r="D59" s="2" t="s">
        <v>40</v>
      </c>
      <c r="E59" s="2">
        <v>23</v>
      </c>
      <c r="F59" s="2" t="s">
        <v>55</v>
      </c>
      <c r="G59" s="2">
        <v>5</v>
      </c>
      <c r="H59" s="2">
        <f>IF(SUMIFS(Import!H$2:H$237,Import!$F$2:$F$237,$F59,Import!$G$2:$G$237,$G59)=0,Data_T1!$H59,SUMIFS(Import!H$2:H$237,Import!$F$2:$F$237,$F59,Import!$G$2:$G$237,$G59))</f>
        <v>259</v>
      </c>
      <c r="I59" s="2">
        <f>SUMIFS(Import!I$2:I$237,Import!$F$2:$F$237,$F59,Import!$G$2:$G$237,$G59)</f>
        <v>77</v>
      </c>
      <c r="J59" s="2">
        <f>SUMIFS(Import!J$2:J$237,Import!$F$2:$F$237,$F59,Import!$G$2:$G$237,$G59)</f>
        <v>29.73</v>
      </c>
      <c r="K59" s="2">
        <f>SUMIFS(Import!K$2:K$237,Import!$F$2:$F$237,$F59,Import!$G$2:$G$237,$G59)</f>
        <v>182</v>
      </c>
      <c r="L59" s="2">
        <f>SUMIFS(Import!L$2:L$237,Import!$F$2:$F$237,$F59,Import!$G$2:$G$237,$G59)</f>
        <v>70.27</v>
      </c>
      <c r="M59" s="2">
        <f>SUMIFS(Import!M$2:M$237,Import!$F$2:$F$237,$F59,Import!$G$2:$G$237,$G59)</f>
        <v>5</v>
      </c>
      <c r="N59" s="2">
        <f>SUMIFS(Import!N$2:N$237,Import!$F$2:$F$237,$F59,Import!$G$2:$G$237,$G59)</f>
        <v>1.93</v>
      </c>
      <c r="O59" s="2">
        <f>SUMIFS(Import!O$2:O$237,Import!$F$2:$F$237,$F59,Import!$G$2:$G$237,$G59)</f>
        <v>2.75</v>
      </c>
      <c r="P59" s="2">
        <f>SUMIFS(Import!P$2:P$237,Import!$F$2:$F$237,$F59,Import!$G$2:$G$237,$G59)</f>
        <v>0</v>
      </c>
      <c r="Q59" s="2">
        <f>SUMIFS(Import!Q$2:Q$237,Import!$F$2:$F$237,$F59,Import!$G$2:$G$237,$G59)</f>
        <v>0</v>
      </c>
      <c r="R59" s="2">
        <f>SUMIFS(Import!R$2:R$237,Import!$F$2:$F$237,$F59,Import!$G$2:$G$237,$G59)</f>
        <v>0</v>
      </c>
      <c r="S59" s="2">
        <f>SUMIFS(Import!S$2:S$237,Import!$F$2:$F$237,$F59,Import!$G$2:$G$237,$G59)</f>
        <v>177</v>
      </c>
      <c r="T59" s="2">
        <f>SUMIFS(Import!T$2:T$237,Import!$F$2:$F$237,$F59,Import!$G$2:$G$237,$G59)</f>
        <v>68.34</v>
      </c>
      <c r="U59" s="2">
        <f>SUMIFS(Import!U$2:U$237,Import!$F$2:$F$237,$F59,Import!$G$2:$G$237,$G59)</f>
        <v>97.25</v>
      </c>
      <c r="V59" s="2">
        <f>SUMIFS(Import!V$2:V$237,Import!$F$2:$F$237,$F59,Import!$G$2:$G$237,$G59)</f>
        <v>1</v>
      </c>
      <c r="W59" s="2" t="str">
        <f t="shared" si="22"/>
        <v>M</v>
      </c>
      <c r="X59" s="2" t="str">
        <f t="shared" si="22"/>
        <v>GREIG</v>
      </c>
      <c r="Y59" s="2" t="str">
        <f t="shared" si="22"/>
        <v>Moana</v>
      </c>
      <c r="Z59" s="2">
        <f>SUMIFS(Import!Z$2:Z$237,Import!$F$2:$F$237,$F59,Import!$G$2:$G$237,$G59)</f>
        <v>64</v>
      </c>
      <c r="AA59" s="2">
        <f>SUMIFS(Import!AA$2:AA$237,Import!$F$2:$F$237,$F59,Import!$G$2:$G$237,$G59)</f>
        <v>24.71</v>
      </c>
      <c r="AB59" s="2">
        <f>SUMIFS(Import!AB$2:AB$237,Import!$F$2:$F$237,$F59,Import!$G$2:$G$237,$G59)</f>
        <v>36.159999999999997</v>
      </c>
      <c r="AC59" s="2">
        <f>SUMIFS(Import!AC$2:AC$237,Import!$F$2:$F$237,$F59,Import!$G$2:$G$237,$G59)</f>
        <v>3</v>
      </c>
      <c r="AD59" s="2" t="str">
        <f t="shared" si="23"/>
        <v>F</v>
      </c>
      <c r="AE59" s="2" t="str">
        <f t="shared" si="23"/>
        <v>SAGE</v>
      </c>
      <c r="AF59" s="2" t="str">
        <f t="shared" si="23"/>
        <v>Maina</v>
      </c>
      <c r="AG59" s="2">
        <f>SUMIFS(Import!AG$2:AG$237,Import!$F$2:$F$237,$F59,Import!$G$2:$G$237,$G59)</f>
        <v>113</v>
      </c>
      <c r="AH59" s="2">
        <f>SUMIFS(Import!AH$2:AH$237,Import!$F$2:$F$237,$F59,Import!$G$2:$G$237,$G59)</f>
        <v>43.63</v>
      </c>
      <c r="AI59" s="2">
        <f>SUMIFS(Import!AI$2:AI$237,Import!$F$2:$F$237,$F59,Import!$G$2:$G$237,$G59)</f>
        <v>63.84</v>
      </c>
      <c r="AJ59" s="2">
        <f>SUMIFS(Import!AJ$2:AJ$237,Import!$F$2:$F$237,$F59,Import!$G$2:$G$237,$G59)</f>
        <v>0</v>
      </c>
      <c r="AK59" s="2">
        <f t="shared" si="24"/>
        <v>0</v>
      </c>
      <c r="AL59" s="2">
        <f t="shared" si="24"/>
        <v>0</v>
      </c>
      <c r="AM59" s="2">
        <f t="shared" si="24"/>
        <v>0</v>
      </c>
      <c r="AN59" s="2">
        <f>SUMIFS(Import!AN$2:AN$237,Import!$F$2:$F$237,$F59,Import!$G$2:$G$237,$G59)</f>
        <v>0</v>
      </c>
      <c r="AO59" s="2">
        <f>SUMIFS(Import!AO$2:AO$237,Import!$F$2:$F$237,$F59,Import!$G$2:$G$237,$G59)</f>
        <v>0</v>
      </c>
      <c r="AP59" s="2">
        <f>SUMIFS(Import!AP$2:AP$237,Import!$F$2:$F$237,$F59,Import!$G$2:$G$237,$G59)</f>
        <v>0</v>
      </c>
      <c r="AQ59" s="2">
        <f>SUMIFS(Import!AQ$2:AQ$237,Import!$F$2:$F$237,$F59,Import!$G$2:$G$237,$G59)</f>
        <v>0</v>
      </c>
      <c r="AR59" s="2">
        <f t="shared" si="25"/>
        <v>0</v>
      </c>
      <c r="AS59" s="2">
        <f t="shared" si="25"/>
        <v>0</v>
      </c>
      <c r="AT59" s="2">
        <f t="shared" si="25"/>
        <v>0</v>
      </c>
      <c r="AU59" s="2">
        <f>SUMIFS(Import!AU$2:AU$237,Import!$F$2:$F$237,$F59,Import!$G$2:$G$237,$G59)</f>
        <v>0</v>
      </c>
      <c r="AV59" s="2">
        <f>SUMIFS(Import!AV$2:AV$237,Import!$F$2:$F$237,$F59,Import!$G$2:$G$237,$G59)</f>
        <v>0</v>
      </c>
      <c r="AW59" s="2">
        <f>SUMIFS(Import!AW$2:AW$237,Import!$F$2:$F$237,$F59,Import!$G$2:$G$237,$G59)</f>
        <v>0</v>
      </c>
      <c r="AX59" s="2">
        <f>SUMIFS(Import!AX$2:AX$237,Import!$F$2:$F$237,$F59,Import!$G$2:$G$237,$G59)</f>
        <v>0</v>
      </c>
      <c r="AY59" s="2">
        <f t="shared" si="26"/>
        <v>0</v>
      </c>
      <c r="AZ59" s="2">
        <f t="shared" si="26"/>
        <v>0</v>
      </c>
      <c r="BA59" s="2">
        <f t="shared" si="26"/>
        <v>0</v>
      </c>
      <c r="BB59" s="2">
        <f>SUMIFS(Import!BB$2:BB$237,Import!$F$2:$F$237,$F59,Import!$G$2:$G$237,$G59)</f>
        <v>0</v>
      </c>
      <c r="BC59" s="2">
        <f>SUMIFS(Import!BC$2:BC$237,Import!$F$2:$F$237,$F59,Import!$G$2:$G$237,$G59)</f>
        <v>0</v>
      </c>
      <c r="BD59" s="2">
        <f>SUMIFS(Import!BD$2:BD$237,Import!$F$2:$F$237,$F59,Import!$G$2:$G$237,$G59)</f>
        <v>0</v>
      </c>
      <c r="BE59" s="2">
        <f>SUMIFS(Import!BE$2:BE$237,Import!$F$2:$F$237,$F59,Import!$G$2:$G$237,$G59)</f>
        <v>0</v>
      </c>
      <c r="BF59" s="2">
        <f t="shared" si="27"/>
        <v>0</v>
      </c>
      <c r="BG59" s="2">
        <f t="shared" si="27"/>
        <v>0</v>
      </c>
      <c r="BH59" s="2">
        <f t="shared" si="27"/>
        <v>0</v>
      </c>
      <c r="BI59" s="2">
        <f>SUMIFS(Import!BI$2:BI$237,Import!$F$2:$F$237,$F59,Import!$G$2:$G$237,$G59)</f>
        <v>0</v>
      </c>
      <c r="BJ59" s="2">
        <f>SUMIFS(Import!BJ$2:BJ$237,Import!$F$2:$F$237,$F59,Import!$G$2:$G$237,$G59)</f>
        <v>0</v>
      </c>
      <c r="BK59" s="2">
        <f>SUMIFS(Import!BK$2:BK$237,Import!$F$2:$F$237,$F59,Import!$G$2:$G$237,$G59)</f>
        <v>0</v>
      </c>
      <c r="BL59" s="2">
        <f>SUMIFS(Import!BL$2:BL$237,Import!$F$2:$F$237,$F59,Import!$G$2:$G$237,$G59)</f>
        <v>0</v>
      </c>
      <c r="BM59" s="2">
        <f t="shared" si="28"/>
        <v>0</v>
      </c>
      <c r="BN59" s="2">
        <f t="shared" si="28"/>
        <v>0</v>
      </c>
      <c r="BO59" s="2">
        <f t="shared" si="28"/>
        <v>0</v>
      </c>
      <c r="BP59" s="2">
        <f>SUMIFS(Import!BP$2:BP$237,Import!$F$2:$F$237,$F59,Import!$G$2:$G$237,$G59)</f>
        <v>0</v>
      </c>
      <c r="BQ59" s="2">
        <f>SUMIFS(Import!BQ$2:BQ$237,Import!$F$2:$F$237,$F59,Import!$G$2:$G$237,$G59)</f>
        <v>0</v>
      </c>
      <c r="BR59" s="2">
        <f>SUMIFS(Import!BR$2:BR$237,Import!$F$2:$F$237,$F59,Import!$G$2:$G$237,$G59)</f>
        <v>0</v>
      </c>
      <c r="BS59" s="2">
        <f>SUMIFS(Import!BS$2:BS$237,Import!$F$2:$F$237,$F59,Import!$G$2:$G$237,$G59)</f>
        <v>0</v>
      </c>
      <c r="BT59" s="2">
        <f t="shared" si="29"/>
        <v>0</v>
      </c>
      <c r="BU59" s="2">
        <f t="shared" si="29"/>
        <v>0</v>
      </c>
      <c r="BV59" s="2">
        <f t="shared" si="29"/>
        <v>0</v>
      </c>
      <c r="BW59" s="2">
        <f>SUMIFS(Import!BW$2:BW$237,Import!$F$2:$F$237,$F59,Import!$G$2:$G$237,$G59)</f>
        <v>0</v>
      </c>
      <c r="BX59" s="2">
        <f>SUMIFS(Import!BX$2:BX$237,Import!$F$2:$F$237,$F59,Import!$G$2:$G$237,$G59)</f>
        <v>0</v>
      </c>
      <c r="BY59" s="2">
        <f>SUMIFS(Import!BY$2:BY$237,Import!$F$2:$F$237,$F59,Import!$G$2:$G$237,$G59)</f>
        <v>0</v>
      </c>
      <c r="BZ59" s="2">
        <f>SUMIFS(Import!BZ$2:BZ$237,Import!$F$2:$F$237,$F59,Import!$G$2:$G$237,$G59)</f>
        <v>0</v>
      </c>
      <c r="CA59" s="2">
        <f t="shared" si="30"/>
        <v>0</v>
      </c>
      <c r="CB59" s="2">
        <f t="shared" si="30"/>
        <v>0</v>
      </c>
      <c r="CC59" s="2">
        <f t="shared" si="30"/>
        <v>0</v>
      </c>
      <c r="CD59" s="2">
        <f>SUMIFS(Import!CD$2:CD$237,Import!$F$2:$F$237,$F59,Import!$G$2:$G$237,$G59)</f>
        <v>0</v>
      </c>
      <c r="CE59" s="2">
        <f>SUMIFS(Import!CE$2:CE$237,Import!$F$2:$F$237,$F59,Import!$G$2:$G$237,$G59)</f>
        <v>0</v>
      </c>
      <c r="CF59" s="2">
        <f>SUMIFS(Import!CF$2:CF$237,Import!$F$2:$F$237,$F59,Import!$G$2:$G$237,$G59)</f>
        <v>0</v>
      </c>
      <c r="CG59" s="2">
        <f>SUMIFS(Import!CG$2:CG$237,Import!$F$2:$F$237,$F59,Import!$G$2:$G$237,$G59)</f>
        <v>0</v>
      </c>
      <c r="CH59" s="2">
        <f t="shared" si="31"/>
        <v>0</v>
      </c>
      <c r="CI59" s="2">
        <f t="shared" si="31"/>
        <v>0</v>
      </c>
      <c r="CJ59" s="2">
        <f t="shared" si="31"/>
        <v>0</v>
      </c>
      <c r="CK59" s="2">
        <f>SUMIFS(Import!CK$2:CK$237,Import!$F$2:$F$237,$F59,Import!$G$2:$G$237,$G59)</f>
        <v>0</v>
      </c>
      <c r="CL59" s="2">
        <f>SUMIFS(Import!CL$2:CL$237,Import!$F$2:$F$237,$F59,Import!$G$2:$G$237,$G59)</f>
        <v>0</v>
      </c>
      <c r="CM59" s="2">
        <f>SUMIFS(Import!CM$2:CM$237,Import!$F$2:$F$237,$F59,Import!$G$2:$G$237,$G59)</f>
        <v>0</v>
      </c>
      <c r="CN59" s="2">
        <f>SUMIFS(Import!CN$2:CN$237,Import!$F$2:$F$237,$F59,Import!$G$2:$G$237,$G59)</f>
        <v>0</v>
      </c>
      <c r="CO59" s="3">
        <f t="shared" si="32"/>
        <v>0</v>
      </c>
      <c r="CP59" s="3">
        <f t="shared" si="32"/>
        <v>0</v>
      </c>
      <c r="CQ59" s="3">
        <f t="shared" si="32"/>
        <v>0</v>
      </c>
      <c r="CR59" s="2">
        <f>SUMIFS(Import!CR$2:CR$237,Import!$F$2:$F$237,$F59,Import!$G$2:$G$237,$G59)</f>
        <v>0</v>
      </c>
      <c r="CS59" s="2">
        <f>SUMIFS(Import!CS$2:CS$237,Import!$F$2:$F$237,$F59,Import!$G$2:$G$237,$G59)</f>
        <v>0</v>
      </c>
      <c r="CT59" s="2">
        <f>SUMIFS(Import!CT$2:CT$237,Import!$F$2:$F$237,$F59,Import!$G$2:$G$237,$G59)</f>
        <v>0</v>
      </c>
    </row>
    <row r="60" spans="1:98" x14ac:dyDescent="0.25">
      <c r="A60" s="2" t="s">
        <v>38</v>
      </c>
      <c r="B60" s="2" t="s">
        <v>39</v>
      </c>
      <c r="C60" s="2">
        <v>1</v>
      </c>
      <c r="D60" s="2" t="s">
        <v>40</v>
      </c>
      <c r="E60" s="2">
        <v>23</v>
      </c>
      <c r="F60" s="2" t="s">
        <v>55</v>
      </c>
      <c r="G60" s="2">
        <v>6</v>
      </c>
      <c r="H60" s="2">
        <f>IF(SUMIFS(Import!H$2:H$237,Import!$F$2:$F$237,$F60,Import!$G$2:$G$237,$G60)=0,Data_T1!$H60,SUMIFS(Import!H$2:H$237,Import!$F$2:$F$237,$F60,Import!$G$2:$G$237,$G60))</f>
        <v>62</v>
      </c>
      <c r="I60" s="2">
        <f>SUMIFS(Import!I$2:I$237,Import!$F$2:$F$237,$F60,Import!$G$2:$G$237,$G60)</f>
        <v>21</v>
      </c>
      <c r="J60" s="2">
        <f>SUMIFS(Import!J$2:J$237,Import!$F$2:$F$237,$F60,Import!$G$2:$G$237,$G60)</f>
        <v>33.869999999999997</v>
      </c>
      <c r="K60" s="2">
        <f>SUMIFS(Import!K$2:K$237,Import!$F$2:$F$237,$F60,Import!$G$2:$G$237,$G60)</f>
        <v>41</v>
      </c>
      <c r="L60" s="2">
        <f>SUMIFS(Import!L$2:L$237,Import!$F$2:$F$237,$F60,Import!$G$2:$G$237,$G60)</f>
        <v>66.13</v>
      </c>
      <c r="M60" s="2">
        <f>SUMIFS(Import!M$2:M$237,Import!$F$2:$F$237,$F60,Import!$G$2:$G$237,$G60)</f>
        <v>0</v>
      </c>
      <c r="N60" s="2">
        <f>SUMIFS(Import!N$2:N$237,Import!$F$2:$F$237,$F60,Import!$G$2:$G$237,$G60)</f>
        <v>0</v>
      </c>
      <c r="O60" s="2">
        <f>SUMIFS(Import!O$2:O$237,Import!$F$2:$F$237,$F60,Import!$G$2:$G$237,$G60)</f>
        <v>0</v>
      </c>
      <c r="P60" s="2">
        <f>SUMIFS(Import!P$2:P$237,Import!$F$2:$F$237,$F60,Import!$G$2:$G$237,$G60)</f>
        <v>0</v>
      </c>
      <c r="Q60" s="2">
        <f>SUMIFS(Import!Q$2:Q$237,Import!$F$2:$F$237,$F60,Import!$G$2:$G$237,$G60)</f>
        <v>0</v>
      </c>
      <c r="R60" s="2">
        <f>SUMIFS(Import!R$2:R$237,Import!$F$2:$F$237,$F60,Import!$G$2:$G$237,$G60)</f>
        <v>0</v>
      </c>
      <c r="S60" s="2">
        <f>SUMIFS(Import!S$2:S$237,Import!$F$2:$F$237,$F60,Import!$G$2:$G$237,$G60)</f>
        <v>41</v>
      </c>
      <c r="T60" s="2">
        <f>SUMIFS(Import!T$2:T$237,Import!$F$2:$F$237,$F60,Import!$G$2:$G$237,$G60)</f>
        <v>66.13</v>
      </c>
      <c r="U60" s="2">
        <f>SUMIFS(Import!U$2:U$237,Import!$F$2:$F$237,$F60,Import!$G$2:$G$237,$G60)</f>
        <v>100</v>
      </c>
      <c r="V60" s="2">
        <f>SUMIFS(Import!V$2:V$237,Import!$F$2:$F$237,$F60,Import!$G$2:$G$237,$G60)</f>
        <v>1</v>
      </c>
      <c r="W60" s="2" t="str">
        <f t="shared" si="22"/>
        <v>M</v>
      </c>
      <c r="X60" s="2" t="str">
        <f t="shared" si="22"/>
        <v>GREIG</v>
      </c>
      <c r="Y60" s="2" t="str">
        <f t="shared" si="22"/>
        <v>Moana</v>
      </c>
      <c r="Z60" s="2">
        <f>SUMIFS(Import!Z$2:Z$237,Import!$F$2:$F$237,$F60,Import!$G$2:$G$237,$G60)</f>
        <v>12</v>
      </c>
      <c r="AA60" s="2">
        <f>SUMIFS(Import!AA$2:AA$237,Import!$F$2:$F$237,$F60,Import!$G$2:$G$237,$G60)</f>
        <v>19.350000000000001</v>
      </c>
      <c r="AB60" s="2">
        <f>SUMIFS(Import!AB$2:AB$237,Import!$F$2:$F$237,$F60,Import!$G$2:$G$237,$G60)</f>
        <v>29.27</v>
      </c>
      <c r="AC60" s="2">
        <f>SUMIFS(Import!AC$2:AC$237,Import!$F$2:$F$237,$F60,Import!$G$2:$G$237,$G60)</f>
        <v>3</v>
      </c>
      <c r="AD60" s="2" t="str">
        <f t="shared" si="23"/>
        <v>F</v>
      </c>
      <c r="AE60" s="2" t="str">
        <f t="shared" si="23"/>
        <v>SAGE</v>
      </c>
      <c r="AF60" s="2" t="str">
        <f t="shared" si="23"/>
        <v>Maina</v>
      </c>
      <c r="AG60" s="2">
        <f>SUMIFS(Import!AG$2:AG$237,Import!$F$2:$F$237,$F60,Import!$G$2:$G$237,$G60)</f>
        <v>29</v>
      </c>
      <c r="AH60" s="2">
        <f>SUMIFS(Import!AH$2:AH$237,Import!$F$2:$F$237,$F60,Import!$G$2:$G$237,$G60)</f>
        <v>46.77</v>
      </c>
      <c r="AI60" s="2">
        <f>SUMIFS(Import!AI$2:AI$237,Import!$F$2:$F$237,$F60,Import!$G$2:$G$237,$G60)</f>
        <v>70.73</v>
      </c>
      <c r="AJ60" s="2">
        <f>SUMIFS(Import!AJ$2:AJ$237,Import!$F$2:$F$237,$F60,Import!$G$2:$G$237,$G60)</f>
        <v>0</v>
      </c>
      <c r="AK60" s="2">
        <f t="shared" si="24"/>
        <v>0</v>
      </c>
      <c r="AL60" s="2">
        <f t="shared" si="24"/>
        <v>0</v>
      </c>
      <c r="AM60" s="2">
        <f t="shared" si="24"/>
        <v>0</v>
      </c>
      <c r="AN60" s="2">
        <f>SUMIFS(Import!AN$2:AN$237,Import!$F$2:$F$237,$F60,Import!$G$2:$G$237,$G60)</f>
        <v>0</v>
      </c>
      <c r="AO60" s="2">
        <f>SUMIFS(Import!AO$2:AO$237,Import!$F$2:$F$237,$F60,Import!$G$2:$G$237,$G60)</f>
        <v>0</v>
      </c>
      <c r="AP60" s="2">
        <f>SUMIFS(Import!AP$2:AP$237,Import!$F$2:$F$237,$F60,Import!$G$2:$G$237,$G60)</f>
        <v>0</v>
      </c>
      <c r="AQ60" s="2">
        <f>SUMIFS(Import!AQ$2:AQ$237,Import!$F$2:$F$237,$F60,Import!$G$2:$G$237,$G60)</f>
        <v>0</v>
      </c>
      <c r="AR60" s="2">
        <f t="shared" si="25"/>
        <v>0</v>
      </c>
      <c r="AS60" s="2">
        <f t="shared" si="25"/>
        <v>0</v>
      </c>
      <c r="AT60" s="2">
        <f t="shared" si="25"/>
        <v>0</v>
      </c>
      <c r="AU60" s="2">
        <f>SUMIFS(Import!AU$2:AU$237,Import!$F$2:$F$237,$F60,Import!$G$2:$G$237,$G60)</f>
        <v>0</v>
      </c>
      <c r="AV60" s="2">
        <f>SUMIFS(Import!AV$2:AV$237,Import!$F$2:$F$237,$F60,Import!$G$2:$G$237,$G60)</f>
        <v>0</v>
      </c>
      <c r="AW60" s="2">
        <f>SUMIFS(Import!AW$2:AW$237,Import!$F$2:$F$237,$F60,Import!$G$2:$G$237,$G60)</f>
        <v>0</v>
      </c>
      <c r="AX60" s="2">
        <f>SUMIFS(Import!AX$2:AX$237,Import!$F$2:$F$237,$F60,Import!$G$2:$G$237,$G60)</f>
        <v>0</v>
      </c>
      <c r="AY60" s="2">
        <f t="shared" si="26"/>
        <v>0</v>
      </c>
      <c r="AZ60" s="2">
        <f t="shared" si="26"/>
        <v>0</v>
      </c>
      <c r="BA60" s="2">
        <f t="shared" si="26"/>
        <v>0</v>
      </c>
      <c r="BB60" s="2">
        <f>SUMIFS(Import!BB$2:BB$237,Import!$F$2:$F$237,$F60,Import!$G$2:$G$237,$G60)</f>
        <v>0</v>
      </c>
      <c r="BC60" s="2">
        <f>SUMIFS(Import!BC$2:BC$237,Import!$F$2:$F$237,$F60,Import!$G$2:$G$237,$G60)</f>
        <v>0</v>
      </c>
      <c r="BD60" s="2">
        <f>SUMIFS(Import!BD$2:BD$237,Import!$F$2:$F$237,$F60,Import!$G$2:$G$237,$G60)</f>
        <v>0</v>
      </c>
      <c r="BE60" s="2">
        <f>SUMIFS(Import!BE$2:BE$237,Import!$F$2:$F$237,$F60,Import!$G$2:$G$237,$G60)</f>
        <v>0</v>
      </c>
      <c r="BF60" s="2">
        <f t="shared" si="27"/>
        <v>0</v>
      </c>
      <c r="BG60" s="2">
        <f t="shared" si="27"/>
        <v>0</v>
      </c>
      <c r="BH60" s="2">
        <f t="shared" si="27"/>
        <v>0</v>
      </c>
      <c r="BI60" s="2">
        <f>SUMIFS(Import!BI$2:BI$237,Import!$F$2:$F$237,$F60,Import!$G$2:$G$237,$G60)</f>
        <v>0</v>
      </c>
      <c r="BJ60" s="2">
        <f>SUMIFS(Import!BJ$2:BJ$237,Import!$F$2:$F$237,$F60,Import!$G$2:$G$237,$G60)</f>
        <v>0</v>
      </c>
      <c r="BK60" s="2">
        <f>SUMIFS(Import!BK$2:BK$237,Import!$F$2:$F$237,$F60,Import!$G$2:$G$237,$G60)</f>
        <v>0</v>
      </c>
      <c r="BL60" s="2">
        <f>SUMIFS(Import!BL$2:BL$237,Import!$F$2:$F$237,$F60,Import!$G$2:$G$237,$G60)</f>
        <v>0</v>
      </c>
      <c r="BM60" s="2">
        <f t="shared" si="28"/>
        <v>0</v>
      </c>
      <c r="BN60" s="2">
        <f t="shared" si="28"/>
        <v>0</v>
      </c>
      <c r="BO60" s="2">
        <f t="shared" si="28"/>
        <v>0</v>
      </c>
      <c r="BP60" s="2">
        <f>SUMIFS(Import!BP$2:BP$237,Import!$F$2:$F$237,$F60,Import!$G$2:$G$237,$G60)</f>
        <v>0</v>
      </c>
      <c r="BQ60" s="2">
        <f>SUMIFS(Import!BQ$2:BQ$237,Import!$F$2:$F$237,$F60,Import!$G$2:$G$237,$G60)</f>
        <v>0</v>
      </c>
      <c r="BR60" s="2">
        <f>SUMIFS(Import!BR$2:BR$237,Import!$F$2:$F$237,$F60,Import!$G$2:$G$237,$G60)</f>
        <v>0</v>
      </c>
      <c r="BS60" s="2">
        <f>SUMIFS(Import!BS$2:BS$237,Import!$F$2:$F$237,$F60,Import!$G$2:$G$237,$G60)</f>
        <v>0</v>
      </c>
      <c r="BT60" s="2">
        <f t="shared" si="29"/>
        <v>0</v>
      </c>
      <c r="BU60" s="2">
        <f t="shared" si="29"/>
        <v>0</v>
      </c>
      <c r="BV60" s="2">
        <f t="shared" si="29"/>
        <v>0</v>
      </c>
      <c r="BW60" s="2">
        <f>SUMIFS(Import!BW$2:BW$237,Import!$F$2:$F$237,$F60,Import!$G$2:$G$237,$G60)</f>
        <v>0</v>
      </c>
      <c r="BX60" s="2">
        <f>SUMIFS(Import!BX$2:BX$237,Import!$F$2:$F$237,$F60,Import!$G$2:$G$237,$G60)</f>
        <v>0</v>
      </c>
      <c r="BY60" s="2">
        <f>SUMIFS(Import!BY$2:BY$237,Import!$F$2:$F$237,$F60,Import!$G$2:$G$237,$G60)</f>
        <v>0</v>
      </c>
      <c r="BZ60" s="2">
        <f>SUMIFS(Import!BZ$2:BZ$237,Import!$F$2:$F$237,$F60,Import!$G$2:$G$237,$G60)</f>
        <v>0</v>
      </c>
      <c r="CA60" s="2">
        <f t="shared" si="30"/>
        <v>0</v>
      </c>
      <c r="CB60" s="2">
        <f t="shared" si="30"/>
        <v>0</v>
      </c>
      <c r="CC60" s="2">
        <f t="shared" si="30"/>
        <v>0</v>
      </c>
      <c r="CD60" s="2">
        <f>SUMIFS(Import!CD$2:CD$237,Import!$F$2:$F$237,$F60,Import!$G$2:$G$237,$G60)</f>
        <v>0</v>
      </c>
      <c r="CE60" s="2">
        <f>SUMIFS(Import!CE$2:CE$237,Import!$F$2:$F$237,$F60,Import!$G$2:$G$237,$G60)</f>
        <v>0</v>
      </c>
      <c r="CF60" s="2">
        <f>SUMIFS(Import!CF$2:CF$237,Import!$F$2:$F$237,$F60,Import!$G$2:$G$237,$G60)</f>
        <v>0</v>
      </c>
      <c r="CG60" s="2">
        <f>SUMIFS(Import!CG$2:CG$237,Import!$F$2:$F$237,$F60,Import!$G$2:$G$237,$G60)</f>
        <v>0</v>
      </c>
      <c r="CH60" s="2">
        <f t="shared" si="31"/>
        <v>0</v>
      </c>
      <c r="CI60" s="2">
        <f t="shared" si="31"/>
        <v>0</v>
      </c>
      <c r="CJ60" s="2">
        <f t="shared" si="31"/>
        <v>0</v>
      </c>
      <c r="CK60" s="2">
        <f>SUMIFS(Import!CK$2:CK$237,Import!$F$2:$F$237,$F60,Import!$G$2:$G$237,$G60)</f>
        <v>0</v>
      </c>
      <c r="CL60" s="2">
        <f>SUMIFS(Import!CL$2:CL$237,Import!$F$2:$F$237,$F60,Import!$G$2:$G$237,$G60)</f>
        <v>0</v>
      </c>
      <c r="CM60" s="2">
        <f>SUMIFS(Import!CM$2:CM$237,Import!$F$2:$F$237,$F60,Import!$G$2:$G$237,$G60)</f>
        <v>0</v>
      </c>
      <c r="CN60" s="2">
        <f>SUMIFS(Import!CN$2:CN$237,Import!$F$2:$F$237,$F60,Import!$G$2:$G$237,$G60)</f>
        <v>0</v>
      </c>
      <c r="CO60" s="3">
        <f t="shared" si="32"/>
        <v>0</v>
      </c>
      <c r="CP60" s="3">
        <f t="shared" si="32"/>
        <v>0</v>
      </c>
      <c r="CQ60" s="3">
        <f t="shared" si="32"/>
        <v>0</v>
      </c>
      <c r="CR60" s="2">
        <f>SUMIFS(Import!CR$2:CR$237,Import!$F$2:$F$237,$F60,Import!$G$2:$G$237,$G60)</f>
        <v>0</v>
      </c>
      <c r="CS60" s="2">
        <f>SUMIFS(Import!CS$2:CS$237,Import!$F$2:$F$237,$F60,Import!$G$2:$G$237,$G60)</f>
        <v>0</v>
      </c>
      <c r="CT60" s="2">
        <f>SUMIFS(Import!CT$2:CT$237,Import!$F$2:$F$237,$F60,Import!$G$2:$G$237,$G60)</f>
        <v>0</v>
      </c>
    </row>
    <row r="61" spans="1:98" x14ac:dyDescent="0.25">
      <c r="A61" s="2" t="s">
        <v>38</v>
      </c>
      <c r="B61" s="2" t="s">
        <v>39</v>
      </c>
      <c r="C61" s="2">
        <v>3</v>
      </c>
      <c r="D61" s="2" t="s">
        <v>44</v>
      </c>
      <c r="E61" s="2">
        <v>24</v>
      </c>
      <c r="F61" s="2" t="s">
        <v>56</v>
      </c>
      <c r="G61" s="2">
        <v>1</v>
      </c>
      <c r="H61" s="2">
        <f>IF(SUMIFS(Import!H$2:H$237,Import!$F$2:$F$237,$F61,Import!$G$2:$G$237,$G61)=0,Data_T1!$H61,SUMIFS(Import!H$2:H$237,Import!$F$2:$F$237,$F61,Import!$G$2:$G$237,$G61))</f>
        <v>357</v>
      </c>
      <c r="I61" s="2">
        <f>SUMIFS(Import!I$2:I$237,Import!$F$2:$F$237,$F61,Import!$G$2:$G$237,$G61)</f>
        <v>149</v>
      </c>
      <c r="J61" s="2">
        <f>SUMIFS(Import!J$2:J$237,Import!$F$2:$F$237,$F61,Import!$G$2:$G$237,$G61)</f>
        <v>41.74</v>
      </c>
      <c r="K61" s="2">
        <f>SUMIFS(Import!K$2:K$237,Import!$F$2:$F$237,$F61,Import!$G$2:$G$237,$G61)</f>
        <v>208</v>
      </c>
      <c r="L61" s="2">
        <f>SUMIFS(Import!L$2:L$237,Import!$F$2:$F$237,$F61,Import!$G$2:$G$237,$G61)</f>
        <v>58.26</v>
      </c>
      <c r="M61" s="2">
        <f>SUMIFS(Import!M$2:M$237,Import!$F$2:$F$237,$F61,Import!$G$2:$G$237,$G61)</f>
        <v>2</v>
      </c>
      <c r="N61" s="2">
        <f>SUMIFS(Import!N$2:N$237,Import!$F$2:$F$237,$F61,Import!$G$2:$G$237,$G61)</f>
        <v>0.56000000000000005</v>
      </c>
      <c r="O61" s="2">
        <f>SUMIFS(Import!O$2:O$237,Import!$F$2:$F$237,$F61,Import!$G$2:$G$237,$G61)</f>
        <v>0.96</v>
      </c>
      <c r="P61" s="2">
        <f>SUMIFS(Import!P$2:P$237,Import!$F$2:$F$237,$F61,Import!$G$2:$G$237,$G61)</f>
        <v>1</v>
      </c>
      <c r="Q61" s="2">
        <f>SUMIFS(Import!Q$2:Q$237,Import!$F$2:$F$237,$F61,Import!$G$2:$G$237,$G61)</f>
        <v>0.28000000000000003</v>
      </c>
      <c r="R61" s="2">
        <f>SUMIFS(Import!R$2:R$237,Import!$F$2:$F$237,$F61,Import!$G$2:$G$237,$G61)</f>
        <v>0.48</v>
      </c>
      <c r="S61" s="2">
        <f>SUMIFS(Import!S$2:S$237,Import!$F$2:$F$237,$F61,Import!$G$2:$G$237,$G61)</f>
        <v>205</v>
      </c>
      <c r="T61" s="2">
        <f>SUMIFS(Import!T$2:T$237,Import!$F$2:$F$237,$F61,Import!$G$2:$G$237,$G61)</f>
        <v>57.42</v>
      </c>
      <c r="U61" s="2">
        <f>SUMIFS(Import!U$2:U$237,Import!$F$2:$F$237,$F61,Import!$G$2:$G$237,$G61)</f>
        <v>98.56</v>
      </c>
      <c r="V61" s="2">
        <f>SUMIFS(Import!V$2:V$237,Import!$F$2:$F$237,$F61,Import!$G$2:$G$237,$G61)</f>
        <v>1</v>
      </c>
      <c r="W61" s="2" t="str">
        <f t="shared" si="22"/>
        <v>M</v>
      </c>
      <c r="X61" s="2" t="str">
        <f t="shared" si="22"/>
        <v>HOWELL</v>
      </c>
      <c r="Y61" s="2" t="str">
        <f t="shared" si="22"/>
        <v>Patrick</v>
      </c>
      <c r="Z61" s="2">
        <f>SUMIFS(Import!Z$2:Z$237,Import!$F$2:$F$237,$F61,Import!$G$2:$G$237,$G61)</f>
        <v>137</v>
      </c>
      <c r="AA61" s="2">
        <f>SUMIFS(Import!AA$2:AA$237,Import!$F$2:$F$237,$F61,Import!$G$2:$G$237,$G61)</f>
        <v>38.380000000000003</v>
      </c>
      <c r="AB61" s="2">
        <f>SUMIFS(Import!AB$2:AB$237,Import!$F$2:$F$237,$F61,Import!$G$2:$G$237,$G61)</f>
        <v>66.83</v>
      </c>
      <c r="AC61" s="2">
        <f>SUMIFS(Import!AC$2:AC$237,Import!$F$2:$F$237,$F61,Import!$G$2:$G$237,$G61)</f>
        <v>5</v>
      </c>
      <c r="AD61" s="2" t="str">
        <f t="shared" si="23"/>
        <v>M</v>
      </c>
      <c r="AE61" s="2" t="str">
        <f t="shared" si="23"/>
        <v>BROTHERSON</v>
      </c>
      <c r="AF61" s="2" t="str">
        <f t="shared" si="23"/>
        <v>Moetai, Charles</v>
      </c>
      <c r="AG61" s="2">
        <f>SUMIFS(Import!AG$2:AG$237,Import!$F$2:$F$237,$F61,Import!$G$2:$G$237,$G61)</f>
        <v>68</v>
      </c>
      <c r="AH61" s="2">
        <f>SUMIFS(Import!AH$2:AH$237,Import!$F$2:$F$237,$F61,Import!$G$2:$G$237,$G61)</f>
        <v>19.05</v>
      </c>
      <c r="AI61" s="2">
        <f>SUMIFS(Import!AI$2:AI$237,Import!$F$2:$F$237,$F61,Import!$G$2:$G$237,$G61)</f>
        <v>33.17</v>
      </c>
      <c r="AJ61" s="2">
        <f>SUMIFS(Import!AJ$2:AJ$237,Import!$F$2:$F$237,$F61,Import!$G$2:$G$237,$G61)</f>
        <v>0</v>
      </c>
      <c r="AK61" s="2">
        <f t="shared" si="24"/>
        <v>0</v>
      </c>
      <c r="AL61" s="2">
        <f t="shared" si="24"/>
        <v>0</v>
      </c>
      <c r="AM61" s="2">
        <f t="shared" si="24"/>
        <v>0</v>
      </c>
      <c r="AN61" s="2">
        <f>SUMIFS(Import!AN$2:AN$237,Import!$F$2:$F$237,$F61,Import!$G$2:$G$237,$G61)</f>
        <v>0</v>
      </c>
      <c r="AO61" s="2">
        <f>SUMIFS(Import!AO$2:AO$237,Import!$F$2:$F$237,$F61,Import!$G$2:$G$237,$G61)</f>
        <v>0</v>
      </c>
      <c r="AP61" s="2">
        <f>SUMIFS(Import!AP$2:AP$237,Import!$F$2:$F$237,$F61,Import!$G$2:$G$237,$G61)</f>
        <v>0</v>
      </c>
      <c r="AQ61" s="2">
        <f>SUMIFS(Import!AQ$2:AQ$237,Import!$F$2:$F$237,$F61,Import!$G$2:$G$237,$G61)</f>
        <v>0</v>
      </c>
      <c r="AR61" s="2">
        <f t="shared" si="25"/>
        <v>0</v>
      </c>
      <c r="AS61" s="2">
        <f t="shared" si="25"/>
        <v>0</v>
      </c>
      <c r="AT61" s="2">
        <f t="shared" si="25"/>
        <v>0</v>
      </c>
      <c r="AU61" s="2">
        <f>SUMIFS(Import!AU$2:AU$237,Import!$F$2:$F$237,$F61,Import!$G$2:$G$237,$G61)</f>
        <v>0</v>
      </c>
      <c r="AV61" s="2">
        <f>SUMIFS(Import!AV$2:AV$237,Import!$F$2:$F$237,$F61,Import!$G$2:$G$237,$G61)</f>
        <v>0</v>
      </c>
      <c r="AW61" s="2">
        <f>SUMIFS(Import!AW$2:AW$237,Import!$F$2:$F$237,$F61,Import!$G$2:$G$237,$G61)</f>
        <v>0</v>
      </c>
      <c r="AX61" s="2">
        <f>SUMIFS(Import!AX$2:AX$237,Import!$F$2:$F$237,$F61,Import!$G$2:$G$237,$G61)</f>
        <v>0</v>
      </c>
      <c r="AY61" s="2">
        <f t="shared" si="26"/>
        <v>0</v>
      </c>
      <c r="AZ61" s="2">
        <f t="shared" si="26"/>
        <v>0</v>
      </c>
      <c r="BA61" s="2">
        <f t="shared" si="26"/>
        <v>0</v>
      </c>
      <c r="BB61" s="2">
        <f>SUMIFS(Import!BB$2:BB$237,Import!$F$2:$F$237,$F61,Import!$G$2:$G$237,$G61)</f>
        <v>0</v>
      </c>
      <c r="BC61" s="2">
        <f>SUMIFS(Import!BC$2:BC$237,Import!$F$2:$F$237,$F61,Import!$G$2:$G$237,$G61)</f>
        <v>0</v>
      </c>
      <c r="BD61" s="2">
        <f>SUMIFS(Import!BD$2:BD$237,Import!$F$2:$F$237,$F61,Import!$G$2:$G$237,$G61)</f>
        <v>0</v>
      </c>
      <c r="BE61" s="2">
        <f>SUMIFS(Import!BE$2:BE$237,Import!$F$2:$F$237,$F61,Import!$G$2:$G$237,$G61)</f>
        <v>0</v>
      </c>
      <c r="BF61" s="2">
        <f t="shared" si="27"/>
        <v>0</v>
      </c>
      <c r="BG61" s="2">
        <f t="shared" si="27"/>
        <v>0</v>
      </c>
      <c r="BH61" s="2">
        <f t="shared" si="27"/>
        <v>0</v>
      </c>
      <c r="BI61" s="2">
        <f>SUMIFS(Import!BI$2:BI$237,Import!$F$2:$F$237,$F61,Import!$G$2:$G$237,$G61)</f>
        <v>0</v>
      </c>
      <c r="BJ61" s="2">
        <f>SUMIFS(Import!BJ$2:BJ$237,Import!$F$2:$F$237,$F61,Import!$G$2:$G$237,$G61)</f>
        <v>0</v>
      </c>
      <c r="BK61" s="2">
        <f>SUMIFS(Import!BK$2:BK$237,Import!$F$2:$F$237,$F61,Import!$G$2:$G$237,$G61)</f>
        <v>0</v>
      </c>
      <c r="BL61" s="2">
        <f>SUMIFS(Import!BL$2:BL$237,Import!$F$2:$F$237,$F61,Import!$G$2:$G$237,$G61)</f>
        <v>0</v>
      </c>
      <c r="BM61" s="2">
        <f t="shared" si="28"/>
        <v>0</v>
      </c>
      <c r="BN61" s="2">
        <f t="shared" si="28"/>
        <v>0</v>
      </c>
      <c r="BO61" s="2">
        <f t="shared" si="28"/>
        <v>0</v>
      </c>
      <c r="BP61" s="2">
        <f>SUMIFS(Import!BP$2:BP$237,Import!$F$2:$F$237,$F61,Import!$G$2:$G$237,$G61)</f>
        <v>0</v>
      </c>
      <c r="BQ61" s="2">
        <f>SUMIFS(Import!BQ$2:BQ$237,Import!$F$2:$F$237,$F61,Import!$G$2:$G$237,$G61)</f>
        <v>0</v>
      </c>
      <c r="BR61" s="2">
        <f>SUMIFS(Import!BR$2:BR$237,Import!$F$2:$F$237,$F61,Import!$G$2:$G$237,$G61)</f>
        <v>0</v>
      </c>
      <c r="BS61" s="2">
        <f>SUMIFS(Import!BS$2:BS$237,Import!$F$2:$F$237,$F61,Import!$G$2:$G$237,$G61)</f>
        <v>0</v>
      </c>
      <c r="BT61" s="2">
        <f t="shared" si="29"/>
        <v>0</v>
      </c>
      <c r="BU61" s="2">
        <f t="shared" si="29"/>
        <v>0</v>
      </c>
      <c r="BV61" s="2">
        <f t="shared" si="29"/>
        <v>0</v>
      </c>
      <c r="BW61" s="2">
        <f>SUMIFS(Import!BW$2:BW$237,Import!$F$2:$F$237,$F61,Import!$G$2:$G$237,$G61)</f>
        <v>0</v>
      </c>
      <c r="BX61" s="2">
        <f>SUMIFS(Import!BX$2:BX$237,Import!$F$2:$F$237,$F61,Import!$G$2:$G$237,$G61)</f>
        <v>0</v>
      </c>
      <c r="BY61" s="2">
        <f>SUMIFS(Import!BY$2:BY$237,Import!$F$2:$F$237,$F61,Import!$G$2:$G$237,$G61)</f>
        <v>0</v>
      </c>
      <c r="BZ61" s="2">
        <f>SUMIFS(Import!BZ$2:BZ$237,Import!$F$2:$F$237,$F61,Import!$G$2:$G$237,$G61)</f>
        <v>0</v>
      </c>
      <c r="CA61" s="2">
        <f t="shared" si="30"/>
        <v>0</v>
      </c>
      <c r="CB61" s="2">
        <f t="shared" si="30"/>
        <v>0</v>
      </c>
      <c r="CC61" s="2">
        <f t="shared" si="30"/>
        <v>0</v>
      </c>
      <c r="CD61" s="2">
        <f>SUMIFS(Import!CD$2:CD$237,Import!$F$2:$F$237,$F61,Import!$G$2:$G$237,$G61)</f>
        <v>0</v>
      </c>
      <c r="CE61" s="2">
        <f>SUMIFS(Import!CE$2:CE$237,Import!$F$2:$F$237,$F61,Import!$G$2:$G$237,$G61)</f>
        <v>0</v>
      </c>
      <c r="CF61" s="2">
        <f>SUMIFS(Import!CF$2:CF$237,Import!$F$2:$F$237,$F61,Import!$G$2:$G$237,$G61)</f>
        <v>0</v>
      </c>
      <c r="CG61" s="2">
        <f>SUMIFS(Import!CG$2:CG$237,Import!$F$2:$F$237,$F61,Import!$G$2:$G$237,$G61)</f>
        <v>0</v>
      </c>
      <c r="CH61" s="2">
        <f t="shared" si="31"/>
        <v>0</v>
      </c>
      <c r="CI61" s="2">
        <f t="shared" si="31"/>
        <v>0</v>
      </c>
      <c r="CJ61" s="2">
        <f t="shared" si="31"/>
        <v>0</v>
      </c>
      <c r="CK61" s="2">
        <f>SUMIFS(Import!CK$2:CK$237,Import!$F$2:$F$237,$F61,Import!$G$2:$G$237,$G61)</f>
        <v>0</v>
      </c>
      <c r="CL61" s="2">
        <f>SUMIFS(Import!CL$2:CL$237,Import!$F$2:$F$237,$F61,Import!$G$2:$G$237,$G61)</f>
        <v>0</v>
      </c>
      <c r="CM61" s="2">
        <f>SUMIFS(Import!CM$2:CM$237,Import!$F$2:$F$237,$F61,Import!$G$2:$G$237,$G61)</f>
        <v>0</v>
      </c>
      <c r="CN61" s="2">
        <f>SUMIFS(Import!CN$2:CN$237,Import!$F$2:$F$237,$F61,Import!$G$2:$G$237,$G61)</f>
        <v>0</v>
      </c>
      <c r="CO61" s="3">
        <f t="shared" si="32"/>
        <v>0</v>
      </c>
      <c r="CP61" s="3">
        <f t="shared" si="32"/>
        <v>0</v>
      </c>
      <c r="CQ61" s="3">
        <f t="shared" si="32"/>
        <v>0</v>
      </c>
      <c r="CR61" s="2">
        <f>SUMIFS(Import!CR$2:CR$237,Import!$F$2:$F$237,$F61,Import!$G$2:$G$237,$G61)</f>
        <v>0</v>
      </c>
      <c r="CS61" s="2">
        <f>SUMIFS(Import!CS$2:CS$237,Import!$F$2:$F$237,$F61,Import!$G$2:$G$237,$G61)</f>
        <v>0</v>
      </c>
      <c r="CT61" s="2">
        <f>SUMIFS(Import!CT$2:CT$237,Import!$F$2:$F$237,$F61,Import!$G$2:$G$237,$G61)</f>
        <v>0</v>
      </c>
    </row>
    <row r="62" spans="1:98" x14ac:dyDescent="0.25">
      <c r="A62" s="2" t="s">
        <v>38</v>
      </c>
      <c r="B62" s="2" t="s">
        <v>39</v>
      </c>
      <c r="C62" s="2">
        <v>3</v>
      </c>
      <c r="D62" s="2" t="s">
        <v>44</v>
      </c>
      <c r="E62" s="2">
        <v>24</v>
      </c>
      <c r="F62" s="2" t="s">
        <v>56</v>
      </c>
      <c r="G62" s="2">
        <v>2</v>
      </c>
      <c r="H62" s="2">
        <f>IF(SUMIFS(Import!H$2:H$237,Import!$F$2:$F$237,$F62,Import!$G$2:$G$237,$G62)=0,Data_T1!$H62,SUMIFS(Import!H$2:H$237,Import!$F$2:$F$237,$F62,Import!$G$2:$G$237,$G62))</f>
        <v>730</v>
      </c>
      <c r="I62" s="2">
        <f>SUMIFS(Import!I$2:I$237,Import!$F$2:$F$237,$F62,Import!$G$2:$G$237,$G62)</f>
        <v>260</v>
      </c>
      <c r="J62" s="2">
        <f>SUMIFS(Import!J$2:J$237,Import!$F$2:$F$237,$F62,Import!$G$2:$G$237,$G62)</f>
        <v>35.619999999999997</v>
      </c>
      <c r="K62" s="2">
        <f>SUMIFS(Import!K$2:K$237,Import!$F$2:$F$237,$F62,Import!$G$2:$G$237,$G62)</f>
        <v>470</v>
      </c>
      <c r="L62" s="2">
        <f>SUMIFS(Import!L$2:L$237,Import!$F$2:$F$237,$F62,Import!$G$2:$G$237,$G62)</f>
        <v>64.38</v>
      </c>
      <c r="M62" s="2">
        <f>SUMIFS(Import!M$2:M$237,Import!$F$2:$F$237,$F62,Import!$G$2:$G$237,$G62)</f>
        <v>1</v>
      </c>
      <c r="N62" s="2">
        <f>SUMIFS(Import!N$2:N$237,Import!$F$2:$F$237,$F62,Import!$G$2:$G$237,$G62)</f>
        <v>0.14000000000000001</v>
      </c>
      <c r="O62" s="2">
        <f>SUMIFS(Import!O$2:O$237,Import!$F$2:$F$237,$F62,Import!$G$2:$G$237,$G62)</f>
        <v>0.21</v>
      </c>
      <c r="P62" s="2">
        <f>SUMIFS(Import!P$2:P$237,Import!$F$2:$F$237,$F62,Import!$G$2:$G$237,$G62)</f>
        <v>3</v>
      </c>
      <c r="Q62" s="2">
        <f>SUMIFS(Import!Q$2:Q$237,Import!$F$2:$F$237,$F62,Import!$G$2:$G$237,$G62)</f>
        <v>0.41</v>
      </c>
      <c r="R62" s="2">
        <f>SUMIFS(Import!R$2:R$237,Import!$F$2:$F$237,$F62,Import!$G$2:$G$237,$G62)</f>
        <v>0.64</v>
      </c>
      <c r="S62" s="2">
        <f>SUMIFS(Import!S$2:S$237,Import!$F$2:$F$237,$F62,Import!$G$2:$G$237,$G62)</f>
        <v>466</v>
      </c>
      <c r="T62" s="2">
        <f>SUMIFS(Import!T$2:T$237,Import!$F$2:$F$237,$F62,Import!$G$2:$G$237,$G62)</f>
        <v>63.84</v>
      </c>
      <c r="U62" s="2">
        <f>SUMIFS(Import!U$2:U$237,Import!$F$2:$F$237,$F62,Import!$G$2:$G$237,$G62)</f>
        <v>99.15</v>
      </c>
      <c r="V62" s="2">
        <f>SUMIFS(Import!V$2:V$237,Import!$F$2:$F$237,$F62,Import!$G$2:$G$237,$G62)</f>
        <v>1</v>
      </c>
      <c r="W62" s="2" t="str">
        <f t="shared" ref="W62:Y81" si="33">VLOOKUP($C62,Import_Donnees,COLUMN()-2,FALSE)</f>
        <v>M</v>
      </c>
      <c r="X62" s="2" t="str">
        <f t="shared" si="33"/>
        <v>HOWELL</v>
      </c>
      <c r="Y62" s="2" t="str">
        <f t="shared" si="33"/>
        <v>Patrick</v>
      </c>
      <c r="Z62" s="2">
        <f>SUMIFS(Import!Z$2:Z$237,Import!$F$2:$F$237,$F62,Import!$G$2:$G$237,$G62)</f>
        <v>317</v>
      </c>
      <c r="AA62" s="2">
        <f>SUMIFS(Import!AA$2:AA$237,Import!$F$2:$F$237,$F62,Import!$G$2:$G$237,$G62)</f>
        <v>43.42</v>
      </c>
      <c r="AB62" s="2">
        <f>SUMIFS(Import!AB$2:AB$237,Import!$F$2:$F$237,$F62,Import!$G$2:$G$237,$G62)</f>
        <v>68.03</v>
      </c>
      <c r="AC62" s="2">
        <f>SUMIFS(Import!AC$2:AC$237,Import!$F$2:$F$237,$F62,Import!$G$2:$G$237,$G62)</f>
        <v>5</v>
      </c>
      <c r="AD62" s="2" t="str">
        <f t="shared" ref="AD62:AF81" si="34">VLOOKUP($C62,Import_Donnees,COLUMN()-2,FALSE)</f>
        <v>M</v>
      </c>
      <c r="AE62" s="2" t="str">
        <f t="shared" si="34"/>
        <v>BROTHERSON</v>
      </c>
      <c r="AF62" s="2" t="str">
        <f t="shared" si="34"/>
        <v>Moetai, Charles</v>
      </c>
      <c r="AG62" s="2">
        <f>SUMIFS(Import!AG$2:AG$237,Import!$F$2:$F$237,$F62,Import!$G$2:$G$237,$G62)</f>
        <v>149</v>
      </c>
      <c r="AH62" s="2">
        <f>SUMIFS(Import!AH$2:AH$237,Import!$F$2:$F$237,$F62,Import!$G$2:$G$237,$G62)</f>
        <v>20.41</v>
      </c>
      <c r="AI62" s="2">
        <f>SUMIFS(Import!AI$2:AI$237,Import!$F$2:$F$237,$F62,Import!$G$2:$G$237,$G62)</f>
        <v>31.97</v>
      </c>
      <c r="AJ62" s="2">
        <f>SUMIFS(Import!AJ$2:AJ$237,Import!$F$2:$F$237,$F62,Import!$G$2:$G$237,$G62)</f>
        <v>0</v>
      </c>
      <c r="AK62" s="2">
        <f t="shared" ref="AK62:AM81" si="35">VLOOKUP($C62,Import_Donnees,COLUMN()-2,FALSE)</f>
        <v>0</v>
      </c>
      <c r="AL62" s="2">
        <f t="shared" si="35"/>
        <v>0</v>
      </c>
      <c r="AM62" s="2">
        <f t="shared" si="35"/>
        <v>0</v>
      </c>
      <c r="AN62" s="2">
        <f>SUMIFS(Import!AN$2:AN$237,Import!$F$2:$F$237,$F62,Import!$G$2:$G$237,$G62)</f>
        <v>0</v>
      </c>
      <c r="AO62" s="2">
        <f>SUMIFS(Import!AO$2:AO$237,Import!$F$2:$F$237,$F62,Import!$G$2:$G$237,$G62)</f>
        <v>0</v>
      </c>
      <c r="AP62" s="2">
        <f>SUMIFS(Import!AP$2:AP$237,Import!$F$2:$F$237,$F62,Import!$G$2:$G$237,$G62)</f>
        <v>0</v>
      </c>
      <c r="AQ62" s="2">
        <f>SUMIFS(Import!AQ$2:AQ$237,Import!$F$2:$F$237,$F62,Import!$G$2:$G$237,$G62)</f>
        <v>0</v>
      </c>
      <c r="AR62" s="2">
        <f t="shared" ref="AR62:AT81" si="36">VLOOKUP($C62,Import_Donnees,COLUMN()-2,FALSE)</f>
        <v>0</v>
      </c>
      <c r="AS62" s="2">
        <f t="shared" si="36"/>
        <v>0</v>
      </c>
      <c r="AT62" s="2">
        <f t="shared" si="36"/>
        <v>0</v>
      </c>
      <c r="AU62" s="2">
        <f>SUMIFS(Import!AU$2:AU$237,Import!$F$2:$F$237,$F62,Import!$G$2:$G$237,$G62)</f>
        <v>0</v>
      </c>
      <c r="AV62" s="2">
        <f>SUMIFS(Import!AV$2:AV$237,Import!$F$2:$F$237,$F62,Import!$G$2:$G$237,$G62)</f>
        <v>0</v>
      </c>
      <c r="AW62" s="2">
        <f>SUMIFS(Import!AW$2:AW$237,Import!$F$2:$F$237,$F62,Import!$G$2:$G$237,$G62)</f>
        <v>0</v>
      </c>
      <c r="AX62" s="2">
        <f>SUMIFS(Import!AX$2:AX$237,Import!$F$2:$F$237,$F62,Import!$G$2:$G$237,$G62)</f>
        <v>0</v>
      </c>
      <c r="AY62" s="2">
        <f t="shared" ref="AY62:BA81" si="37">VLOOKUP($C62,Import_Donnees,COLUMN()-2,FALSE)</f>
        <v>0</v>
      </c>
      <c r="AZ62" s="2">
        <f t="shared" si="37"/>
        <v>0</v>
      </c>
      <c r="BA62" s="2">
        <f t="shared" si="37"/>
        <v>0</v>
      </c>
      <c r="BB62" s="2">
        <f>SUMIFS(Import!BB$2:BB$237,Import!$F$2:$F$237,$F62,Import!$G$2:$G$237,$G62)</f>
        <v>0</v>
      </c>
      <c r="BC62" s="2">
        <f>SUMIFS(Import!BC$2:BC$237,Import!$F$2:$F$237,$F62,Import!$G$2:$G$237,$G62)</f>
        <v>0</v>
      </c>
      <c r="BD62" s="2">
        <f>SUMIFS(Import!BD$2:BD$237,Import!$F$2:$F$237,$F62,Import!$G$2:$G$237,$G62)</f>
        <v>0</v>
      </c>
      <c r="BE62" s="2">
        <f>SUMIFS(Import!BE$2:BE$237,Import!$F$2:$F$237,$F62,Import!$G$2:$G$237,$G62)</f>
        <v>0</v>
      </c>
      <c r="BF62" s="2">
        <f t="shared" ref="BF62:BH81" si="38">VLOOKUP($C62,Import_Donnees,COLUMN()-2,FALSE)</f>
        <v>0</v>
      </c>
      <c r="BG62" s="2">
        <f t="shared" si="38"/>
        <v>0</v>
      </c>
      <c r="BH62" s="2">
        <f t="shared" si="38"/>
        <v>0</v>
      </c>
      <c r="BI62" s="2">
        <f>SUMIFS(Import!BI$2:BI$237,Import!$F$2:$F$237,$F62,Import!$G$2:$G$237,$G62)</f>
        <v>0</v>
      </c>
      <c r="BJ62" s="2">
        <f>SUMIFS(Import!BJ$2:BJ$237,Import!$F$2:$F$237,$F62,Import!$G$2:$G$237,$G62)</f>
        <v>0</v>
      </c>
      <c r="BK62" s="2">
        <f>SUMIFS(Import!BK$2:BK$237,Import!$F$2:$F$237,$F62,Import!$G$2:$G$237,$G62)</f>
        <v>0</v>
      </c>
      <c r="BL62" s="2">
        <f>SUMIFS(Import!BL$2:BL$237,Import!$F$2:$F$237,$F62,Import!$G$2:$G$237,$G62)</f>
        <v>0</v>
      </c>
      <c r="BM62" s="2">
        <f t="shared" ref="BM62:BO81" si="39">VLOOKUP($C62,Import_Donnees,COLUMN()-2,FALSE)</f>
        <v>0</v>
      </c>
      <c r="BN62" s="2">
        <f t="shared" si="39"/>
        <v>0</v>
      </c>
      <c r="BO62" s="2">
        <f t="shared" si="39"/>
        <v>0</v>
      </c>
      <c r="BP62" s="2">
        <f>SUMIFS(Import!BP$2:BP$237,Import!$F$2:$F$237,$F62,Import!$G$2:$G$237,$G62)</f>
        <v>0</v>
      </c>
      <c r="BQ62" s="2">
        <f>SUMIFS(Import!BQ$2:BQ$237,Import!$F$2:$F$237,$F62,Import!$G$2:$G$237,$G62)</f>
        <v>0</v>
      </c>
      <c r="BR62" s="2">
        <f>SUMIFS(Import!BR$2:BR$237,Import!$F$2:$F$237,$F62,Import!$G$2:$G$237,$G62)</f>
        <v>0</v>
      </c>
      <c r="BS62" s="2">
        <f>SUMIFS(Import!BS$2:BS$237,Import!$F$2:$F$237,$F62,Import!$G$2:$G$237,$G62)</f>
        <v>0</v>
      </c>
      <c r="BT62" s="2">
        <f t="shared" ref="BT62:BV81" si="40">VLOOKUP($C62,Import_Donnees,COLUMN()-2,FALSE)</f>
        <v>0</v>
      </c>
      <c r="BU62" s="2">
        <f t="shared" si="40"/>
        <v>0</v>
      </c>
      <c r="BV62" s="2">
        <f t="shared" si="40"/>
        <v>0</v>
      </c>
      <c r="BW62" s="2">
        <f>SUMIFS(Import!BW$2:BW$237,Import!$F$2:$F$237,$F62,Import!$G$2:$G$237,$G62)</f>
        <v>0</v>
      </c>
      <c r="BX62" s="2">
        <f>SUMIFS(Import!BX$2:BX$237,Import!$F$2:$F$237,$F62,Import!$G$2:$G$237,$G62)</f>
        <v>0</v>
      </c>
      <c r="BY62" s="2">
        <f>SUMIFS(Import!BY$2:BY$237,Import!$F$2:$F$237,$F62,Import!$G$2:$G$237,$G62)</f>
        <v>0</v>
      </c>
      <c r="BZ62" s="2">
        <f>SUMIFS(Import!BZ$2:BZ$237,Import!$F$2:$F$237,$F62,Import!$G$2:$G$237,$G62)</f>
        <v>0</v>
      </c>
      <c r="CA62" s="2">
        <f t="shared" ref="CA62:CC81" si="41">VLOOKUP($C62,Import_Donnees,COLUMN()-2,FALSE)</f>
        <v>0</v>
      </c>
      <c r="CB62" s="2">
        <f t="shared" si="41"/>
        <v>0</v>
      </c>
      <c r="CC62" s="2">
        <f t="shared" si="41"/>
        <v>0</v>
      </c>
      <c r="CD62" s="2">
        <f>SUMIFS(Import!CD$2:CD$237,Import!$F$2:$F$237,$F62,Import!$G$2:$G$237,$G62)</f>
        <v>0</v>
      </c>
      <c r="CE62" s="2">
        <f>SUMIFS(Import!CE$2:CE$237,Import!$F$2:$F$237,$F62,Import!$G$2:$G$237,$G62)</f>
        <v>0</v>
      </c>
      <c r="CF62" s="2">
        <f>SUMIFS(Import!CF$2:CF$237,Import!$F$2:$F$237,$F62,Import!$G$2:$G$237,$G62)</f>
        <v>0</v>
      </c>
      <c r="CG62" s="2">
        <f>SUMIFS(Import!CG$2:CG$237,Import!$F$2:$F$237,$F62,Import!$G$2:$G$237,$G62)</f>
        <v>0</v>
      </c>
      <c r="CH62" s="2">
        <f t="shared" ref="CH62:CJ81" si="42">VLOOKUP($C62,Import_Donnees,COLUMN()-2,FALSE)</f>
        <v>0</v>
      </c>
      <c r="CI62" s="2">
        <f t="shared" si="42"/>
        <v>0</v>
      </c>
      <c r="CJ62" s="2">
        <f t="shared" si="42"/>
        <v>0</v>
      </c>
      <c r="CK62" s="2">
        <f>SUMIFS(Import!CK$2:CK$237,Import!$F$2:$F$237,$F62,Import!$G$2:$G$237,$G62)</f>
        <v>0</v>
      </c>
      <c r="CL62" s="2">
        <f>SUMIFS(Import!CL$2:CL$237,Import!$F$2:$F$237,$F62,Import!$G$2:$G$237,$G62)</f>
        <v>0</v>
      </c>
      <c r="CM62" s="2">
        <f>SUMIFS(Import!CM$2:CM$237,Import!$F$2:$F$237,$F62,Import!$G$2:$G$237,$G62)</f>
        <v>0</v>
      </c>
      <c r="CN62" s="2">
        <f>SUMIFS(Import!CN$2:CN$237,Import!$F$2:$F$237,$F62,Import!$G$2:$G$237,$G62)</f>
        <v>0</v>
      </c>
      <c r="CO62" s="3">
        <f t="shared" ref="CO62:CQ81" si="43">VLOOKUP($C62,Import_Donnees,COLUMN()-2,FALSE)</f>
        <v>0</v>
      </c>
      <c r="CP62" s="3">
        <f t="shared" si="43"/>
        <v>0</v>
      </c>
      <c r="CQ62" s="3">
        <f t="shared" si="43"/>
        <v>0</v>
      </c>
      <c r="CR62" s="2">
        <f>SUMIFS(Import!CR$2:CR$237,Import!$F$2:$F$237,$F62,Import!$G$2:$G$237,$G62)</f>
        <v>0</v>
      </c>
      <c r="CS62" s="2">
        <f>SUMIFS(Import!CS$2:CS$237,Import!$F$2:$F$237,$F62,Import!$G$2:$G$237,$G62)</f>
        <v>0</v>
      </c>
      <c r="CT62" s="2">
        <f>SUMIFS(Import!CT$2:CT$237,Import!$F$2:$F$237,$F62,Import!$G$2:$G$237,$G62)</f>
        <v>0</v>
      </c>
    </row>
    <row r="63" spans="1:98" x14ac:dyDescent="0.25">
      <c r="A63" s="2" t="s">
        <v>38</v>
      </c>
      <c r="B63" s="2" t="s">
        <v>39</v>
      </c>
      <c r="C63" s="2">
        <v>3</v>
      </c>
      <c r="D63" s="2" t="s">
        <v>44</v>
      </c>
      <c r="E63" s="2">
        <v>24</v>
      </c>
      <c r="F63" s="2" t="s">
        <v>56</v>
      </c>
      <c r="G63" s="2">
        <v>3</v>
      </c>
      <c r="H63" s="2">
        <f>IF(SUMIFS(Import!H$2:H$237,Import!$F$2:$F$237,$F63,Import!$G$2:$G$237,$G63)=0,Data_T1!$H63,SUMIFS(Import!H$2:H$237,Import!$F$2:$F$237,$F63,Import!$G$2:$G$237,$G63))</f>
        <v>1535</v>
      </c>
      <c r="I63" s="2">
        <f>SUMIFS(Import!I$2:I$237,Import!$F$2:$F$237,$F63,Import!$G$2:$G$237,$G63)</f>
        <v>635</v>
      </c>
      <c r="J63" s="2">
        <f>SUMIFS(Import!J$2:J$237,Import!$F$2:$F$237,$F63,Import!$G$2:$G$237,$G63)</f>
        <v>41.37</v>
      </c>
      <c r="K63" s="2">
        <f>SUMIFS(Import!K$2:K$237,Import!$F$2:$F$237,$F63,Import!$G$2:$G$237,$G63)</f>
        <v>900</v>
      </c>
      <c r="L63" s="2">
        <f>SUMIFS(Import!L$2:L$237,Import!$F$2:$F$237,$F63,Import!$G$2:$G$237,$G63)</f>
        <v>58.63</v>
      </c>
      <c r="M63" s="2">
        <f>SUMIFS(Import!M$2:M$237,Import!$F$2:$F$237,$F63,Import!$G$2:$G$237,$G63)</f>
        <v>11</v>
      </c>
      <c r="N63" s="2">
        <f>SUMIFS(Import!N$2:N$237,Import!$F$2:$F$237,$F63,Import!$G$2:$G$237,$G63)</f>
        <v>0.72</v>
      </c>
      <c r="O63" s="2">
        <f>SUMIFS(Import!O$2:O$237,Import!$F$2:$F$237,$F63,Import!$G$2:$G$237,$G63)</f>
        <v>1.22</v>
      </c>
      <c r="P63" s="2">
        <f>SUMIFS(Import!P$2:P$237,Import!$F$2:$F$237,$F63,Import!$G$2:$G$237,$G63)</f>
        <v>6</v>
      </c>
      <c r="Q63" s="2">
        <f>SUMIFS(Import!Q$2:Q$237,Import!$F$2:$F$237,$F63,Import!$G$2:$G$237,$G63)</f>
        <v>0.39</v>
      </c>
      <c r="R63" s="2">
        <f>SUMIFS(Import!R$2:R$237,Import!$F$2:$F$237,$F63,Import!$G$2:$G$237,$G63)</f>
        <v>0.67</v>
      </c>
      <c r="S63" s="2">
        <f>SUMIFS(Import!S$2:S$237,Import!$F$2:$F$237,$F63,Import!$G$2:$G$237,$G63)</f>
        <v>883</v>
      </c>
      <c r="T63" s="2">
        <f>SUMIFS(Import!T$2:T$237,Import!$F$2:$F$237,$F63,Import!$G$2:$G$237,$G63)</f>
        <v>57.52</v>
      </c>
      <c r="U63" s="2">
        <f>SUMIFS(Import!U$2:U$237,Import!$F$2:$F$237,$F63,Import!$G$2:$G$237,$G63)</f>
        <v>98.11</v>
      </c>
      <c r="V63" s="2">
        <f>SUMIFS(Import!V$2:V$237,Import!$F$2:$F$237,$F63,Import!$G$2:$G$237,$G63)</f>
        <v>1</v>
      </c>
      <c r="W63" s="2" t="str">
        <f t="shared" si="33"/>
        <v>M</v>
      </c>
      <c r="X63" s="2" t="str">
        <f t="shared" si="33"/>
        <v>HOWELL</v>
      </c>
      <c r="Y63" s="2" t="str">
        <f t="shared" si="33"/>
        <v>Patrick</v>
      </c>
      <c r="Z63" s="2">
        <f>SUMIFS(Import!Z$2:Z$237,Import!$F$2:$F$237,$F63,Import!$G$2:$G$237,$G63)</f>
        <v>593</v>
      </c>
      <c r="AA63" s="2">
        <f>SUMIFS(Import!AA$2:AA$237,Import!$F$2:$F$237,$F63,Import!$G$2:$G$237,$G63)</f>
        <v>38.630000000000003</v>
      </c>
      <c r="AB63" s="2">
        <f>SUMIFS(Import!AB$2:AB$237,Import!$F$2:$F$237,$F63,Import!$G$2:$G$237,$G63)</f>
        <v>67.16</v>
      </c>
      <c r="AC63" s="2">
        <f>SUMIFS(Import!AC$2:AC$237,Import!$F$2:$F$237,$F63,Import!$G$2:$G$237,$G63)</f>
        <v>5</v>
      </c>
      <c r="AD63" s="2" t="str">
        <f t="shared" si="34"/>
        <v>M</v>
      </c>
      <c r="AE63" s="2" t="str">
        <f t="shared" si="34"/>
        <v>BROTHERSON</v>
      </c>
      <c r="AF63" s="2" t="str">
        <f t="shared" si="34"/>
        <v>Moetai, Charles</v>
      </c>
      <c r="AG63" s="2">
        <f>SUMIFS(Import!AG$2:AG$237,Import!$F$2:$F$237,$F63,Import!$G$2:$G$237,$G63)</f>
        <v>290</v>
      </c>
      <c r="AH63" s="2">
        <f>SUMIFS(Import!AH$2:AH$237,Import!$F$2:$F$237,$F63,Import!$G$2:$G$237,$G63)</f>
        <v>18.89</v>
      </c>
      <c r="AI63" s="2">
        <f>SUMIFS(Import!AI$2:AI$237,Import!$F$2:$F$237,$F63,Import!$G$2:$G$237,$G63)</f>
        <v>32.840000000000003</v>
      </c>
      <c r="AJ63" s="2">
        <f>SUMIFS(Import!AJ$2:AJ$237,Import!$F$2:$F$237,$F63,Import!$G$2:$G$237,$G63)</f>
        <v>0</v>
      </c>
      <c r="AK63" s="2">
        <f t="shared" si="35"/>
        <v>0</v>
      </c>
      <c r="AL63" s="2">
        <f t="shared" si="35"/>
        <v>0</v>
      </c>
      <c r="AM63" s="2">
        <f t="shared" si="35"/>
        <v>0</v>
      </c>
      <c r="AN63" s="2">
        <f>SUMIFS(Import!AN$2:AN$237,Import!$F$2:$F$237,$F63,Import!$G$2:$G$237,$G63)</f>
        <v>0</v>
      </c>
      <c r="AO63" s="2">
        <f>SUMIFS(Import!AO$2:AO$237,Import!$F$2:$F$237,$F63,Import!$G$2:$G$237,$G63)</f>
        <v>0</v>
      </c>
      <c r="AP63" s="2">
        <f>SUMIFS(Import!AP$2:AP$237,Import!$F$2:$F$237,$F63,Import!$G$2:$G$237,$G63)</f>
        <v>0</v>
      </c>
      <c r="AQ63" s="2">
        <f>SUMIFS(Import!AQ$2:AQ$237,Import!$F$2:$F$237,$F63,Import!$G$2:$G$237,$G63)</f>
        <v>0</v>
      </c>
      <c r="AR63" s="2">
        <f t="shared" si="36"/>
        <v>0</v>
      </c>
      <c r="AS63" s="2">
        <f t="shared" si="36"/>
        <v>0</v>
      </c>
      <c r="AT63" s="2">
        <f t="shared" si="36"/>
        <v>0</v>
      </c>
      <c r="AU63" s="2">
        <f>SUMIFS(Import!AU$2:AU$237,Import!$F$2:$F$237,$F63,Import!$G$2:$G$237,$G63)</f>
        <v>0</v>
      </c>
      <c r="AV63" s="2">
        <f>SUMIFS(Import!AV$2:AV$237,Import!$F$2:$F$237,$F63,Import!$G$2:$G$237,$G63)</f>
        <v>0</v>
      </c>
      <c r="AW63" s="2">
        <f>SUMIFS(Import!AW$2:AW$237,Import!$F$2:$F$237,$F63,Import!$G$2:$G$237,$G63)</f>
        <v>0</v>
      </c>
      <c r="AX63" s="2">
        <f>SUMIFS(Import!AX$2:AX$237,Import!$F$2:$F$237,$F63,Import!$G$2:$G$237,$G63)</f>
        <v>0</v>
      </c>
      <c r="AY63" s="2">
        <f t="shared" si="37"/>
        <v>0</v>
      </c>
      <c r="AZ63" s="2">
        <f t="shared" si="37"/>
        <v>0</v>
      </c>
      <c r="BA63" s="2">
        <f t="shared" si="37"/>
        <v>0</v>
      </c>
      <c r="BB63" s="2">
        <f>SUMIFS(Import!BB$2:BB$237,Import!$F$2:$F$237,$F63,Import!$G$2:$G$237,$G63)</f>
        <v>0</v>
      </c>
      <c r="BC63" s="2">
        <f>SUMIFS(Import!BC$2:BC$237,Import!$F$2:$F$237,$F63,Import!$G$2:$G$237,$G63)</f>
        <v>0</v>
      </c>
      <c r="BD63" s="2">
        <f>SUMIFS(Import!BD$2:BD$237,Import!$F$2:$F$237,$F63,Import!$G$2:$G$237,$G63)</f>
        <v>0</v>
      </c>
      <c r="BE63" s="2">
        <f>SUMIFS(Import!BE$2:BE$237,Import!$F$2:$F$237,$F63,Import!$G$2:$G$237,$G63)</f>
        <v>0</v>
      </c>
      <c r="BF63" s="2">
        <f t="shared" si="38"/>
        <v>0</v>
      </c>
      <c r="BG63" s="2">
        <f t="shared" si="38"/>
        <v>0</v>
      </c>
      <c r="BH63" s="2">
        <f t="shared" si="38"/>
        <v>0</v>
      </c>
      <c r="BI63" s="2">
        <f>SUMIFS(Import!BI$2:BI$237,Import!$F$2:$F$237,$F63,Import!$G$2:$G$237,$G63)</f>
        <v>0</v>
      </c>
      <c r="BJ63" s="2">
        <f>SUMIFS(Import!BJ$2:BJ$237,Import!$F$2:$F$237,$F63,Import!$G$2:$G$237,$G63)</f>
        <v>0</v>
      </c>
      <c r="BK63" s="2">
        <f>SUMIFS(Import!BK$2:BK$237,Import!$F$2:$F$237,$F63,Import!$G$2:$G$237,$G63)</f>
        <v>0</v>
      </c>
      <c r="BL63" s="2">
        <f>SUMIFS(Import!BL$2:BL$237,Import!$F$2:$F$237,$F63,Import!$G$2:$G$237,$G63)</f>
        <v>0</v>
      </c>
      <c r="BM63" s="2">
        <f t="shared" si="39"/>
        <v>0</v>
      </c>
      <c r="BN63" s="2">
        <f t="shared" si="39"/>
        <v>0</v>
      </c>
      <c r="BO63" s="2">
        <f t="shared" si="39"/>
        <v>0</v>
      </c>
      <c r="BP63" s="2">
        <f>SUMIFS(Import!BP$2:BP$237,Import!$F$2:$F$237,$F63,Import!$G$2:$G$237,$G63)</f>
        <v>0</v>
      </c>
      <c r="BQ63" s="2">
        <f>SUMIFS(Import!BQ$2:BQ$237,Import!$F$2:$F$237,$F63,Import!$G$2:$G$237,$G63)</f>
        <v>0</v>
      </c>
      <c r="BR63" s="2">
        <f>SUMIFS(Import!BR$2:BR$237,Import!$F$2:$F$237,$F63,Import!$G$2:$G$237,$G63)</f>
        <v>0</v>
      </c>
      <c r="BS63" s="2">
        <f>SUMIFS(Import!BS$2:BS$237,Import!$F$2:$F$237,$F63,Import!$G$2:$G$237,$G63)</f>
        <v>0</v>
      </c>
      <c r="BT63" s="2">
        <f t="shared" si="40"/>
        <v>0</v>
      </c>
      <c r="BU63" s="2">
        <f t="shared" si="40"/>
        <v>0</v>
      </c>
      <c r="BV63" s="2">
        <f t="shared" si="40"/>
        <v>0</v>
      </c>
      <c r="BW63" s="2">
        <f>SUMIFS(Import!BW$2:BW$237,Import!$F$2:$F$237,$F63,Import!$G$2:$G$237,$G63)</f>
        <v>0</v>
      </c>
      <c r="BX63" s="2">
        <f>SUMIFS(Import!BX$2:BX$237,Import!$F$2:$F$237,$F63,Import!$G$2:$G$237,$G63)</f>
        <v>0</v>
      </c>
      <c r="BY63" s="2">
        <f>SUMIFS(Import!BY$2:BY$237,Import!$F$2:$F$237,$F63,Import!$G$2:$G$237,$G63)</f>
        <v>0</v>
      </c>
      <c r="BZ63" s="2">
        <f>SUMIFS(Import!BZ$2:BZ$237,Import!$F$2:$F$237,$F63,Import!$G$2:$G$237,$G63)</f>
        <v>0</v>
      </c>
      <c r="CA63" s="2">
        <f t="shared" si="41"/>
        <v>0</v>
      </c>
      <c r="CB63" s="2">
        <f t="shared" si="41"/>
        <v>0</v>
      </c>
      <c r="CC63" s="2">
        <f t="shared" si="41"/>
        <v>0</v>
      </c>
      <c r="CD63" s="2">
        <f>SUMIFS(Import!CD$2:CD$237,Import!$F$2:$F$237,$F63,Import!$G$2:$G$237,$G63)</f>
        <v>0</v>
      </c>
      <c r="CE63" s="2">
        <f>SUMIFS(Import!CE$2:CE$237,Import!$F$2:$F$237,$F63,Import!$G$2:$G$237,$G63)</f>
        <v>0</v>
      </c>
      <c r="CF63" s="2">
        <f>SUMIFS(Import!CF$2:CF$237,Import!$F$2:$F$237,$F63,Import!$G$2:$G$237,$G63)</f>
        <v>0</v>
      </c>
      <c r="CG63" s="2">
        <f>SUMIFS(Import!CG$2:CG$237,Import!$F$2:$F$237,$F63,Import!$G$2:$G$237,$G63)</f>
        <v>0</v>
      </c>
      <c r="CH63" s="2">
        <f t="shared" si="42"/>
        <v>0</v>
      </c>
      <c r="CI63" s="2">
        <f t="shared" si="42"/>
        <v>0</v>
      </c>
      <c r="CJ63" s="2">
        <f t="shared" si="42"/>
        <v>0</v>
      </c>
      <c r="CK63" s="2">
        <f>SUMIFS(Import!CK$2:CK$237,Import!$F$2:$F$237,$F63,Import!$G$2:$G$237,$G63)</f>
        <v>0</v>
      </c>
      <c r="CL63" s="2">
        <f>SUMIFS(Import!CL$2:CL$237,Import!$F$2:$F$237,$F63,Import!$G$2:$G$237,$G63)</f>
        <v>0</v>
      </c>
      <c r="CM63" s="2">
        <f>SUMIFS(Import!CM$2:CM$237,Import!$F$2:$F$237,$F63,Import!$G$2:$G$237,$G63)</f>
        <v>0</v>
      </c>
      <c r="CN63" s="2">
        <f>SUMIFS(Import!CN$2:CN$237,Import!$F$2:$F$237,$F63,Import!$G$2:$G$237,$G63)</f>
        <v>0</v>
      </c>
      <c r="CO63" s="3">
        <f t="shared" si="43"/>
        <v>0</v>
      </c>
      <c r="CP63" s="3">
        <f t="shared" si="43"/>
        <v>0</v>
      </c>
      <c r="CQ63" s="3">
        <f t="shared" si="43"/>
        <v>0</v>
      </c>
      <c r="CR63" s="2">
        <f>SUMIFS(Import!CR$2:CR$237,Import!$F$2:$F$237,$F63,Import!$G$2:$G$237,$G63)</f>
        <v>0</v>
      </c>
      <c r="CS63" s="2">
        <f>SUMIFS(Import!CS$2:CS$237,Import!$F$2:$F$237,$F63,Import!$G$2:$G$237,$G63)</f>
        <v>0</v>
      </c>
      <c r="CT63" s="2">
        <f>SUMIFS(Import!CT$2:CT$237,Import!$F$2:$F$237,$F63,Import!$G$2:$G$237,$G63)</f>
        <v>0</v>
      </c>
    </row>
    <row r="64" spans="1:98" x14ac:dyDescent="0.25">
      <c r="A64" s="2" t="s">
        <v>38</v>
      </c>
      <c r="B64" s="2" t="s">
        <v>39</v>
      </c>
      <c r="C64" s="2">
        <v>3</v>
      </c>
      <c r="D64" s="2" t="s">
        <v>44</v>
      </c>
      <c r="E64" s="2">
        <v>24</v>
      </c>
      <c r="F64" s="2" t="s">
        <v>56</v>
      </c>
      <c r="G64" s="2">
        <v>4</v>
      </c>
      <c r="H64" s="2">
        <f>IF(SUMIFS(Import!H$2:H$237,Import!$F$2:$F$237,$F64,Import!$G$2:$G$237,$G64)=0,Data_T1!$H64,SUMIFS(Import!H$2:H$237,Import!$F$2:$F$237,$F64,Import!$G$2:$G$237,$G64))</f>
        <v>799</v>
      </c>
      <c r="I64" s="2">
        <f>SUMIFS(Import!I$2:I$237,Import!$F$2:$F$237,$F64,Import!$G$2:$G$237,$G64)</f>
        <v>303</v>
      </c>
      <c r="J64" s="2">
        <f>SUMIFS(Import!J$2:J$237,Import!$F$2:$F$237,$F64,Import!$G$2:$G$237,$G64)</f>
        <v>37.92</v>
      </c>
      <c r="K64" s="2">
        <f>SUMIFS(Import!K$2:K$237,Import!$F$2:$F$237,$F64,Import!$G$2:$G$237,$G64)</f>
        <v>496</v>
      </c>
      <c r="L64" s="2">
        <f>SUMIFS(Import!L$2:L$237,Import!$F$2:$F$237,$F64,Import!$G$2:$G$237,$G64)</f>
        <v>62.08</v>
      </c>
      <c r="M64" s="2">
        <f>SUMIFS(Import!M$2:M$237,Import!$F$2:$F$237,$F64,Import!$G$2:$G$237,$G64)</f>
        <v>4</v>
      </c>
      <c r="N64" s="2">
        <f>SUMIFS(Import!N$2:N$237,Import!$F$2:$F$237,$F64,Import!$G$2:$G$237,$G64)</f>
        <v>0.5</v>
      </c>
      <c r="O64" s="2">
        <f>SUMIFS(Import!O$2:O$237,Import!$F$2:$F$237,$F64,Import!$G$2:$G$237,$G64)</f>
        <v>0.81</v>
      </c>
      <c r="P64" s="2">
        <f>SUMIFS(Import!P$2:P$237,Import!$F$2:$F$237,$F64,Import!$G$2:$G$237,$G64)</f>
        <v>5</v>
      </c>
      <c r="Q64" s="2">
        <f>SUMIFS(Import!Q$2:Q$237,Import!$F$2:$F$237,$F64,Import!$G$2:$G$237,$G64)</f>
        <v>0.63</v>
      </c>
      <c r="R64" s="2">
        <f>SUMIFS(Import!R$2:R$237,Import!$F$2:$F$237,$F64,Import!$G$2:$G$237,$G64)</f>
        <v>1.01</v>
      </c>
      <c r="S64" s="2">
        <f>SUMIFS(Import!S$2:S$237,Import!$F$2:$F$237,$F64,Import!$G$2:$G$237,$G64)</f>
        <v>487</v>
      </c>
      <c r="T64" s="2">
        <f>SUMIFS(Import!T$2:T$237,Import!$F$2:$F$237,$F64,Import!$G$2:$G$237,$G64)</f>
        <v>60.95</v>
      </c>
      <c r="U64" s="2">
        <f>SUMIFS(Import!U$2:U$237,Import!$F$2:$F$237,$F64,Import!$G$2:$G$237,$G64)</f>
        <v>98.19</v>
      </c>
      <c r="V64" s="2">
        <f>SUMIFS(Import!V$2:V$237,Import!$F$2:$F$237,$F64,Import!$G$2:$G$237,$G64)</f>
        <v>1</v>
      </c>
      <c r="W64" s="2" t="str">
        <f t="shared" si="33"/>
        <v>M</v>
      </c>
      <c r="X64" s="2" t="str">
        <f t="shared" si="33"/>
        <v>HOWELL</v>
      </c>
      <c r="Y64" s="2" t="str">
        <f t="shared" si="33"/>
        <v>Patrick</v>
      </c>
      <c r="Z64" s="2">
        <f>SUMIFS(Import!Z$2:Z$237,Import!$F$2:$F$237,$F64,Import!$G$2:$G$237,$G64)</f>
        <v>252</v>
      </c>
      <c r="AA64" s="2">
        <f>SUMIFS(Import!AA$2:AA$237,Import!$F$2:$F$237,$F64,Import!$G$2:$G$237,$G64)</f>
        <v>31.54</v>
      </c>
      <c r="AB64" s="2">
        <f>SUMIFS(Import!AB$2:AB$237,Import!$F$2:$F$237,$F64,Import!$G$2:$G$237,$G64)</f>
        <v>51.75</v>
      </c>
      <c r="AC64" s="2">
        <f>SUMIFS(Import!AC$2:AC$237,Import!$F$2:$F$237,$F64,Import!$G$2:$G$237,$G64)</f>
        <v>5</v>
      </c>
      <c r="AD64" s="2" t="str">
        <f t="shared" si="34"/>
        <v>M</v>
      </c>
      <c r="AE64" s="2" t="str">
        <f t="shared" si="34"/>
        <v>BROTHERSON</v>
      </c>
      <c r="AF64" s="2" t="str">
        <f t="shared" si="34"/>
        <v>Moetai, Charles</v>
      </c>
      <c r="AG64" s="2">
        <f>SUMIFS(Import!AG$2:AG$237,Import!$F$2:$F$237,$F64,Import!$G$2:$G$237,$G64)</f>
        <v>235</v>
      </c>
      <c r="AH64" s="2">
        <f>SUMIFS(Import!AH$2:AH$237,Import!$F$2:$F$237,$F64,Import!$G$2:$G$237,$G64)</f>
        <v>29.41</v>
      </c>
      <c r="AI64" s="2">
        <f>SUMIFS(Import!AI$2:AI$237,Import!$F$2:$F$237,$F64,Import!$G$2:$G$237,$G64)</f>
        <v>48.25</v>
      </c>
      <c r="AJ64" s="2">
        <f>SUMIFS(Import!AJ$2:AJ$237,Import!$F$2:$F$237,$F64,Import!$G$2:$G$237,$G64)</f>
        <v>0</v>
      </c>
      <c r="AK64" s="2">
        <f t="shared" si="35"/>
        <v>0</v>
      </c>
      <c r="AL64" s="2">
        <f t="shared" si="35"/>
        <v>0</v>
      </c>
      <c r="AM64" s="2">
        <f t="shared" si="35"/>
        <v>0</v>
      </c>
      <c r="AN64" s="2">
        <f>SUMIFS(Import!AN$2:AN$237,Import!$F$2:$F$237,$F64,Import!$G$2:$G$237,$G64)</f>
        <v>0</v>
      </c>
      <c r="AO64" s="2">
        <f>SUMIFS(Import!AO$2:AO$237,Import!$F$2:$F$237,$F64,Import!$G$2:$G$237,$G64)</f>
        <v>0</v>
      </c>
      <c r="AP64" s="2">
        <f>SUMIFS(Import!AP$2:AP$237,Import!$F$2:$F$237,$F64,Import!$G$2:$G$237,$G64)</f>
        <v>0</v>
      </c>
      <c r="AQ64" s="2">
        <f>SUMIFS(Import!AQ$2:AQ$237,Import!$F$2:$F$237,$F64,Import!$G$2:$G$237,$G64)</f>
        <v>0</v>
      </c>
      <c r="AR64" s="2">
        <f t="shared" si="36"/>
        <v>0</v>
      </c>
      <c r="AS64" s="2">
        <f t="shared" si="36"/>
        <v>0</v>
      </c>
      <c r="AT64" s="2">
        <f t="shared" si="36"/>
        <v>0</v>
      </c>
      <c r="AU64" s="2">
        <f>SUMIFS(Import!AU$2:AU$237,Import!$F$2:$F$237,$F64,Import!$G$2:$G$237,$G64)</f>
        <v>0</v>
      </c>
      <c r="AV64" s="2">
        <f>SUMIFS(Import!AV$2:AV$237,Import!$F$2:$F$237,$F64,Import!$G$2:$G$237,$G64)</f>
        <v>0</v>
      </c>
      <c r="AW64" s="2">
        <f>SUMIFS(Import!AW$2:AW$237,Import!$F$2:$F$237,$F64,Import!$G$2:$G$237,$G64)</f>
        <v>0</v>
      </c>
      <c r="AX64" s="2">
        <f>SUMIFS(Import!AX$2:AX$237,Import!$F$2:$F$237,$F64,Import!$G$2:$G$237,$G64)</f>
        <v>0</v>
      </c>
      <c r="AY64" s="2">
        <f t="shared" si="37"/>
        <v>0</v>
      </c>
      <c r="AZ64" s="2">
        <f t="shared" si="37"/>
        <v>0</v>
      </c>
      <c r="BA64" s="2">
        <f t="shared" si="37"/>
        <v>0</v>
      </c>
      <c r="BB64" s="2">
        <f>SUMIFS(Import!BB$2:BB$237,Import!$F$2:$F$237,$F64,Import!$G$2:$G$237,$G64)</f>
        <v>0</v>
      </c>
      <c r="BC64" s="2">
        <f>SUMIFS(Import!BC$2:BC$237,Import!$F$2:$F$237,$F64,Import!$G$2:$G$237,$G64)</f>
        <v>0</v>
      </c>
      <c r="BD64" s="2">
        <f>SUMIFS(Import!BD$2:BD$237,Import!$F$2:$F$237,$F64,Import!$G$2:$G$237,$G64)</f>
        <v>0</v>
      </c>
      <c r="BE64" s="2">
        <f>SUMIFS(Import!BE$2:BE$237,Import!$F$2:$F$237,$F64,Import!$G$2:$G$237,$G64)</f>
        <v>0</v>
      </c>
      <c r="BF64" s="2">
        <f t="shared" si="38"/>
        <v>0</v>
      </c>
      <c r="BG64" s="2">
        <f t="shared" si="38"/>
        <v>0</v>
      </c>
      <c r="BH64" s="2">
        <f t="shared" si="38"/>
        <v>0</v>
      </c>
      <c r="BI64" s="2">
        <f>SUMIFS(Import!BI$2:BI$237,Import!$F$2:$F$237,$F64,Import!$G$2:$G$237,$G64)</f>
        <v>0</v>
      </c>
      <c r="BJ64" s="2">
        <f>SUMIFS(Import!BJ$2:BJ$237,Import!$F$2:$F$237,$F64,Import!$G$2:$G$237,$G64)</f>
        <v>0</v>
      </c>
      <c r="BK64" s="2">
        <f>SUMIFS(Import!BK$2:BK$237,Import!$F$2:$F$237,$F64,Import!$G$2:$G$237,$G64)</f>
        <v>0</v>
      </c>
      <c r="BL64" s="2">
        <f>SUMIFS(Import!BL$2:BL$237,Import!$F$2:$F$237,$F64,Import!$G$2:$G$237,$G64)</f>
        <v>0</v>
      </c>
      <c r="BM64" s="2">
        <f t="shared" si="39"/>
        <v>0</v>
      </c>
      <c r="BN64" s="2">
        <f t="shared" si="39"/>
        <v>0</v>
      </c>
      <c r="BO64" s="2">
        <f t="shared" si="39"/>
        <v>0</v>
      </c>
      <c r="BP64" s="2">
        <f>SUMIFS(Import!BP$2:BP$237,Import!$F$2:$F$237,$F64,Import!$G$2:$G$237,$G64)</f>
        <v>0</v>
      </c>
      <c r="BQ64" s="2">
        <f>SUMIFS(Import!BQ$2:BQ$237,Import!$F$2:$F$237,$F64,Import!$G$2:$G$237,$G64)</f>
        <v>0</v>
      </c>
      <c r="BR64" s="2">
        <f>SUMIFS(Import!BR$2:BR$237,Import!$F$2:$F$237,$F64,Import!$G$2:$G$237,$G64)</f>
        <v>0</v>
      </c>
      <c r="BS64" s="2">
        <f>SUMIFS(Import!BS$2:BS$237,Import!$F$2:$F$237,$F64,Import!$G$2:$G$237,$G64)</f>
        <v>0</v>
      </c>
      <c r="BT64" s="2">
        <f t="shared" si="40"/>
        <v>0</v>
      </c>
      <c r="BU64" s="2">
        <f t="shared" si="40"/>
        <v>0</v>
      </c>
      <c r="BV64" s="2">
        <f t="shared" si="40"/>
        <v>0</v>
      </c>
      <c r="BW64" s="2">
        <f>SUMIFS(Import!BW$2:BW$237,Import!$F$2:$F$237,$F64,Import!$G$2:$G$237,$G64)</f>
        <v>0</v>
      </c>
      <c r="BX64" s="2">
        <f>SUMIFS(Import!BX$2:BX$237,Import!$F$2:$F$237,$F64,Import!$G$2:$G$237,$G64)</f>
        <v>0</v>
      </c>
      <c r="BY64" s="2">
        <f>SUMIFS(Import!BY$2:BY$237,Import!$F$2:$F$237,$F64,Import!$G$2:$G$237,$G64)</f>
        <v>0</v>
      </c>
      <c r="BZ64" s="2">
        <f>SUMIFS(Import!BZ$2:BZ$237,Import!$F$2:$F$237,$F64,Import!$G$2:$G$237,$G64)</f>
        <v>0</v>
      </c>
      <c r="CA64" s="2">
        <f t="shared" si="41"/>
        <v>0</v>
      </c>
      <c r="CB64" s="2">
        <f t="shared" si="41"/>
        <v>0</v>
      </c>
      <c r="CC64" s="2">
        <f t="shared" si="41"/>
        <v>0</v>
      </c>
      <c r="CD64" s="2">
        <f>SUMIFS(Import!CD$2:CD$237,Import!$F$2:$F$237,$F64,Import!$G$2:$G$237,$G64)</f>
        <v>0</v>
      </c>
      <c r="CE64" s="2">
        <f>SUMIFS(Import!CE$2:CE$237,Import!$F$2:$F$237,$F64,Import!$G$2:$G$237,$G64)</f>
        <v>0</v>
      </c>
      <c r="CF64" s="2">
        <f>SUMIFS(Import!CF$2:CF$237,Import!$F$2:$F$237,$F64,Import!$G$2:$G$237,$G64)</f>
        <v>0</v>
      </c>
      <c r="CG64" s="2">
        <f>SUMIFS(Import!CG$2:CG$237,Import!$F$2:$F$237,$F64,Import!$G$2:$G$237,$G64)</f>
        <v>0</v>
      </c>
      <c r="CH64" s="2">
        <f t="shared" si="42"/>
        <v>0</v>
      </c>
      <c r="CI64" s="2">
        <f t="shared" si="42"/>
        <v>0</v>
      </c>
      <c r="CJ64" s="2">
        <f t="shared" si="42"/>
        <v>0</v>
      </c>
      <c r="CK64" s="2">
        <f>SUMIFS(Import!CK$2:CK$237,Import!$F$2:$F$237,$F64,Import!$G$2:$G$237,$G64)</f>
        <v>0</v>
      </c>
      <c r="CL64" s="2">
        <f>SUMIFS(Import!CL$2:CL$237,Import!$F$2:$F$237,$F64,Import!$G$2:$G$237,$G64)</f>
        <v>0</v>
      </c>
      <c r="CM64" s="2">
        <f>SUMIFS(Import!CM$2:CM$237,Import!$F$2:$F$237,$F64,Import!$G$2:$G$237,$G64)</f>
        <v>0</v>
      </c>
      <c r="CN64" s="2">
        <f>SUMIFS(Import!CN$2:CN$237,Import!$F$2:$F$237,$F64,Import!$G$2:$G$237,$G64)</f>
        <v>0</v>
      </c>
      <c r="CO64" s="3">
        <f t="shared" si="43"/>
        <v>0</v>
      </c>
      <c r="CP64" s="3">
        <f t="shared" si="43"/>
        <v>0</v>
      </c>
      <c r="CQ64" s="3">
        <f t="shared" si="43"/>
        <v>0</v>
      </c>
      <c r="CR64" s="2">
        <f>SUMIFS(Import!CR$2:CR$237,Import!$F$2:$F$237,$F64,Import!$G$2:$G$237,$G64)</f>
        <v>0</v>
      </c>
      <c r="CS64" s="2">
        <f>SUMIFS(Import!CS$2:CS$237,Import!$F$2:$F$237,$F64,Import!$G$2:$G$237,$G64)</f>
        <v>0</v>
      </c>
      <c r="CT64" s="2">
        <f>SUMIFS(Import!CT$2:CT$237,Import!$F$2:$F$237,$F64,Import!$G$2:$G$237,$G64)</f>
        <v>0</v>
      </c>
    </row>
    <row r="65" spans="1:98" x14ac:dyDescent="0.25">
      <c r="A65" s="2" t="s">
        <v>38</v>
      </c>
      <c r="B65" s="2" t="s">
        <v>39</v>
      </c>
      <c r="C65" s="2">
        <v>3</v>
      </c>
      <c r="D65" s="2" t="s">
        <v>44</v>
      </c>
      <c r="E65" s="2">
        <v>24</v>
      </c>
      <c r="F65" s="2" t="s">
        <v>56</v>
      </c>
      <c r="G65" s="2">
        <v>5</v>
      </c>
      <c r="H65" s="2">
        <f>IF(SUMIFS(Import!H$2:H$237,Import!$F$2:$F$237,$F65,Import!$G$2:$G$237,$G65)=0,Data_T1!$H65,SUMIFS(Import!H$2:H$237,Import!$F$2:$F$237,$F65,Import!$G$2:$G$237,$G65))</f>
        <v>418</v>
      </c>
      <c r="I65" s="2">
        <f>SUMIFS(Import!I$2:I$237,Import!$F$2:$F$237,$F65,Import!$G$2:$G$237,$G65)</f>
        <v>165</v>
      </c>
      <c r="J65" s="2">
        <f>SUMIFS(Import!J$2:J$237,Import!$F$2:$F$237,$F65,Import!$G$2:$G$237,$G65)</f>
        <v>39.47</v>
      </c>
      <c r="K65" s="2">
        <f>SUMIFS(Import!K$2:K$237,Import!$F$2:$F$237,$F65,Import!$G$2:$G$237,$G65)</f>
        <v>253</v>
      </c>
      <c r="L65" s="2">
        <f>SUMIFS(Import!L$2:L$237,Import!$F$2:$F$237,$F65,Import!$G$2:$G$237,$G65)</f>
        <v>60.53</v>
      </c>
      <c r="M65" s="2">
        <f>SUMIFS(Import!M$2:M$237,Import!$F$2:$F$237,$F65,Import!$G$2:$G$237,$G65)</f>
        <v>1</v>
      </c>
      <c r="N65" s="2">
        <f>SUMIFS(Import!N$2:N$237,Import!$F$2:$F$237,$F65,Import!$G$2:$G$237,$G65)</f>
        <v>0.24</v>
      </c>
      <c r="O65" s="2">
        <f>SUMIFS(Import!O$2:O$237,Import!$F$2:$F$237,$F65,Import!$G$2:$G$237,$G65)</f>
        <v>0.4</v>
      </c>
      <c r="P65" s="2">
        <f>SUMIFS(Import!P$2:P$237,Import!$F$2:$F$237,$F65,Import!$G$2:$G$237,$G65)</f>
        <v>4</v>
      </c>
      <c r="Q65" s="2">
        <f>SUMIFS(Import!Q$2:Q$237,Import!$F$2:$F$237,$F65,Import!$G$2:$G$237,$G65)</f>
        <v>0.96</v>
      </c>
      <c r="R65" s="2">
        <f>SUMIFS(Import!R$2:R$237,Import!$F$2:$F$237,$F65,Import!$G$2:$G$237,$G65)</f>
        <v>1.58</v>
      </c>
      <c r="S65" s="2">
        <f>SUMIFS(Import!S$2:S$237,Import!$F$2:$F$237,$F65,Import!$G$2:$G$237,$G65)</f>
        <v>248</v>
      </c>
      <c r="T65" s="2">
        <f>SUMIFS(Import!T$2:T$237,Import!$F$2:$F$237,$F65,Import!$G$2:$G$237,$G65)</f>
        <v>59.33</v>
      </c>
      <c r="U65" s="2">
        <f>SUMIFS(Import!U$2:U$237,Import!$F$2:$F$237,$F65,Import!$G$2:$G$237,$G65)</f>
        <v>98.02</v>
      </c>
      <c r="V65" s="2">
        <f>SUMIFS(Import!V$2:V$237,Import!$F$2:$F$237,$F65,Import!$G$2:$G$237,$G65)</f>
        <v>1</v>
      </c>
      <c r="W65" s="2" t="str">
        <f t="shared" si="33"/>
        <v>M</v>
      </c>
      <c r="X65" s="2" t="str">
        <f t="shared" si="33"/>
        <v>HOWELL</v>
      </c>
      <c r="Y65" s="2" t="str">
        <f t="shared" si="33"/>
        <v>Patrick</v>
      </c>
      <c r="Z65" s="2">
        <f>SUMIFS(Import!Z$2:Z$237,Import!$F$2:$F$237,$F65,Import!$G$2:$G$237,$G65)</f>
        <v>152</v>
      </c>
      <c r="AA65" s="2">
        <f>SUMIFS(Import!AA$2:AA$237,Import!$F$2:$F$237,$F65,Import!$G$2:$G$237,$G65)</f>
        <v>36.36</v>
      </c>
      <c r="AB65" s="2">
        <f>SUMIFS(Import!AB$2:AB$237,Import!$F$2:$F$237,$F65,Import!$G$2:$G$237,$G65)</f>
        <v>61.29</v>
      </c>
      <c r="AC65" s="2">
        <f>SUMIFS(Import!AC$2:AC$237,Import!$F$2:$F$237,$F65,Import!$G$2:$G$237,$G65)</f>
        <v>5</v>
      </c>
      <c r="AD65" s="2" t="str">
        <f t="shared" si="34"/>
        <v>M</v>
      </c>
      <c r="AE65" s="2" t="str">
        <f t="shared" si="34"/>
        <v>BROTHERSON</v>
      </c>
      <c r="AF65" s="2" t="str">
        <f t="shared" si="34"/>
        <v>Moetai, Charles</v>
      </c>
      <c r="AG65" s="2">
        <f>SUMIFS(Import!AG$2:AG$237,Import!$F$2:$F$237,$F65,Import!$G$2:$G$237,$G65)</f>
        <v>96</v>
      </c>
      <c r="AH65" s="2">
        <f>SUMIFS(Import!AH$2:AH$237,Import!$F$2:$F$237,$F65,Import!$G$2:$G$237,$G65)</f>
        <v>22.97</v>
      </c>
      <c r="AI65" s="2">
        <f>SUMIFS(Import!AI$2:AI$237,Import!$F$2:$F$237,$F65,Import!$G$2:$G$237,$G65)</f>
        <v>38.71</v>
      </c>
      <c r="AJ65" s="2">
        <f>SUMIFS(Import!AJ$2:AJ$237,Import!$F$2:$F$237,$F65,Import!$G$2:$G$237,$G65)</f>
        <v>0</v>
      </c>
      <c r="AK65" s="2">
        <f t="shared" si="35"/>
        <v>0</v>
      </c>
      <c r="AL65" s="2">
        <f t="shared" si="35"/>
        <v>0</v>
      </c>
      <c r="AM65" s="2">
        <f t="shared" si="35"/>
        <v>0</v>
      </c>
      <c r="AN65" s="2">
        <f>SUMIFS(Import!AN$2:AN$237,Import!$F$2:$F$237,$F65,Import!$G$2:$G$237,$G65)</f>
        <v>0</v>
      </c>
      <c r="AO65" s="2">
        <f>SUMIFS(Import!AO$2:AO$237,Import!$F$2:$F$237,$F65,Import!$G$2:$G$237,$G65)</f>
        <v>0</v>
      </c>
      <c r="AP65" s="2">
        <f>SUMIFS(Import!AP$2:AP$237,Import!$F$2:$F$237,$F65,Import!$G$2:$G$237,$G65)</f>
        <v>0</v>
      </c>
      <c r="AQ65" s="2">
        <f>SUMIFS(Import!AQ$2:AQ$237,Import!$F$2:$F$237,$F65,Import!$G$2:$G$237,$G65)</f>
        <v>0</v>
      </c>
      <c r="AR65" s="2">
        <f t="shared" si="36"/>
        <v>0</v>
      </c>
      <c r="AS65" s="2">
        <f t="shared" si="36"/>
        <v>0</v>
      </c>
      <c r="AT65" s="2">
        <f t="shared" si="36"/>
        <v>0</v>
      </c>
      <c r="AU65" s="2">
        <f>SUMIFS(Import!AU$2:AU$237,Import!$F$2:$F$237,$F65,Import!$G$2:$G$237,$G65)</f>
        <v>0</v>
      </c>
      <c r="AV65" s="2">
        <f>SUMIFS(Import!AV$2:AV$237,Import!$F$2:$F$237,$F65,Import!$G$2:$G$237,$G65)</f>
        <v>0</v>
      </c>
      <c r="AW65" s="2">
        <f>SUMIFS(Import!AW$2:AW$237,Import!$F$2:$F$237,$F65,Import!$G$2:$G$237,$G65)</f>
        <v>0</v>
      </c>
      <c r="AX65" s="2">
        <f>SUMIFS(Import!AX$2:AX$237,Import!$F$2:$F$237,$F65,Import!$G$2:$G$237,$G65)</f>
        <v>0</v>
      </c>
      <c r="AY65" s="2">
        <f t="shared" si="37"/>
        <v>0</v>
      </c>
      <c r="AZ65" s="2">
        <f t="shared" si="37"/>
        <v>0</v>
      </c>
      <c r="BA65" s="2">
        <f t="shared" si="37"/>
        <v>0</v>
      </c>
      <c r="BB65" s="2">
        <f>SUMIFS(Import!BB$2:BB$237,Import!$F$2:$F$237,$F65,Import!$G$2:$G$237,$G65)</f>
        <v>0</v>
      </c>
      <c r="BC65" s="2">
        <f>SUMIFS(Import!BC$2:BC$237,Import!$F$2:$F$237,$F65,Import!$G$2:$G$237,$G65)</f>
        <v>0</v>
      </c>
      <c r="BD65" s="2">
        <f>SUMIFS(Import!BD$2:BD$237,Import!$F$2:$F$237,$F65,Import!$G$2:$G$237,$G65)</f>
        <v>0</v>
      </c>
      <c r="BE65" s="2">
        <f>SUMIFS(Import!BE$2:BE$237,Import!$F$2:$F$237,$F65,Import!$G$2:$G$237,$G65)</f>
        <v>0</v>
      </c>
      <c r="BF65" s="2">
        <f t="shared" si="38"/>
        <v>0</v>
      </c>
      <c r="BG65" s="2">
        <f t="shared" si="38"/>
        <v>0</v>
      </c>
      <c r="BH65" s="2">
        <f t="shared" si="38"/>
        <v>0</v>
      </c>
      <c r="BI65" s="2">
        <f>SUMIFS(Import!BI$2:BI$237,Import!$F$2:$F$237,$F65,Import!$G$2:$G$237,$G65)</f>
        <v>0</v>
      </c>
      <c r="BJ65" s="2">
        <f>SUMIFS(Import!BJ$2:BJ$237,Import!$F$2:$F$237,$F65,Import!$G$2:$G$237,$G65)</f>
        <v>0</v>
      </c>
      <c r="BK65" s="2">
        <f>SUMIFS(Import!BK$2:BK$237,Import!$F$2:$F$237,$F65,Import!$G$2:$G$237,$G65)</f>
        <v>0</v>
      </c>
      <c r="BL65" s="2">
        <f>SUMIFS(Import!BL$2:BL$237,Import!$F$2:$F$237,$F65,Import!$G$2:$G$237,$G65)</f>
        <v>0</v>
      </c>
      <c r="BM65" s="2">
        <f t="shared" si="39"/>
        <v>0</v>
      </c>
      <c r="BN65" s="2">
        <f t="shared" si="39"/>
        <v>0</v>
      </c>
      <c r="BO65" s="2">
        <f t="shared" si="39"/>
        <v>0</v>
      </c>
      <c r="BP65" s="2">
        <f>SUMIFS(Import!BP$2:BP$237,Import!$F$2:$F$237,$F65,Import!$G$2:$G$237,$G65)</f>
        <v>0</v>
      </c>
      <c r="BQ65" s="2">
        <f>SUMIFS(Import!BQ$2:BQ$237,Import!$F$2:$F$237,$F65,Import!$G$2:$G$237,$G65)</f>
        <v>0</v>
      </c>
      <c r="BR65" s="2">
        <f>SUMIFS(Import!BR$2:BR$237,Import!$F$2:$F$237,$F65,Import!$G$2:$G$237,$G65)</f>
        <v>0</v>
      </c>
      <c r="BS65" s="2">
        <f>SUMIFS(Import!BS$2:BS$237,Import!$F$2:$F$237,$F65,Import!$G$2:$G$237,$G65)</f>
        <v>0</v>
      </c>
      <c r="BT65" s="2">
        <f t="shared" si="40"/>
        <v>0</v>
      </c>
      <c r="BU65" s="2">
        <f t="shared" si="40"/>
        <v>0</v>
      </c>
      <c r="BV65" s="2">
        <f t="shared" si="40"/>
        <v>0</v>
      </c>
      <c r="BW65" s="2">
        <f>SUMIFS(Import!BW$2:BW$237,Import!$F$2:$F$237,$F65,Import!$G$2:$G$237,$G65)</f>
        <v>0</v>
      </c>
      <c r="BX65" s="2">
        <f>SUMIFS(Import!BX$2:BX$237,Import!$F$2:$F$237,$F65,Import!$G$2:$G$237,$G65)</f>
        <v>0</v>
      </c>
      <c r="BY65" s="2">
        <f>SUMIFS(Import!BY$2:BY$237,Import!$F$2:$F$237,$F65,Import!$G$2:$G$237,$G65)</f>
        <v>0</v>
      </c>
      <c r="BZ65" s="2">
        <f>SUMIFS(Import!BZ$2:BZ$237,Import!$F$2:$F$237,$F65,Import!$G$2:$G$237,$G65)</f>
        <v>0</v>
      </c>
      <c r="CA65" s="2">
        <f t="shared" si="41"/>
        <v>0</v>
      </c>
      <c r="CB65" s="2">
        <f t="shared" si="41"/>
        <v>0</v>
      </c>
      <c r="CC65" s="2">
        <f t="shared" si="41"/>
        <v>0</v>
      </c>
      <c r="CD65" s="2">
        <f>SUMIFS(Import!CD$2:CD$237,Import!$F$2:$F$237,$F65,Import!$G$2:$G$237,$G65)</f>
        <v>0</v>
      </c>
      <c r="CE65" s="2">
        <f>SUMIFS(Import!CE$2:CE$237,Import!$F$2:$F$237,$F65,Import!$G$2:$G$237,$G65)</f>
        <v>0</v>
      </c>
      <c r="CF65" s="2">
        <f>SUMIFS(Import!CF$2:CF$237,Import!$F$2:$F$237,$F65,Import!$G$2:$G$237,$G65)</f>
        <v>0</v>
      </c>
      <c r="CG65" s="2">
        <f>SUMIFS(Import!CG$2:CG$237,Import!$F$2:$F$237,$F65,Import!$G$2:$G$237,$G65)</f>
        <v>0</v>
      </c>
      <c r="CH65" s="2">
        <f t="shared" si="42"/>
        <v>0</v>
      </c>
      <c r="CI65" s="2">
        <f t="shared" si="42"/>
        <v>0</v>
      </c>
      <c r="CJ65" s="2">
        <f t="shared" si="42"/>
        <v>0</v>
      </c>
      <c r="CK65" s="2">
        <f>SUMIFS(Import!CK$2:CK$237,Import!$F$2:$F$237,$F65,Import!$G$2:$G$237,$G65)</f>
        <v>0</v>
      </c>
      <c r="CL65" s="2">
        <f>SUMIFS(Import!CL$2:CL$237,Import!$F$2:$F$237,$F65,Import!$G$2:$G$237,$G65)</f>
        <v>0</v>
      </c>
      <c r="CM65" s="2">
        <f>SUMIFS(Import!CM$2:CM$237,Import!$F$2:$F$237,$F65,Import!$G$2:$G$237,$G65)</f>
        <v>0</v>
      </c>
      <c r="CN65" s="2">
        <f>SUMIFS(Import!CN$2:CN$237,Import!$F$2:$F$237,$F65,Import!$G$2:$G$237,$G65)</f>
        <v>0</v>
      </c>
      <c r="CO65" s="3">
        <f t="shared" si="43"/>
        <v>0</v>
      </c>
      <c r="CP65" s="3">
        <f t="shared" si="43"/>
        <v>0</v>
      </c>
      <c r="CQ65" s="3">
        <f t="shared" si="43"/>
        <v>0</v>
      </c>
      <c r="CR65" s="2">
        <f>SUMIFS(Import!CR$2:CR$237,Import!$F$2:$F$237,$F65,Import!$G$2:$G$237,$G65)</f>
        <v>0</v>
      </c>
      <c r="CS65" s="2">
        <f>SUMIFS(Import!CS$2:CS$237,Import!$F$2:$F$237,$F65,Import!$G$2:$G$237,$G65)</f>
        <v>0</v>
      </c>
      <c r="CT65" s="2">
        <f>SUMIFS(Import!CT$2:CT$237,Import!$F$2:$F$237,$F65,Import!$G$2:$G$237,$G65)</f>
        <v>0</v>
      </c>
    </row>
    <row r="66" spans="1:98" x14ac:dyDescent="0.25">
      <c r="A66" s="2" t="s">
        <v>38</v>
      </c>
      <c r="B66" s="2" t="s">
        <v>39</v>
      </c>
      <c r="C66" s="2">
        <v>3</v>
      </c>
      <c r="D66" s="2" t="s">
        <v>44</v>
      </c>
      <c r="E66" s="2">
        <v>24</v>
      </c>
      <c r="F66" s="2" t="s">
        <v>56</v>
      </c>
      <c r="G66" s="2">
        <v>6</v>
      </c>
      <c r="H66" s="2">
        <f>IF(SUMIFS(Import!H$2:H$237,Import!$F$2:$F$237,$F66,Import!$G$2:$G$237,$G66)=0,Data_T1!$H66,SUMIFS(Import!H$2:H$237,Import!$F$2:$F$237,$F66,Import!$G$2:$G$237,$G66))</f>
        <v>461</v>
      </c>
      <c r="I66" s="2">
        <f>SUMIFS(Import!I$2:I$237,Import!$F$2:$F$237,$F66,Import!$G$2:$G$237,$G66)</f>
        <v>150</v>
      </c>
      <c r="J66" s="2">
        <f>SUMIFS(Import!J$2:J$237,Import!$F$2:$F$237,$F66,Import!$G$2:$G$237,$G66)</f>
        <v>32.54</v>
      </c>
      <c r="K66" s="2">
        <f>SUMIFS(Import!K$2:K$237,Import!$F$2:$F$237,$F66,Import!$G$2:$G$237,$G66)</f>
        <v>311</v>
      </c>
      <c r="L66" s="2">
        <f>SUMIFS(Import!L$2:L$237,Import!$F$2:$F$237,$F66,Import!$G$2:$G$237,$G66)</f>
        <v>67.459999999999994</v>
      </c>
      <c r="M66" s="2">
        <f>SUMIFS(Import!M$2:M$237,Import!$F$2:$F$237,$F66,Import!$G$2:$G$237,$G66)</f>
        <v>1</v>
      </c>
      <c r="N66" s="2">
        <f>SUMIFS(Import!N$2:N$237,Import!$F$2:$F$237,$F66,Import!$G$2:$G$237,$G66)</f>
        <v>0.22</v>
      </c>
      <c r="O66" s="2">
        <f>SUMIFS(Import!O$2:O$237,Import!$F$2:$F$237,$F66,Import!$G$2:$G$237,$G66)</f>
        <v>0.32</v>
      </c>
      <c r="P66" s="2">
        <f>SUMIFS(Import!P$2:P$237,Import!$F$2:$F$237,$F66,Import!$G$2:$G$237,$G66)</f>
        <v>2</v>
      </c>
      <c r="Q66" s="2">
        <f>SUMIFS(Import!Q$2:Q$237,Import!$F$2:$F$237,$F66,Import!$G$2:$G$237,$G66)</f>
        <v>0.43</v>
      </c>
      <c r="R66" s="2">
        <f>SUMIFS(Import!R$2:R$237,Import!$F$2:$F$237,$F66,Import!$G$2:$G$237,$G66)</f>
        <v>0.64</v>
      </c>
      <c r="S66" s="2">
        <f>SUMIFS(Import!S$2:S$237,Import!$F$2:$F$237,$F66,Import!$G$2:$G$237,$G66)</f>
        <v>308</v>
      </c>
      <c r="T66" s="2">
        <f>SUMIFS(Import!T$2:T$237,Import!$F$2:$F$237,$F66,Import!$G$2:$G$237,$G66)</f>
        <v>66.81</v>
      </c>
      <c r="U66" s="2">
        <f>SUMIFS(Import!U$2:U$237,Import!$F$2:$F$237,$F66,Import!$G$2:$G$237,$G66)</f>
        <v>99.04</v>
      </c>
      <c r="V66" s="2">
        <f>SUMIFS(Import!V$2:V$237,Import!$F$2:$F$237,$F66,Import!$G$2:$G$237,$G66)</f>
        <v>1</v>
      </c>
      <c r="W66" s="2" t="str">
        <f t="shared" si="33"/>
        <v>M</v>
      </c>
      <c r="X66" s="2" t="str">
        <f t="shared" si="33"/>
        <v>HOWELL</v>
      </c>
      <c r="Y66" s="2" t="str">
        <f t="shared" si="33"/>
        <v>Patrick</v>
      </c>
      <c r="Z66" s="2">
        <f>SUMIFS(Import!Z$2:Z$237,Import!$F$2:$F$237,$F66,Import!$G$2:$G$237,$G66)</f>
        <v>133</v>
      </c>
      <c r="AA66" s="2">
        <f>SUMIFS(Import!AA$2:AA$237,Import!$F$2:$F$237,$F66,Import!$G$2:$G$237,$G66)</f>
        <v>28.85</v>
      </c>
      <c r="AB66" s="2">
        <f>SUMIFS(Import!AB$2:AB$237,Import!$F$2:$F$237,$F66,Import!$G$2:$G$237,$G66)</f>
        <v>43.18</v>
      </c>
      <c r="AC66" s="2">
        <f>SUMIFS(Import!AC$2:AC$237,Import!$F$2:$F$237,$F66,Import!$G$2:$G$237,$G66)</f>
        <v>5</v>
      </c>
      <c r="AD66" s="2" t="str">
        <f t="shared" si="34"/>
        <v>M</v>
      </c>
      <c r="AE66" s="2" t="str">
        <f t="shared" si="34"/>
        <v>BROTHERSON</v>
      </c>
      <c r="AF66" s="2" t="str">
        <f t="shared" si="34"/>
        <v>Moetai, Charles</v>
      </c>
      <c r="AG66" s="2">
        <f>SUMIFS(Import!AG$2:AG$237,Import!$F$2:$F$237,$F66,Import!$G$2:$G$237,$G66)</f>
        <v>175</v>
      </c>
      <c r="AH66" s="2">
        <f>SUMIFS(Import!AH$2:AH$237,Import!$F$2:$F$237,$F66,Import!$G$2:$G$237,$G66)</f>
        <v>37.96</v>
      </c>
      <c r="AI66" s="2">
        <f>SUMIFS(Import!AI$2:AI$237,Import!$F$2:$F$237,$F66,Import!$G$2:$G$237,$G66)</f>
        <v>56.82</v>
      </c>
      <c r="AJ66" s="2">
        <f>SUMIFS(Import!AJ$2:AJ$237,Import!$F$2:$F$237,$F66,Import!$G$2:$G$237,$G66)</f>
        <v>0</v>
      </c>
      <c r="AK66" s="2">
        <f t="shared" si="35"/>
        <v>0</v>
      </c>
      <c r="AL66" s="2">
        <f t="shared" si="35"/>
        <v>0</v>
      </c>
      <c r="AM66" s="2">
        <f t="shared" si="35"/>
        <v>0</v>
      </c>
      <c r="AN66" s="2">
        <f>SUMIFS(Import!AN$2:AN$237,Import!$F$2:$F$237,$F66,Import!$G$2:$G$237,$G66)</f>
        <v>0</v>
      </c>
      <c r="AO66" s="2">
        <f>SUMIFS(Import!AO$2:AO$237,Import!$F$2:$F$237,$F66,Import!$G$2:$G$237,$G66)</f>
        <v>0</v>
      </c>
      <c r="AP66" s="2">
        <f>SUMIFS(Import!AP$2:AP$237,Import!$F$2:$F$237,$F66,Import!$G$2:$G$237,$G66)</f>
        <v>0</v>
      </c>
      <c r="AQ66" s="2">
        <f>SUMIFS(Import!AQ$2:AQ$237,Import!$F$2:$F$237,$F66,Import!$G$2:$G$237,$G66)</f>
        <v>0</v>
      </c>
      <c r="AR66" s="2">
        <f t="shared" si="36"/>
        <v>0</v>
      </c>
      <c r="AS66" s="2">
        <f t="shared" si="36"/>
        <v>0</v>
      </c>
      <c r="AT66" s="2">
        <f t="shared" si="36"/>
        <v>0</v>
      </c>
      <c r="AU66" s="2">
        <f>SUMIFS(Import!AU$2:AU$237,Import!$F$2:$F$237,$F66,Import!$G$2:$G$237,$G66)</f>
        <v>0</v>
      </c>
      <c r="AV66" s="2">
        <f>SUMIFS(Import!AV$2:AV$237,Import!$F$2:$F$237,$F66,Import!$G$2:$G$237,$G66)</f>
        <v>0</v>
      </c>
      <c r="AW66" s="2">
        <f>SUMIFS(Import!AW$2:AW$237,Import!$F$2:$F$237,$F66,Import!$G$2:$G$237,$G66)</f>
        <v>0</v>
      </c>
      <c r="AX66" s="2">
        <f>SUMIFS(Import!AX$2:AX$237,Import!$F$2:$F$237,$F66,Import!$G$2:$G$237,$G66)</f>
        <v>0</v>
      </c>
      <c r="AY66" s="2">
        <f t="shared" si="37"/>
        <v>0</v>
      </c>
      <c r="AZ66" s="2">
        <f t="shared" si="37"/>
        <v>0</v>
      </c>
      <c r="BA66" s="2">
        <f t="shared" si="37"/>
        <v>0</v>
      </c>
      <c r="BB66" s="2">
        <f>SUMIFS(Import!BB$2:BB$237,Import!$F$2:$F$237,$F66,Import!$G$2:$G$237,$G66)</f>
        <v>0</v>
      </c>
      <c r="BC66" s="2">
        <f>SUMIFS(Import!BC$2:BC$237,Import!$F$2:$F$237,$F66,Import!$G$2:$G$237,$G66)</f>
        <v>0</v>
      </c>
      <c r="BD66" s="2">
        <f>SUMIFS(Import!BD$2:BD$237,Import!$F$2:$F$237,$F66,Import!$G$2:$G$237,$G66)</f>
        <v>0</v>
      </c>
      <c r="BE66" s="2">
        <f>SUMIFS(Import!BE$2:BE$237,Import!$F$2:$F$237,$F66,Import!$G$2:$G$237,$G66)</f>
        <v>0</v>
      </c>
      <c r="BF66" s="2">
        <f t="shared" si="38"/>
        <v>0</v>
      </c>
      <c r="BG66" s="2">
        <f t="shared" si="38"/>
        <v>0</v>
      </c>
      <c r="BH66" s="2">
        <f t="shared" si="38"/>
        <v>0</v>
      </c>
      <c r="BI66" s="2">
        <f>SUMIFS(Import!BI$2:BI$237,Import!$F$2:$F$237,$F66,Import!$G$2:$G$237,$G66)</f>
        <v>0</v>
      </c>
      <c r="BJ66" s="2">
        <f>SUMIFS(Import!BJ$2:BJ$237,Import!$F$2:$F$237,$F66,Import!$G$2:$G$237,$G66)</f>
        <v>0</v>
      </c>
      <c r="BK66" s="2">
        <f>SUMIFS(Import!BK$2:BK$237,Import!$F$2:$F$237,$F66,Import!$G$2:$G$237,$G66)</f>
        <v>0</v>
      </c>
      <c r="BL66" s="2">
        <f>SUMIFS(Import!BL$2:BL$237,Import!$F$2:$F$237,$F66,Import!$G$2:$G$237,$G66)</f>
        <v>0</v>
      </c>
      <c r="BM66" s="2">
        <f t="shared" si="39"/>
        <v>0</v>
      </c>
      <c r="BN66" s="2">
        <f t="shared" si="39"/>
        <v>0</v>
      </c>
      <c r="BO66" s="2">
        <f t="shared" si="39"/>
        <v>0</v>
      </c>
      <c r="BP66" s="2">
        <f>SUMIFS(Import!BP$2:BP$237,Import!$F$2:$F$237,$F66,Import!$G$2:$G$237,$G66)</f>
        <v>0</v>
      </c>
      <c r="BQ66" s="2">
        <f>SUMIFS(Import!BQ$2:BQ$237,Import!$F$2:$F$237,$F66,Import!$G$2:$G$237,$G66)</f>
        <v>0</v>
      </c>
      <c r="BR66" s="2">
        <f>SUMIFS(Import!BR$2:BR$237,Import!$F$2:$F$237,$F66,Import!$G$2:$G$237,$G66)</f>
        <v>0</v>
      </c>
      <c r="BS66" s="2">
        <f>SUMIFS(Import!BS$2:BS$237,Import!$F$2:$F$237,$F66,Import!$G$2:$G$237,$G66)</f>
        <v>0</v>
      </c>
      <c r="BT66" s="2">
        <f t="shared" si="40"/>
        <v>0</v>
      </c>
      <c r="BU66" s="2">
        <f t="shared" si="40"/>
        <v>0</v>
      </c>
      <c r="BV66" s="2">
        <f t="shared" si="40"/>
        <v>0</v>
      </c>
      <c r="BW66" s="2">
        <f>SUMIFS(Import!BW$2:BW$237,Import!$F$2:$F$237,$F66,Import!$G$2:$G$237,$G66)</f>
        <v>0</v>
      </c>
      <c r="BX66" s="2">
        <f>SUMIFS(Import!BX$2:BX$237,Import!$F$2:$F$237,$F66,Import!$G$2:$G$237,$G66)</f>
        <v>0</v>
      </c>
      <c r="BY66" s="2">
        <f>SUMIFS(Import!BY$2:BY$237,Import!$F$2:$F$237,$F66,Import!$G$2:$G$237,$G66)</f>
        <v>0</v>
      </c>
      <c r="BZ66" s="2">
        <f>SUMIFS(Import!BZ$2:BZ$237,Import!$F$2:$F$237,$F66,Import!$G$2:$G$237,$G66)</f>
        <v>0</v>
      </c>
      <c r="CA66" s="2">
        <f t="shared" si="41"/>
        <v>0</v>
      </c>
      <c r="CB66" s="2">
        <f t="shared" si="41"/>
        <v>0</v>
      </c>
      <c r="CC66" s="2">
        <f t="shared" si="41"/>
        <v>0</v>
      </c>
      <c r="CD66" s="2">
        <f>SUMIFS(Import!CD$2:CD$237,Import!$F$2:$F$237,$F66,Import!$G$2:$G$237,$G66)</f>
        <v>0</v>
      </c>
      <c r="CE66" s="2">
        <f>SUMIFS(Import!CE$2:CE$237,Import!$F$2:$F$237,$F66,Import!$G$2:$G$237,$G66)</f>
        <v>0</v>
      </c>
      <c r="CF66" s="2">
        <f>SUMIFS(Import!CF$2:CF$237,Import!$F$2:$F$237,$F66,Import!$G$2:$G$237,$G66)</f>
        <v>0</v>
      </c>
      <c r="CG66" s="2">
        <f>SUMIFS(Import!CG$2:CG$237,Import!$F$2:$F$237,$F66,Import!$G$2:$G$237,$G66)</f>
        <v>0</v>
      </c>
      <c r="CH66" s="2">
        <f t="shared" si="42"/>
        <v>0</v>
      </c>
      <c r="CI66" s="2">
        <f t="shared" si="42"/>
        <v>0</v>
      </c>
      <c r="CJ66" s="2">
        <f t="shared" si="42"/>
        <v>0</v>
      </c>
      <c r="CK66" s="2">
        <f>SUMIFS(Import!CK$2:CK$237,Import!$F$2:$F$237,$F66,Import!$G$2:$G$237,$G66)</f>
        <v>0</v>
      </c>
      <c r="CL66" s="2">
        <f>SUMIFS(Import!CL$2:CL$237,Import!$F$2:$F$237,$F66,Import!$G$2:$G$237,$G66)</f>
        <v>0</v>
      </c>
      <c r="CM66" s="2">
        <f>SUMIFS(Import!CM$2:CM$237,Import!$F$2:$F$237,$F66,Import!$G$2:$G$237,$G66)</f>
        <v>0</v>
      </c>
      <c r="CN66" s="2">
        <f>SUMIFS(Import!CN$2:CN$237,Import!$F$2:$F$237,$F66,Import!$G$2:$G$237,$G66)</f>
        <v>0</v>
      </c>
      <c r="CO66" s="3">
        <f t="shared" si="43"/>
        <v>0</v>
      </c>
      <c r="CP66" s="3">
        <f t="shared" si="43"/>
        <v>0</v>
      </c>
      <c r="CQ66" s="3">
        <f t="shared" si="43"/>
        <v>0</v>
      </c>
      <c r="CR66" s="2">
        <f>SUMIFS(Import!CR$2:CR$237,Import!$F$2:$F$237,$F66,Import!$G$2:$G$237,$G66)</f>
        <v>0</v>
      </c>
      <c r="CS66" s="2">
        <f>SUMIFS(Import!CS$2:CS$237,Import!$F$2:$F$237,$F66,Import!$G$2:$G$237,$G66)</f>
        <v>0</v>
      </c>
      <c r="CT66" s="2">
        <f>SUMIFS(Import!CT$2:CT$237,Import!$F$2:$F$237,$F66,Import!$G$2:$G$237,$G66)</f>
        <v>0</v>
      </c>
    </row>
    <row r="67" spans="1:98" x14ac:dyDescent="0.25">
      <c r="A67" s="2" t="s">
        <v>38</v>
      </c>
      <c r="B67" s="2" t="s">
        <v>39</v>
      </c>
      <c r="C67" s="2">
        <v>3</v>
      </c>
      <c r="D67" s="2" t="s">
        <v>44</v>
      </c>
      <c r="E67" s="2">
        <v>24</v>
      </c>
      <c r="F67" s="2" t="s">
        <v>56</v>
      </c>
      <c r="G67" s="2">
        <v>7</v>
      </c>
      <c r="H67" s="2">
        <f>IF(SUMIFS(Import!H$2:H$237,Import!$F$2:$F$237,$F67,Import!$G$2:$G$237,$G67)=0,Data_T1!$H67,SUMIFS(Import!H$2:H$237,Import!$F$2:$F$237,$F67,Import!$G$2:$G$237,$G67))</f>
        <v>500</v>
      </c>
      <c r="I67" s="2">
        <f>SUMIFS(Import!I$2:I$237,Import!$F$2:$F$237,$F67,Import!$G$2:$G$237,$G67)</f>
        <v>150</v>
      </c>
      <c r="J67" s="2">
        <f>SUMIFS(Import!J$2:J$237,Import!$F$2:$F$237,$F67,Import!$G$2:$G$237,$G67)</f>
        <v>30</v>
      </c>
      <c r="K67" s="2">
        <f>SUMIFS(Import!K$2:K$237,Import!$F$2:$F$237,$F67,Import!$G$2:$G$237,$G67)</f>
        <v>350</v>
      </c>
      <c r="L67" s="2">
        <f>SUMIFS(Import!L$2:L$237,Import!$F$2:$F$237,$F67,Import!$G$2:$G$237,$G67)</f>
        <v>70</v>
      </c>
      <c r="M67" s="2">
        <f>SUMIFS(Import!M$2:M$237,Import!$F$2:$F$237,$F67,Import!$G$2:$G$237,$G67)</f>
        <v>2</v>
      </c>
      <c r="N67" s="2">
        <f>SUMIFS(Import!N$2:N$237,Import!$F$2:$F$237,$F67,Import!$G$2:$G$237,$G67)</f>
        <v>0.4</v>
      </c>
      <c r="O67" s="2">
        <f>SUMIFS(Import!O$2:O$237,Import!$F$2:$F$237,$F67,Import!$G$2:$G$237,$G67)</f>
        <v>0.56999999999999995</v>
      </c>
      <c r="P67" s="2">
        <f>SUMIFS(Import!P$2:P$237,Import!$F$2:$F$237,$F67,Import!$G$2:$G$237,$G67)</f>
        <v>9</v>
      </c>
      <c r="Q67" s="2">
        <f>SUMIFS(Import!Q$2:Q$237,Import!$F$2:$F$237,$F67,Import!$G$2:$G$237,$G67)</f>
        <v>1.8</v>
      </c>
      <c r="R67" s="2">
        <f>SUMIFS(Import!R$2:R$237,Import!$F$2:$F$237,$F67,Import!$G$2:$G$237,$G67)</f>
        <v>2.57</v>
      </c>
      <c r="S67" s="2">
        <f>SUMIFS(Import!S$2:S$237,Import!$F$2:$F$237,$F67,Import!$G$2:$G$237,$G67)</f>
        <v>339</v>
      </c>
      <c r="T67" s="2">
        <f>SUMIFS(Import!T$2:T$237,Import!$F$2:$F$237,$F67,Import!$G$2:$G$237,$G67)</f>
        <v>67.8</v>
      </c>
      <c r="U67" s="2">
        <f>SUMIFS(Import!U$2:U$237,Import!$F$2:$F$237,$F67,Import!$G$2:$G$237,$G67)</f>
        <v>96.86</v>
      </c>
      <c r="V67" s="2">
        <f>SUMIFS(Import!V$2:V$237,Import!$F$2:$F$237,$F67,Import!$G$2:$G$237,$G67)</f>
        <v>1</v>
      </c>
      <c r="W67" s="2" t="str">
        <f t="shared" si="33"/>
        <v>M</v>
      </c>
      <c r="X67" s="2" t="str">
        <f t="shared" si="33"/>
        <v>HOWELL</v>
      </c>
      <c r="Y67" s="2" t="str">
        <f t="shared" si="33"/>
        <v>Patrick</v>
      </c>
      <c r="Z67" s="2">
        <f>SUMIFS(Import!Z$2:Z$237,Import!$F$2:$F$237,$F67,Import!$G$2:$G$237,$G67)</f>
        <v>197</v>
      </c>
      <c r="AA67" s="2">
        <f>SUMIFS(Import!AA$2:AA$237,Import!$F$2:$F$237,$F67,Import!$G$2:$G$237,$G67)</f>
        <v>39.4</v>
      </c>
      <c r="AB67" s="2">
        <f>SUMIFS(Import!AB$2:AB$237,Import!$F$2:$F$237,$F67,Import!$G$2:$G$237,$G67)</f>
        <v>58.11</v>
      </c>
      <c r="AC67" s="2">
        <f>SUMIFS(Import!AC$2:AC$237,Import!$F$2:$F$237,$F67,Import!$G$2:$G$237,$G67)</f>
        <v>5</v>
      </c>
      <c r="AD67" s="2" t="str">
        <f t="shared" si="34"/>
        <v>M</v>
      </c>
      <c r="AE67" s="2" t="str">
        <f t="shared" si="34"/>
        <v>BROTHERSON</v>
      </c>
      <c r="AF67" s="2" t="str">
        <f t="shared" si="34"/>
        <v>Moetai, Charles</v>
      </c>
      <c r="AG67" s="2">
        <f>SUMIFS(Import!AG$2:AG$237,Import!$F$2:$F$237,$F67,Import!$G$2:$G$237,$G67)</f>
        <v>142</v>
      </c>
      <c r="AH67" s="2">
        <f>SUMIFS(Import!AH$2:AH$237,Import!$F$2:$F$237,$F67,Import!$G$2:$G$237,$G67)</f>
        <v>28.4</v>
      </c>
      <c r="AI67" s="2">
        <f>SUMIFS(Import!AI$2:AI$237,Import!$F$2:$F$237,$F67,Import!$G$2:$G$237,$G67)</f>
        <v>41.89</v>
      </c>
      <c r="AJ67" s="2">
        <f>SUMIFS(Import!AJ$2:AJ$237,Import!$F$2:$F$237,$F67,Import!$G$2:$G$237,$G67)</f>
        <v>0</v>
      </c>
      <c r="AK67" s="2">
        <f t="shared" si="35"/>
        <v>0</v>
      </c>
      <c r="AL67" s="2">
        <f t="shared" si="35"/>
        <v>0</v>
      </c>
      <c r="AM67" s="2">
        <f t="shared" si="35"/>
        <v>0</v>
      </c>
      <c r="AN67" s="2">
        <f>SUMIFS(Import!AN$2:AN$237,Import!$F$2:$F$237,$F67,Import!$G$2:$G$237,$G67)</f>
        <v>0</v>
      </c>
      <c r="AO67" s="2">
        <f>SUMIFS(Import!AO$2:AO$237,Import!$F$2:$F$237,$F67,Import!$G$2:$G$237,$G67)</f>
        <v>0</v>
      </c>
      <c r="AP67" s="2">
        <f>SUMIFS(Import!AP$2:AP$237,Import!$F$2:$F$237,$F67,Import!$G$2:$G$237,$G67)</f>
        <v>0</v>
      </c>
      <c r="AQ67" s="2">
        <f>SUMIFS(Import!AQ$2:AQ$237,Import!$F$2:$F$237,$F67,Import!$G$2:$G$237,$G67)</f>
        <v>0</v>
      </c>
      <c r="AR67" s="2">
        <f t="shared" si="36"/>
        <v>0</v>
      </c>
      <c r="AS67" s="2">
        <f t="shared" si="36"/>
        <v>0</v>
      </c>
      <c r="AT67" s="2">
        <f t="shared" si="36"/>
        <v>0</v>
      </c>
      <c r="AU67" s="2">
        <f>SUMIFS(Import!AU$2:AU$237,Import!$F$2:$F$237,$F67,Import!$G$2:$G$237,$G67)</f>
        <v>0</v>
      </c>
      <c r="AV67" s="2">
        <f>SUMIFS(Import!AV$2:AV$237,Import!$F$2:$F$237,$F67,Import!$G$2:$G$237,$G67)</f>
        <v>0</v>
      </c>
      <c r="AW67" s="2">
        <f>SUMIFS(Import!AW$2:AW$237,Import!$F$2:$F$237,$F67,Import!$G$2:$G$237,$G67)</f>
        <v>0</v>
      </c>
      <c r="AX67" s="2">
        <f>SUMIFS(Import!AX$2:AX$237,Import!$F$2:$F$237,$F67,Import!$G$2:$G$237,$G67)</f>
        <v>0</v>
      </c>
      <c r="AY67" s="2">
        <f t="shared" si="37"/>
        <v>0</v>
      </c>
      <c r="AZ67" s="2">
        <f t="shared" si="37"/>
        <v>0</v>
      </c>
      <c r="BA67" s="2">
        <f t="shared" si="37"/>
        <v>0</v>
      </c>
      <c r="BB67" s="2">
        <f>SUMIFS(Import!BB$2:BB$237,Import!$F$2:$F$237,$F67,Import!$G$2:$G$237,$G67)</f>
        <v>0</v>
      </c>
      <c r="BC67" s="2">
        <f>SUMIFS(Import!BC$2:BC$237,Import!$F$2:$F$237,$F67,Import!$G$2:$G$237,$G67)</f>
        <v>0</v>
      </c>
      <c r="BD67" s="2">
        <f>SUMIFS(Import!BD$2:BD$237,Import!$F$2:$F$237,$F67,Import!$G$2:$G$237,$G67)</f>
        <v>0</v>
      </c>
      <c r="BE67" s="2">
        <f>SUMIFS(Import!BE$2:BE$237,Import!$F$2:$F$237,$F67,Import!$G$2:$G$237,$G67)</f>
        <v>0</v>
      </c>
      <c r="BF67" s="2">
        <f t="shared" si="38"/>
        <v>0</v>
      </c>
      <c r="BG67" s="2">
        <f t="shared" si="38"/>
        <v>0</v>
      </c>
      <c r="BH67" s="2">
        <f t="shared" si="38"/>
        <v>0</v>
      </c>
      <c r="BI67" s="2">
        <f>SUMIFS(Import!BI$2:BI$237,Import!$F$2:$F$237,$F67,Import!$G$2:$G$237,$G67)</f>
        <v>0</v>
      </c>
      <c r="BJ67" s="2">
        <f>SUMIFS(Import!BJ$2:BJ$237,Import!$F$2:$F$237,$F67,Import!$G$2:$G$237,$G67)</f>
        <v>0</v>
      </c>
      <c r="BK67" s="2">
        <f>SUMIFS(Import!BK$2:BK$237,Import!$F$2:$F$237,$F67,Import!$G$2:$G$237,$G67)</f>
        <v>0</v>
      </c>
      <c r="BL67" s="2">
        <f>SUMIFS(Import!BL$2:BL$237,Import!$F$2:$F$237,$F67,Import!$G$2:$G$237,$G67)</f>
        <v>0</v>
      </c>
      <c r="BM67" s="2">
        <f t="shared" si="39"/>
        <v>0</v>
      </c>
      <c r="BN67" s="2">
        <f t="shared" si="39"/>
        <v>0</v>
      </c>
      <c r="BO67" s="2">
        <f t="shared" si="39"/>
        <v>0</v>
      </c>
      <c r="BP67" s="2">
        <f>SUMIFS(Import!BP$2:BP$237,Import!$F$2:$F$237,$F67,Import!$G$2:$G$237,$G67)</f>
        <v>0</v>
      </c>
      <c r="BQ67" s="2">
        <f>SUMIFS(Import!BQ$2:BQ$237,Import!$F$2:$F$237,$F67,Import!$G$2:$G$237,$G67)</f>
        <v>0</v>
      </c>
      <c r="BR67" s="2">
        <f>SUMIFS(Import!BR$2:BR$237,Import!$F$2:$F$237,$F67,Import!$G$2:$G$237,$G67)</f>
        <v>0</v>
      </c>
      <c r="BS67" s="2">
        <f>SUMIFS(Import!BS$2:BS$237,Import!$F$2:$F$237,$F67,Import!$G$2:$G$237,$G67)</f>
        <v>0</v>
      </c>
      <c r="BT67" s="2">
        <f t="shared" si="40"/>
        <v>0</v>
      </c>
      <c r="BU67" s="2">
        <f t="shared" si="40"/>
        <v>0</v>
      </c>
      <c r="BV67" s="2">
        <f t="shared" si="40"/>
        <v>0</v>
      </c>
      <c r="BW67" s="2">
        <f>SUMIFS(Import!BW$2:BW$237,Import!$F$2:$F$237,$F67,Import!$G$2:$G$237,$G67)</f>
        <v>0</v>
      </c>
      <c r="BX67" s="2">
        <f>SUMIFS(Import!BX$2:BX$237,Import!$F$2:$F$237,$F67,Import!$G$2:$G$237,$G67)</f>
        <v>0</v>
      </c>
      <c r="BY67" s="2">
        <f>SUMIFS(Import!BY$2:BY$237,Import!$F$2:$F$237,$F67,Import!$G$2:$G$237,$G67)</f>
        <v>0</v>
      </c>
      <c r="BZ67" s="2">
        <f>SUMIFS(Import!BZ$2:BZ$237,Import!$F$2:$F$237,$F67,Import!$G$2:$G$237,$G67)</f>
        <v>0</v>
      </c>
      <c r="CA67" s="2">
        <f t="shared" si="41"/>
        <v>0</v>
      </c>
      <c r="CB67" s="2">
        <f t="shared" si="41"/>
        <v>0</v>
      </c>
      <c r="CC67" s="2">
        <f t="shared" si="41"/>
        <v>0</v>
      </c>
      <c r="CD67" s="2">
        <f>SUMIFS(Import!CD$2:CD$237,Import!$F$2:$F$237,$F67,Import!$G$2:$G$237,$G67)</f>
        <v>0</v>
      </c>
      <c r="CE67" s="2">
        <f>SUMIFS(Import!CE$2:CE$237,Import!$F$2:$F$237,$F67,Import!$G$2:$G$237,$G67)</f>
        <v>0</v>
      </c>
      <c r="CF67" s="2">
        <f>SUMIFS(Import!CF$2:CF$237,Import!$F$2:$F$237,$F67,Import!$G$2:$G$237,$G67)</f>
        <v>0</v>
      </c>
      <c r="CG67" s="2">
        <f>SUMIFS(Import!CG$2:CG$237,Import!$F$2:$F$237,$F67,Import!$G$2:$G$237,$G67)</f>
        <v>0</v>
      </c>
      <c r="CH67" s="2">
        <f t="shared" si="42"/>
        <v>0</v>
      </c>
      <c r="CI67" s="2">
        <f t="shared" si="42"/>
        <v>0</v>
      </c>
      <c r="CJ67" s="2">
        <f t="shared" si="42"/>
        <v>0</v>
      </c>
      <c r="CK67" s="2">
        <f>SUMIFS(Import!CK$2:CK$237,Import!$F$2:$F$237,$F67,Import!$G$2:$G$237,$G67)</f>
        <v>0</v>
      </c>
      <c r="CL67" s="2">
        <f>SUMIFS(Import!CL$2:CL$237,Import!$F$2:$F$237,$F67,Import!$G$2:$G$237,$G67)</f>
        <v>0</v>
      </c>
      <c r="CM67" s="2">
        <f>SUMIFS(Import!CM$2:CM$237,Import!$F$2:$F$237,$F67,Import!$G$2:$G$237,$G67)</f>
        <v>0</v>
      </c>
      <c r="CN67" s="2">
        <f>SUMIFS(Import!CN$2:CN$237,Import!$F$2:$F$237,$F67,Import!$G$2:$G$237,$G67)</f>
        <v>0</v>
      </c>
      <c r="CO67" s="3">
        <f t="shared" si="43"/>
        <v>0</v>
      </c>
      <c r="CP67" s="3">
        <f t="shared" si="43"/>
        <v>0</v>
      </c>
      <c r="CQ67" s="3">
        <f t="shared" si="43"/>
        <v>0</v>
      </c>
      <c r="CR67" s="2">
        <f>SUMIFS(Import!CR$2:CR$237,Import!$F$2:$F$237,$F67,Import!$G$2:$G$237,$G67)</f>
        <v>0</v>
      </c>
      <c r="CS67" s="2">
        <f>SUMIFS(Import!CS$2:CS$237,Import!$F$2:$F$237,$F67,Import!$G$2:$G$237,$G67)</f>
        <v>0</v>
      </c>
      <c r="CT67" s="2">
        <f>SUMIFS(Import!CT$2:CT$237,Import!$F$2:$F$237,$F67,Import!$G$2:$G$237,$G67)</f>
        <v>0</v>
      </c>
    </row>
    <row r="68" spans="1:98" x14ac:dyDescent="0.25">
      <c r="A68" s="2" t="s">
        <v>38</v>
      </c>
      <c r="B68" s="2" t="s">
        <v>39</v>
      </c>
      <c r="C68" s="2">
        <v>3</v>
      </c>
      <c r="D68" s="2" t="s">
        <v>44</v>
      </c>
      <c r="E68" s="2">
        <v>24</v>
      </c>
      <c r="F68" s="2" t="s">
        <v>56</v>
      </c>
      <c r="G68" s="2">
        <v>8</v>
      </c>
      <c r="H68" s="2">
        <f>IF(SUMIFS(Import!H$2:H$237,Import!$F$2:$F$237,$F68,Import!$G$2:$G$237,$G68)=0,Data_T1!$H68,SUMIFS(Import!H$2:H$237,Import!$F$2:$F$237,$F68,Import!$G$2:$G$237,$G68))</f>
        <v>349</v>
      </c>
      <c r="I68" s="2">
        <f>SUMIFS(Import!I$2:I$237,Import!$F$2:$F$237,$F68,Import!$G$2:$G$237,$G68)</f>
        <v>91</v>
      </c>
      <c r="J68" s="2">
        <f>SUMIFS(Import!J$2:J$237,Import!$F$2:$F$237,$F68,Import!$G$2:$G$237,$G68)</f>
        <v>26.07</v>
      </c>
      <c r="K68" s="2">
        <f>SUMIFS(Import!K$2:K$237,Import!$F$2:$F$237,$F68,Import!$G$2:$G$237,$G68)</f>
        <v>258</v>
      </c>
      <c r="L68" s="2">
        <f>SUMIFS(Import!L$2:L$237,Import!$F$2:$F$237,$F68,Import!$G$2:$G$237,$G68)</f>
        <v>73.930000000000007</v>
      </c>
      <c r="M68" s="2">
        <f>SUMIFS(Import!M$2:M$237,Import!$F$2:$F$237,$F68,Import!$G$2:$G$237,$G68)</f>
        <v>0</v>
      </c>
      <c r="N68" s="2">
        <f>SUMIFS(Import!N$2:N$237,Import!$F$2:$F$237,$F68,Import!$G$2:$G$237,$G68)</f>
        <v>0</v>
      </c>
      <c r="O68" s="2">
        <f>SUMIFS(Import!O$2:O$237,Import!$F$2:$F$237,$F68,Import!$G$2:$G$237,$G68)</f>
        <v>0</v>
      </c>
      <c r="P68" s="2">
        <f>SUMIFS(Import!P$2:P$237,Import!$F$2:$F$237,$F68,Import!$G$2:$G$237,$G68)</f>
        <v>1</v>
      </c>
      <c r="Q68" s="2">
        <f>SUMIFS(Import!Q$2:Q$237,Import!$F$2:$F$237,$F68,Import!$G$2:$G$237,$G68)</f>
        <v>0.28999999999999998</v>
      </c>
      <c r="R68" s="2">
        <f>SUMIFS(Import!R$2:R$237,Import!$F$2:$F$237,$F68,Import!$G$2:$G$237,$G68)</f>
        <v>0.39</v>
      </c>
      <c r="S68" s="2">
        <f>SUMIFS(Import!S$2:S$237,Import!$F$2:$F$237,$F68,Import!$G$2:$G$237,$G68)</f>
        <v>257</v>
      </c>
      <c r="T68" s="2">
        <f>SUMIFS(Import!T$2:T$237,Import!$F$2:$F$237,$F68,Import!$G$2:$G$237,$G68)</f>
        <v>73.64</v>
      </c>
      <c r="U68" s="2">
        <f>SUMIFS(Import!U$2:U$237,Import!$F$2:$F$237,$F68,Import!$G$2:$G$237,$G68)</f>
        <v>99.61</v>
      </c>
      <c r="V68" s="2">
        <f>SUMIFS(Import!V$2:V$237,Import!$F$2:$F$237,$F68,Import!$G$2:$G$237,$G68)</f>
        <v>1</v>
      </c>
      <c r="W68" s="2" t="str">
        <f t="shared" si="33"/>
        <v>M</v>
      </c>
      <c r="X68" s="2" t="str">
        <f t="shared" si="33"/>
        <v>HOWELL</v>
      </c>
      <c r="Y68" s="2" t="str">
        <f t="shared" si="33"/>
        <v>Patrick</v>
      </c>
      <c r="Z68" s="2">
        <f>SUMIFS(Import!Z$2:Z$237,Import!$F$2:$F$237,$F68,Import!$G$2:$G$237,$G68)</f>
        <v>189</v>
      </c>
      <c r="AA68" s="2">
        <f>SUMIFS(Import!AA$2:AA$237,Import!$F$2:$F$237,$F68,Import!$G$2:$G$237,$G68)</f>
        <v>54.15</v>
      </c>
      <c r="AB68" s="2">
        <f>SUMIFS(Import!AB$2:AB$237,Import!$F$2:$F$237,$F68,Import!$G$2:$G$237,$G68)</f>
        <v>73.540000000000006</v>
      </c>
      <c r="AC68" s="2">
        <f>SUMIFS(Import!AC$2:AC$237,Import!$F$2:$F$237,$F68,Import!$G$2:$G$237,$G68)</f>
        <v>5</v>
      </c>
      <c r="AD68" s="2" t="str">
        <f t="shared" si="34"/>
        <v>M</v>
      </c>
      <c r="AE68" s="2" t="str">
        <f t="shared" si="34"/>
        <v>BROTHERSON</v>
      </c>
      <c r="AF68" s="2" t="str">
        <f t="shared" si="34"/>
        <v>Moetai, Charles</v>
      </c>
      <c r="AG68" s="2">
        <f>SUMIFS(Import!AG$2:AG$237,Import!$F$2:$F$237,$F68,Import!$G$2:$G$237,$G68)</f>
        <v>68</v>
      </c>
      <c r="AH68" s="2">
        <f>SUMIFS(Import!AH$2:AH$237,Import!$F$2:$F$237,$F68,Import!$G$2:$G$237,$G68)</f>
        <v>19.48</v>
      </c>
      <c r="AI68" s="2">
        <f>SUMIFS(Import!AI$2:AI$237,Import!$F$2:$F$237,$F68,Import!$G$2:$G$237,$G68)</f>
        <v>26.46</v>
      </c>
      <c r="AJ68" s="2">
        <f>SUMIFS(Import!AJ$2:AJ$237,Import!$F$2:$F$237,$F68,Import!$G$2:$G$237,$G68)</f>
        <v>0</v>
      </c>
      <c r="AK68" s="2">
        <f t="shared" si="35"/>
        <v>0</v>
      </c>
      <c r="AL68" s="2">
        <f t="shared" si="35"/>
        <v>0</v>
      </c>
      <c r="AM68" s="2">
        <f t="shared" si="35"/>
        <v>0</v>
      </c>
      <c r="AN68" s="2">
        <f>SUMIFS(Import!AN$2:AN$237,Import!$F$2:$F$237,$F68,Import!$G$2:$G$237,$G68)</f>
        <v>0</v>
      </c>
      <c r="AO68" s="2">
        <f>SUMIFS(Import!AO$2:AO$237,Import!$F$2:$F$237,$F68,Import!$G$2:$G$237,$G68)</f>
        <v>0</v>
      </c>
      <c r="AP68" s="2">
        <f>SUMIFS(Import!AP$2:AP$237,Import!$F$2:$F$237,$F68,Import!$G$2:$G$237,$G68)</f>
        <v>0</v>
      </c>
      <c r="AQ68" s="2">
        <f>SUMIFS(Import!AQ$2:AQ$237,Import!$F$2:$F$237,$F68,Import!$G$2:$G$237,$G68)</f>
        <v>0</v>
      </c>
      <c r="AR68" s="2">
        <f t="shared" si="36"/>
        <v>0</v>
      </c>
      <c r="AS68" s="2">
        <f t="shared" si="36"/>
        <v>0</v>
      </c>
      <c r="AT68" s="2">
        <f t="shared" si="36"/>
        <v>0</v>
      </c>
      <c r="AU68" s="2">
        <f>SUMIFS(Import!AU$2:AU$237,Import!$F$2:$F$237,$F68,Import!$G$2:$G$237,$G68)</f>
        <v>0</v>
      </c>
      <c r="AV68" s="2">
        <f>SUMIFS(Import!AV$2:AV$237,Import!$F$2:$F$237,$F68,Import!$G$2:$G$237,$G68)</f>
        <v>0</v>
      </c>
      <c r="AW68" s="2">
        <f>SUMIFS(Import!AW$2:AW$237,Import!$F$2:$F$237,$F68,Import!$G$2:$G$237,$G68)</f>
        <v>0</v>
      </c>
      <c r="AX68" s="2">
        <f>SUMIFS(Import!AX$2:AX$237,Import!$F$2:$F$237,$F68,Import!$G$2:$G$237,$G68)</f>
        <v>0</v>
      </c>
      <c r="AY68" s="2">
        <f t="shared" si="37"/>
        <v>0</v>
      </c>
      <c r="AZ68" s="2">
        <f t="shared" si="37"/>
        <v>0</v>
      </c>
      <c r="BA68" s="2">
        <f t="shared" si="37"/>
        <v>0</v>
      </c>
      <c r="BB68" s="2">
        <f>SUMIFS(Import!BB$2:BB$237,Import!$F$2:$F$237,$F68,Import!$G$2:$G$237,$G68)</f>
        <v>0</v>
      </c>
      <c r="BC68" s="2">
        <f>SUMIFS(Import!BC$2:BC$237,Import!$F$2:$F$237,$F68,Import!$G$2:$G$237,$G68)</f>
        <v>0</v>
      </c>
      <c r="BD68" s="2">
        <f>SUMIFS(Import!BD$2:BD$237,Import!$F$2:$F$237,$F68,Import!$G$2:$G$237,$G68)</f>
        <v>0</v>
      </c>
      <c r="BE68" s="2">
        <f>SUMIFS(Import!BE$2:BE$237,Import!$F$2:$F$237,$F68,Import!$G$2:$G$237,$G68)</f>
        <v>0</v>
      </c>
      <c r="BF68" s="2">
        <f t="shared" si="38"/>
        <v>0</v>
      </c>
      <c r="BG68" s="2">
        <f t="shared" si="38"/>
        <v>0</v>
      </c>
      <c r="BH68" s="2">
        <f t="shared" si="38"/>
        <v>0</v>
      </c>
      <c r="BI68" s="2">
        <f>SUMIFS(Import!BI$2:BI$237,Import!$F$2:$F$237,$F68,Import!$G$2:$G$237,$G68)</f>
        <v>0</v>
      </c>
      <c r="BJ68" s="2">
        <f>SUMIFS(Import!BJ$2:BJ$237,Import!$F$2:$F$237,$F68,Import!$G$2:$G$237,$G68)</f>
        <v>0</v>
      </c>
      <c r="BK68" s="2">
        <f>SUMIFS(Import!BK$2:BK$237,Import!$F$2:$F$237,$F68,Import!$G$2:$G$237,$G68)</f>
        <v>0</v>
      </c>
      <c r="BL68" s="2">
        <f>SUMIFS(Import!BL$2:BL$237,Import!$F$2:$F$237,$F68,Import!$G$2:$G$237,$G68)</f>
        <v>0</v>
      </c>
      <c r="BM68" s="2">
        <f t="shared" si="39"/>
        <v>0</v>
      </c>
      <c r="BN68" s="2">
        <f t="shared" si="39"/>
        <v>0</v>
      </c>
      <c r="BO68" s="2">
        <f t="shared" si="39"/>
        <v>0</v>
      </c>
      <c r="BP68" s="2">
        <f>SUMIFS(Import!BP$2:BP$237,Import!$F$2:$F$237,$F68,Import!$G$2:$G$237,$G68)</f>
        <v>0</v>
      </c>
      <c r="BQ68" s="2">
        <f>SUMIFS(Import!BQ$2:BQ$237,Import!$F$2:$F$237,$F68,Import!$G$2:$G$237,$G68)</f>
        <v>0</v>
      </c>
      <c r="BR68" s="2">
        <f>SUMIFS(Import!BR$2:BR$237,Import!$F$2:$F$237,$F68,Import!$G$2:$G$237,$G68)</f>
        <v>0</v>
      </c>
      <c r="BS68" s="2">
        <f>SUMIFS(Import!BS$2:BS$237,Import!$F$2:$F$237,$F68,Import!$G$2:$G$237,$G68)</f>
        <v>0</v>
      </c>
      <c r="BT68" s="2">
        <f t="shared" si="40"/>
        <v>0</v>
      </c>
      <c r="BU68" s="2">
        <f t="shared" si="40"/>
        <v>0</v>
      </c>
      <c r="BV68" s="2">
        <f t="shared" si="40"/>
        <v>0</v>
      </c>
      <c r="BW68" s="2">
        <f>SUMIFS(Import!BW$2:BW$237,Import!$F$2:$F$237,$F68,Import!$G$2:$G$237,$G68)</f>
        <v>0</v>
      </c>
      <c r="BX68" s="2">
        <f>SUMIFS(Import!BX$2:BX$237,Import!$F$2:$F$237,$F68,Import!$G$2:$G$237,$G68)</f>
        <v>0</v>
      </c>
      <c r="BY68" s="2">
        <f>SUMIFS(Import!BY$2:BY$237,Import!$F$2:$F$237,$F68,Import!$G$2:$G$237,$G68)</f>
        <v>0</v>
      </c>
      <c r="BZ68" s="2">
        <f>SUMIFS(Import!BZ$2:BZ$237,Import!$F$2:$F$237,$F68,Import!$G$2:$G$237,$G68)</f>
        <v>0</v>
      </c>
      <c r="CA68" s="2">
        <f t="shared" si="41"/>
        <v>0</v>
      </c>
      <c r="CB68" s="2">
        <f t="shared" si="41"/>
        <v>0</v>
      </c>
      <c r="CC68" s="2">
        <f t="shared" si="41"/>
        <v>0</v>
      </c>
      <c r="CD68" s="2">
        <f>SUMIFS(Import!CD$2:CD$237,Import!$F$2:$F$237,$F68,Import!$G$2:$G$237,$G68)</f>
        <v>0</v>
      </c>
      <c r="CE68" s="2">
        <f>SUMIFS(Import!CE$2:CE$237,Import!$F$2:$F$237,$F68,Import!$G$2:$G$237,$G68)</f>
        <v>0</v>
      </c>
      <c r="CF68" s="2">
        <f>SUMIFS(Import!CF$2:CF$237,Import!$F$2:$F$237,$F68,Import!$G$2:$G$237,$G68)</f>
        <v>0</v>
      </c>
      <c r="CG68" s="2">
        <f>SUMIFS(Import!CG$2:CG$237,Import!$F$2:$F$237,$F68,Import!$G$2:$G$237,$G68)</f>
        <v>0</v>
      </c>
      <c r="CH68" s="2">
        <f t="shared" si="42"/>
        <v>0</v>
      </c>
      <c r="CI68" s="2">
        <f t="shared" si="42"/>
        <v>0</v>
      </c>
      <c r="CJ68" s="2">
        <f t="shared" si="42"/>
        <v>0</v>
      </c>
      <c r="CK68" s="2">
        <f>SUMIFS(Import!CK$2:CK$237,Import!$F$2:$F$237,$F68,Import!$G$2:$G$237,$G68)</f>
        <v>0</v>
      </c>
      <c r="CL68" s="2">
        <f>SUMIFS(Import!CL$2:CL$237,Import!$F$2:$F$237,$F68,Import!$G$2:$G$237,$G68)</f>
        <v>0</v>
      </c>
      <c r="CM68" s="2">
        <f>SUMIFS(Import!CM$2:CM$237,Import!$F$2:$F$237,$F68,Import!$G$2:$G$237,$G68)</f>
        <v>0</v>
      </c>
      <c r="CN68" s="2">
        <f>SUMIFS(Import!CN$2:CN$237,Import!$F$2:$F$237,$F68,Import!$G$2:$G$237,$G68)</f>
        <v>0</v>
      </c>
      <c r="CO68" s="3">
        <f t="shared" si="43"/>
        <v>0</v>
      </c>
      <c r="CP68" s="3">
        <f t="shared" si="43"/>
        <v>0</v>
      </c>
      <c r="CQ68" s="3">
        <f t="shared" si="43"/>
        <v>0</v>
      </c>
      <c r="CR68" s="2">
        <f>SUMIFS(Import!CR$2:CR$237,Import!$F$2:$F$237,$F68,Import!$G$2:$G$237,$G68)</f>
        <v>0</v>
      </c>
      <c r="CS68" s="2">
        <f>SUMIFS(Import!CS$2:CS$237,Import!$F$2:$F$237,$F68,Import!$G$2:$G$237,$G68)</f>
        <v>0</v>
      </c>
      <c r="CT68" s="2">
        <f>SUMIFS(Import!CT$2:CT$237,Import!$F$2:$F$237,$F68,Import!$G$2:$G$237,$G68)</f>
        <v>0</v>
      </c>
    </row>
    <row r="69" spans="1:98" x14ac:dyDescent="0.25">
      <c r="A69" s="2" t="s">
        <v>38</v>
      </c>
      <c r="B69" s="2" t="s">
        <v>39</v>
      </c>
      <c r="C69" s="2">
        <v>2</v>
      </c>
      <c r="D69" s="2" t="s">
        <v>53</v>
      </c>
      <c r="E69" s="2">
        <v>25</v>
      </c>
      <c r="F69" s="2" t="s">
        <v>57</v>
      </c>
      <c r="G69" s="2">
        <v>1</v>
      </c>
      <c r="H69" s="2">
        <f>IF(SUMIFS(Import!H$2:H$237,Import!$F$2:$F$237,$F69,Import!$G$2:$G$237,$G69)=0,Data_T1!$H69,SUMIFS(Import!H$2:H$237,Import!$F$2:$F$237,$F69,Import!$G$2:$G$237,$G69))</f>
        <v>809</v>
      </c>
      <c r="I69" s="2">
        <f>SUMIFS(Import!I$2:I$237,Import!$F$2:$F$237,$F69,Import!$G$2:$G$237,$G69)</f>
        <v>512</v>
      </c>
      <c r="J69" s="2">
        <f>SUMIFS(Import!J$2:J$237,Import!$F$2:$F$237,$F69,Import!$G$2:$G$237,$G69)</f>
        <v>63.29</v>
      </c>
      <c r="K69" s="2">
        <f>SUMIFS(Import!K$2:K$237,Import!$F$2:$F$237,$F69,Import!$G$2:$G$237,$G69)</f>
        <v>297</v>
      </c>
      <c r="L69" s="2">
        <f>SUMIFS(Import!L$2:L$237,Import!$F$2:$F$237,$F69,Import!$G$2:$G$237,$G69)</f>
        <v>36.71</v>
      </c>
      <c r="M69" s="2">
        <f>SUMIFS(Import!M$2:M$237,Import!$F$2:$F$237,$F69,Import!$G$2:$G$237,$G69)</f>
        <v>5</v>
      </c>
      <c r="N69" s="2">
        <f>SUMIFS(Import!N$2:N$237,Import!$F$2:$F$237,$F69,Import!$G$2:$G$237,$G69)</f>
        <v>0.62</v>
      </c>
      <c r="O69" s="2">
        <f>SUMIFS(Import!O$2:O$237,Import!$F$2:$F$237,$F69,Import!$G$2:$G$237,$G69)</f>
        <v>1.68</v>
      </c>
      <c r="P69" s="2">
        <f>SUMIFS(Import!P$2:P$237,Import!$F$2:$F$237,$F69,Import!$G$2:$G$237,$G69)</f>
        <v>3</v>
      </c>
      <c r="Q69" s="2">
        <f>SUMIFS(Import!Q$2:Q$237,Import!$F$2:$F$237,$F69,Import!$G$2:$G$237,$G69)</f>
        <v>0.37</v>
      </c>
      <c r="R69" s="2">
        <f>SUMIFS(Import!R$2:R$237,Import!$F$2:$F$237,$F69,Import!$G$2:$G$237,$G69)</f>
        <v>1.01</v>
      </c>
      <c r="S69" s="2">
        <f>SUMIFS(Import!S$2:S$237,Import!$F$2:$F$237,$F69,Import!$G$2:$G$237,$G69)</f>
        <v>289</v>
      </c>
      <c r="T69" s="2">
        <f>SUMIFS(Import!T$2:T$237,Import!$F$2:$F$237,$F69,Import!$G$2:$G$237,$G69)</f>
        <v>35.72</v>
      </c>
      <c r="U69" s="2">
        <f>SUMIFS(Import!U$2:U$237,Import!$F$2:$F$237,$F69,Import!$G$2:$G$237,$G69)</f>
        <v>97.31</v>
      </c>
      <c r="V69" s="2">
        <f>SUMIFS(Import!V$2:V$237,Import!$F$2:$F$237,$F69,Import!$G$2:$G$237,$G69)</f>
        <v>1</v>
      </c>
      <c r="W69" s="2" t="str">
        <f t="shared" si="33"/>
        <v>F</v>
      </c>
      <c r="X69" s="2" t="str">
        <f t="shared" si="33"/>
        <v>IRITI</v>
      </c>
      <c r="Y69" s="2" t="str">
        <f t="shared" si="33"/>
        <v>Teura</v>
      </c>
      <c r="Z69" s="2">
        <f>SUMIFS(Import!Z$2:Z$237,Import!$F$2:$F$237,$F69,Import!$G$2:$G$237,$G69)</f>
        <v>74</v>
      </c>
      <c r="AA69" s="2">
        <f>SUMIFS(Import!AA$2:AA$237,Import!$F$2:$F$237,$F69,Import!$G$2:$G$237,$G69)</f>
        <v>9.15</v>
      </c>
      <c r="AB69" s="2">
        <f>SUMIFS(Import!AB$2:AB$237,Import!$F$2:$F$237,$F69,Import!$G$2:$G$237,$G69)</f>
        <v>25.61</v>
      </c>
      <c r="AC69" s="2">
        <f>SUMIFS(Import!AC$2:AC$237,Import!$F$2:$F$237,$F69,Import!$G$2:$G$237,$G69)</f>
        <v>3</v>
      </c>
      <c r="AD69" s="2" t="str">
        <f t="shared" si="34"/>
        <v>F</v>
      </c>
      <c r="AE69" s="2" t="str">
        <f t="shared" si="34"/>
        <v>SANQUER</v>
      </c>
      <c r="AF69" s="2" t="str">
        <f t="shared" si="34"/>
        <v>Nicole</v>
      </c>
      <c r="AG69" s="2">
        <f>SUMIFS(Import!AG$2:AG$237,Import!$F$2:$F$237,$F69,Import!$G$2:$G$237,$G69)</f>
        <v>215</v>
      </c>
      <c r="AH69" s="2">
        <f>SUMIFS(Import!AH$2:AH$237,Import!$F$2:$F$237,$F69,Import!$G$2:$G$237,$G69)</f>
        <v>26.58</v>
      </c>
      <c r="AI69" s="2">
        <f>SUMIFS(Import!AI$2:AI$237,Import!$F$2:$F$237,$F69,Import!$G$2:$G$237,$G69)</f>
        <v>74.39</v>
      </c>
      <c r="AJ69" s="2">
        <f>SUMIFS(Import!AJ$2:AJ$237,Import!$F$2:$F$237,$F69,Import!$G$2:$G$237,$G69)</f>
        <v>0</v>
      </c>
      <c r="AK69" s="2">
        <f t="shared" si="35"/>
        <v>0</v>
      </c>
      <c r="AL69" s="2">
        <f t="shared" si="35"/>
        <v>0</v>
      </c>
      <c r="AM69" s="2">
        <f t="shared" si="35"/>
        <v>0</v>
      </c>
      <c r="AN69" s="2">
        <f>SUMIFS(Import!AN$2:AN$237,Import!$F$2:$F$237,$F69,Import!$G$2:$G$237,$G69)</f>
        <v>0</v>
      </c>
      <c r="AO69" s="2">
        <f>SUMIFS(Import!AO$2:AO$237,Import!$F$2:$F$237,$F69,Import!$G$2:$G$237,$G69)</f>
        <v>0</v>
      </c>
      <c r="AP69" s="2">
        <f>SUMIFS(Import!AP$2:AP$237,Import!$F$2:$F$237,$F69,Import!$G$2:$G$237,$G69)</f>
        <v>0</v>
      </c>
      <c r="AQ69" s="2">
        <f>SUMIFS(Import!AQ$2:AQ$237,Import!$F$2:$F$237,$F69,Import!$G$2:$G$237,$G69)</f>
        <v>0</v>
      </c>
      <c r="AR69" s="2">
        <f t="shared" si="36"/>
        <v>0</v>
      </c>
      <c r="AS69" s="2">
        <f t="shared" si="36"/>
        <v>0</v>
      </c>
      <c r="AT69" s="2">
        <f t="shared" si="36"/>
        <v>0</v>
      </c>
      <c r="AU69" s="2">
        <f>SUMIFS(Import!AU$2:AU$237,Import!$F$2:$F$237,$F69,Import!$G$2:$G$237,$G69)</f>
        <v>0</v>
      </c>
      <c r="AV69" s="2">
        <f>SUMIFS(Import!AV$2:AV$237,Import!$F$2:$F$237,$F69,Import!$G$2:$G$237,$G69)</f>
        <v>0</v>
      </c>
      <c r="AW69" s="2">
        <f>SUMIFS(Import!AW$2:AW$237,Import!$F$2:$F$237,$F69,Import!$G$2:$G$237,$G69)</f>
        <v>0</v>
      </c>
      <c r="AX69" s="2">
        <f>SUMIFS(Import!AX$2:AX$237,Import!$F$2:$F$237,$F69,Import!$G$2:$G$237,$G69)</f>
        <v>0</v>
      </c>
      <c r="AY69" s="2">
        <f t="shared" si="37"/>
        <v>0</v>
      </c>
      <c r="AZ69" s="2">
        <f t="shared" si="37"/>
        <v>0</v>
      </c>
      <c r="BA69" s="2">
        <f t="shared" si="37"/>
        <v>0</v>
      </c>
      <c r="BB69" s="2">
        <f>SUMIFS(Import!BB$2:BB$237,Import!$F$2:$F$237,$F69,Import!$G$2:$G$237,$G69)</f>
        <v>0</v>
      </c>
      <c r="BC69" s="2">
        <f>SUMIFS(Import!BC$2:BC$237,Import!$F$2:$F$237,$F69,Import!$G$2:$G$237,$G69)</f>
        <v>0</v>
      </c>
      <c r="BD69" s="2">
        <f>SUMIFS(Import!BD$2:BD$237,Import!$F$2:$F$237,$F69,Import!$G$2:$G$237,$G69)</f>
        <v>0</v>
      </c>
      <c r="BE69" s="2">
        <f>SUMIFS(Import!BE$2:BE$237,Import!$F$2:$F$237,$F69,Import!$G$2:$G$237,$G69)</f>
        <v>0</v>
      </c>
      <c r="BF69" s="2">
        <f t="shared" si="38"/>
        <v>0</v>
      </c>
      <c r="BG69" s="2">
        <f t="shared" si="38"/>
        <v>0</v>
      </c>
      <c r="BH69" s="2">
        <f t="shared" si="38"/>
        <v>0</v>
      </c>
      <c r="BI69" s="2">
        <f>SUMIFS(Import!BI$2:BI$237,Import!$F$2:$F$237,$F69,Import!$G$2:$G$237,$G69)</f>
        <v>0</v>
      </c>
      <c r="BJ69" s="2">
        <f>SUMIFS(Import!BJ$2:BJ$237,Import!$F$2:$F$237,$F69,Import!$G$2:$G$237,$G69)</f>
        <v>0</v>
      </c>
      <c r="BK69" s="2">
        <f>SUMIFS(Import!BK$2:BK$237,Import!$F$2:$F$237,$F69,Import!$G$2:$G$237,$G69)</f>
        <v>0</v>
      </c>
      <c r="BL69" s="2">
        <f>SUMIFS(Import!BL$2:BL$237,Import!$F$2:$F$237,$F69,Import!$G$2:$G$237,$G69)</f>
        <v>0</v>
      </c>
      <c r="BM69" s="2">
        <f t="shared" si="39"/>
        <v>0</v>
      </c>
      <c r="BN69" s="2">
        <f t="shared" si="39"/>
        <v>0</v>
      </c>
      <c r="BO69" s="2">
        <f t="shared" si="39"/>
        <v>0</v>
      </c>
      <c r="BP69" s="2">
        <f>SUMIFS(Import!BP$2:BP$237,Import!$F$2:$F$237,$F69,Import!$G$2:$G$237,$G69)</f>
        <v>0</v>
      </c>
      <c r="BQ69" s="2">
        <f>SUMIFS(Import!BQ$2:BQ$237,Import!$F$2:$F$237,$F69,Import!$G$2:$G$237,$G69)</f>
        <v>0</v>
      </c>
      <c r="BR69" s="2">
        <f>SUMIFS(Import!BR$2:BR$237,Import!$F$2:$F$237,$F69,Import!$G$2:$G$237,$G69)</f>
        <v>0</v>
      </c>
      <c r="BS69" s="2">
        <f>SUMIFS(Import!BS$2:BS$237,Import!$F$2:$F$237,$F69,Import!$G$2:$G$237,$G69)</f>
        <v>0</v>
      </c>
      <c r="BT69" s="2">
        <f t="shared" si="40"/>
        <v>0</v>
      </c>
      <c r="BU69" s="2">
        <f t="shared" si="40"/>
        <v>0</v>
      </c>
      <c r="BV69" s="2">
        <f t="shared" si="40"/>
        <v>0</v>
      </c>
      <c r="BW69" s="2">
        <f>SUMIFS(Import!BW$2:BW$237,Import!$F$2:$F$237,$F69,Import!$G$2:$G$237,$G69)</f>
        <v>0</v>
      </c>
      <c r="BX69" s="2">
        <f>SUMIFS(Import!BX$2:BX$237,Import!$F$2:$F$237,$F69,Import!$G$2:$G$237,$G69)</f>
        <v>0</v>
      </c>
      <c r="BY69" s="2">
        <f>SUMIFS(Import!BY$2:BY$237,Import!$F$2:$F$237,$F69,Import!$G$2:$G$237,$G69)</f>
        <v>0</v>
      </c>
      <c r="BZ69" s="2">
        <f>SUMIFS(Import!BZ$2:BZ$237,Import!$F$2:$F$237,$F69,Import!$G$2:$G$237,$G69)</f>
        <v>0</v>
      </c>
      <c r="CA69" s="2">
        <f t="shared" si="41"/>
        <v>0</v>
      </c>
      <c r="CB69" s="2">
        <f t="shared" si="41"/>
        <v>0</v>
      </c>
      <c r="CC69" s="2">
        <f t="shared" si="41"/>
        <v>0</v>
      </c>
      <c r="CD69" s="2">
        <f>SUMIFS(Import!CD$2:CD$237,Import!$F$2:$F$237,$F69,Import!$G$2:$G$237,$G69)</f>
        <v>0</v>
      </c>
      <c r="CE69" s="2">
        <f>SUMIFS(Import!CE$2:CE$237,Import!$F$2:$F$237,$F69,Import!$G$2:$G$237,$G69)</f>
        <v>0</v>
      </c>
      <c r="CF69" s="2">
        <f>SUMIFS(Import!CF$2:CF$237,Import!$F$2:$F$237,$F69,Import!$G$2:$G$237,$G69)</f>
        <v>0</v>
      </c>
      <c r="CG69" s="2">
        <f>SUMIFS(Import!CG$2:CG$237,Import!$F$2:$F$237,$F69,Import!$G$2:$G$237,$G69)</f>
        <v>0</v>
      </c>
      <c r="CH69" s="2">
        <f t="shared" si="42"/>
        <v>0</v>
      </c>
      <c r="CI69" s="2">
        <f t="shared" si="42"/>
        <v>0</v>
      </c>
      <c r="CJ69" s="2">
        <f t="shared" si="42"/>
        <v>0</v>
      </c>
      <c r="CK69" s="2">
        <f>SUMIFS(Import!CK$2:CK$237,Import!$F$2:$F$237,$F69,Import!$G$2:$G$237,$G69)</f>
        <v>0</v>
      </c>
      <c r="CL69" s="2">
        <f>SUMIFS(Import!CL$2:CL$237,Import!$F$2:$F$237,$F69,Import!$G$2:$G$237,$G69)</f>
        <v>0</v>
      </c>
      <c r="CM69" s="2">
        <f>SUMIFS(Import!CM$2:CM$237,Import!$F$2:$F$237,$F69,Import!$G$2:$G$237,$G69)</f>
        <v>0</v>
      </c>
      <c r="CN69" s="2">
        <f>SUMIFS(Import!CN$2:CN$237,Import!$F$2:$F$237,$F69,Import!$G$2:$G$237,$G69)</f>
        <v>0</v>
      </c>
      <c r="CO69" s="3">
        <f t="shared" si="43"/>
        <v>0</v>
      </c>
      <c r="CP69" s="3">
        <f t="shared" si="43"/>
        <v>0</v>
      </c>
      <c r="CQ69" s="3">
        <f t="shared" si="43"/>
        <v>0</v>
      </c>
      <c r="CR69" s="2">
        <f>SUMIFS(Import!CR$2:CR$237,Import!$F$2:$F$237,$F69,Import!$G$2:$G$237,$G69)</f>
        <v>0</v>
      </c>
      <c r="CS69" s="2">
        <f>SUMIFS(Import!CS$2:CS$237,Import!$F$2:$F$237,$F69,Import!$G$2:$G$237,$G69)</f>
        <v>0</v>
      </c>
      <c r="CT69" s="2">
        <f>SUMIFS(Import!CT$2:CT$237,Import!$F$2:$F$237,$F69,Import!$G$2:$G$237,$G69)</f>
        <v>0</v>
      </c>
    </row>
    <row r="70" spans="1:98" x14ac:dyDescent="0.25">
      <c r="A70" s="2" t="s">
        <v>38</v>
      </c>
      <c r="B70" s="2" t="s">
        <v>39</v>
      </c>
      <c r="C70" s="2">
        <v>2</v>
      </c>
      <c r="D70" s="2" t="s">
        <v>53</v>
      </c>
      <c r="E70" s="2">
        <v>25</v>
      </c>
      <c r="F70" s="2" t="s">
        <v>57</v>
      </c>
      <c r="G70" s="2">
        <v>2</v>
      </c>
      <c r="H70" s="2">
        <f>IF(SUMIFS(Import!H$2:H$237,Import!$F$2:$F$237,$F70,Import!$G$2:$G$237,$G70)=0,Data_T1!$H70,SUMIFS(Import!H$2:H$237,Import!$F$2:$F$237,$F70,Import!$G$2:$G$237,$G70))</f>
        <v>859</v>
      </c>
      <c r="I70" s="2">
        <f>SUMIFS(Import!I$2:I$237,Import!$F$2:$F$237,$F70,Import!$G$2:$G$237,$G70)</f>
        <v>501</v>
      </c>
      <c r="J70" s="2">
        <f>SUMIFS(Import!J$2:J$237,Import!$F$2:$F$237,$F70,Import!$G$2:$G$237,$G70)</f>
        <v>58.32</v>
      </c>
      <c r="K70" s="2">
        <f>SUMIFS(Import!K$2:K$237,Import!$F$2:$F$237,$F70,Import!$G$2:$G$237,$G70)</f>
        <v>358</v>
      </c>
      <c r="L70" s="2">
        <f>SUMIFS(Import!L$2:L$237,Import!$F$2:$F$237,$F70,Import!$G$2:$G$237,$G70)</f>
        <v>41.68</v>
      </c>
      <c r="M70" s="2">
        <f>SUMIFS(Import!M$2:M$237,Import!$F$2:$F$237,$F70,Import!$G$2:$G$237,$G70)</f>
        <v>5</v>
      </c>
      <c r="N70" s="2">
        <f>SUMIFS(Import!N$2:N$237,Import!$F$2:$F$237,$F70,Import!$G$2:$G$237,$G70)</f>
        <v>0.57999999999999996</v>
      </c>
      <c r="O70" s="2">
        <f>SUMIFS(Import!O$2:O$237,Import!$F$2:$F$237,$F70,Import!$G$2:$G$237,$G70)</f>
        <v>1.4</v>
      </c>
      <c r="P70" s="2">
        <f>SUMIFS(Import!P$2:P$237,Import!$F$2:$F$237,$F70,Import!$G$2:$G$237,$G70)</f>
        <v>2</v>
      </c>
      <c r="Q70" s="2">
        <f>SUMIFS(Import!Q$2:Q$237,Import!$F$2:$F$237,$F70,Import!$G$2:$G$237,$G70)</f>
        <v>0.23</v>
      </c>
      <c r="R70" s="2">
        <f>SUMIFS(Import!R$2:R$237,Import!$F$2:$F$237,$F70,Import!$G$2:$G$237,$G70)</f>
        <v>0.56000000000000005</v>
      </c>
      <c r="S70" s="2">
        <f>SUMIFS(Import!S$2:S$237,Import!$F$2:$F$237,$F70,Import!$G$2:$G$237,$G70)</f>
        <v>351</v>
      </c>
      <c r="T70" s="2">
        <f>SUMIFS(Import!T$2:T$237,Import!$F$2:$F$237,$F70,Import!$G$2:$G$237,$G70)</f>
        <v>40.86</v>
      </c>
      <c r="U70" s="2">
        <f>SUMIFS(Import!U$2:U$237,Import!$F$2:$F$237,$F70,Import!$G$2:$G$237,$G70)</f>
        <v>98.04</v>
      </c>
      <c r="V70" s="2">
        <f>SUMIFS(Import!V$2:V$237,Import!$F$2:$F$237,$F70,Import!$G$2:$G$237,$G70)</f>
        <v>1</v>
      </c>
      <c r="W70" s="2" t="str">
        <f t="shared" si="33"/>
        <v>F</v>
      </c>
      <c r="X70" s="2" t="str">
        <f t="shared" si="33"/>
        <v>IRITI</v>
      </c>
      <c r="Y70" s="2" t="str">
        <f t="shared" si="33"/>
        <v>Teura</v>
      </c>
      <c r="Z70" s="2">
        <f>SUMIFS(Import!Z$2:Z$237,Import!$F$2:$F$237,$F70,Import!$G$2:$G$237,$G70)</f>
        <v>73</v>
      </c>
      <c r="AA70" s="2">
        <f>SUMIFS(Import!AA$2:AA$237,Import!$F$2:$F$237,$F70,Import!$G$2:$G$237,$G70)</f>
        <v>8.5</v>
      </c>
      <c r="AB70" s="2">
        <f>SUMIFS(Import!AB$2:AB$237,Import!$F$2:$F$237,$F70,Import!$G$2:$G$237,$G70)</f>
        <v>20.8</v>
      </c>
      <c r="AC70" s="2">
        <f>SUMIFS(Import!AC$2:AC$237,Import!$F$2:$F$237,$F70,Import!$G$2:$G$237,$G70)</f>
        <v>3</v>
      </c>
      <c r="AD70" s="2" t="str">
        <f t="shared" si="34"/>
        <v>F</v>
      </c>
      <c r="AE70" s="2" t="str">
        <f t="shared" si="34"/>
        <v>SANQUER</v>
      </c>
      <c r="AF70" s="2" t="str">
        <f t="shared" si="34"/>
        <v>Nicole</v>
      </c>
      <c r="AG70" s="2">
        <f>SUMIFS(Import!AG$2:AG$237,Import!$F$2:$F$237,$F70,Import!$G$2:$G$237,$G70)</f>
        <v>278</v>
      </c>
      <c r="AH70" s="2">
        <f>SUMIFS(Import!AH$2:AH$237,Import!$F$2:$F$237,$F70,Import!$G$2:$G$237,$G70)</f>
        <v>32.36</v>
      </c>
      <c r="AI70" s="2">
        <f>SUMIFS(Import!AI$2:AI$237,Import!$F$2:$F$237,$F70,Import!$G$2:$G$237,$G70)</f>
        <v>79.2</v>
      </c>
      <c r="AJ70" s="2">
        <f>SUMIFS(Import!AJ$2:AJ$237,Import!$F$2:$F$237,$F70,Import!$G$2:$G$237,$G70)</f>
        <v>0</v>
      </c>
      <c r="AK70" s="2">
        <f t="shared" si="35"/>
        <v>0</v>
      </c>
      <c r="AL70" s="2">
        <f t="shared" si="35"/>
        <v>0</v>
      </c>
      <c r="AM70" s="2">
        <f t="shared" si="35"/>
        <v>0</v>
      </c>
      <c r="AN70" s="2">
        <f>SUMIFS(Import!AN$2:AN$237,Import!$F$2:$F$237,$F70,Import!$G$2:$G$237,$G70)</f>
        <v>0</v>
      </c>
      <c r="AO70" s="2">
        <f>SUMIFS(Import!AO$2:AO$237,Import!$F$2:$F$237,$F70,Import!$G$2:$G$237,$G70)</f>
        <v>0</v>
      </c>
      <c r="AP70" s="2">
        <f>SUMIFS(Import!AP$2:AP$237,Import!$F$2:$F$237,$F70,Import!$G$2:$G$237,$G70)</f>
        <v>0</v>
      </c>
      <c r="AQ70" s="2">
        <f>SUMIFS(Import!AQ$2:AQ$237,Import!$F$2:$F$237,$F70,Import!$G$2:$G$237,$G70)</f>
        <v>0</v>
      </c>
      <c r="AR70" s="2">
        <f t="shared" si="36"/>
        <v>0</v>
      </c>
      <c r="AS70" s="2">
        <f t="shared" si="36"/>
        <v>0</v>
      </c>
      <c r="AT70" s="2">
        <f t="shared" si="36"/>
        <v>0</v>
      </c>
      <c r="AU70" s="2">
        <f>SUMIFS(Import!AU$2:AU$237,Import!$F$2:$F$237,$F70,Import!$G$2:$G$237,$G70)</f>
        <v>0</v>
      </c>
      <c r="AV70" s="2">
        <f>SUMIFS(Import!AV$2:AV$237,Import!$F$2:$F$237,$F70,Import!$G$2:$G$237,$G70)</f>
        <v>0</v>
      </c>
      <c r="AW70" s="2">
        <f>SUMIFS(Import!AW$2:AW$237,Import!$F$2:$F$237,$F70,Import!$G$2:$G$237,$G70)</f>
        <v>0</v>
      </c>
      <c r="AX70" s="2">
        <f>SUMIFS(Import!AX$2:AX$237,Import!$F$2:$F$237,$F70,Import!$G$2:$G$237,$G70)</f>
        <v>0</v>
      </c>
      <c r="AY70" s="2">
        <f t="shared" si="37"/>
        <v>0</v>
      </c>
      <c r="AZ70" s="2">
        <f t="shared" si="37"/>
        <v>0</v>
      </c>
      <c r="BA70" s="2">
        <f t="shared" si="37"/>
        <v>0</v>
      </c>
      <c r="BB70" s="2">
        <f>SUMIFS(Import!BB$2:BB$237,Import!$F$2:$F$237,$F70,Import!$G$2:$G$237,$G70)</f>
        <v>0</v>
      </c>
      <c r="BC70" s="2">
        <f>SUMIFS(Import!BC$2:BC$237,Import!$F$2:$F$237,$F70,Import!$G$2:$G$237,$G70)</f>
        <v>0</v>
      </c>
      <c r="BD70" s="2">
        <f>SUMIFS(Import!BD$2:BD$237,Import!$F$2:$F$237,$F70,Import!$G$2:$G$237,$G70)</f>
        <v>0</v>
      </c>
      <c r="BE70" s="2">
        <f>SUMIFS(Import!BE$2:BE$237,Import!$F$2:$F$237,$F70,Import!$G$2:$G$237,$G70)</f>
        <v>0</v>
      </c>
      <c r="BF70" s="2">
        <f t="shared" si="38"/>
        <v>0</v>
      </c>
      <c r="BG70" s="2">
        <f t="shared" si="38"/>
        <v>0</v>
      </c>
      <c r="BH70" s="2">
        <f t="shared" si="38"/>
        <v>0</v>
      </c>
      <c r="BI70" s="2">
        <f>SUMIFS(Import!BI$2:BI$237,Import!$F$2:$F$237,$F70,Import!$G$2:$G$237,$G70)</f>
        <v>0</v>
      </c>
      <c r="BJ70" s="2">
        <f>SUMIFS(Import!BJ$2:BJ$237,Import!$F$2:$F$237,$F70,Import!$G$2:$G$237,$G70)</f>
        <v>0</v>
      </c>
      <c r="BK70" s="2">
        <f>SUMIFS(Import!BK$2:BK$237,Import!$F$2:$F$237,$F70,Import!$G$2:$G$237,$G70)</f>
        <v>0</v>
      </c>
      <c r="BL70" s="2">
        <f>SUMIFS(Import!BL$2:BL$237,Import!$F$2:$F$237,$F70,Import!$G$2:$G$237,$G70)</f>
        <v>0</v>
      </c>
      <c r="BM70" s="2">
        <f t="shared" si="39"/>
        <v>0</v>
      </c>
      <c r="BN70" s="2">
        <f t="shared" si="39"/>
        <v>0</v>
      </c>
      <c r="BO70" s="2">
        <f t="shared" si="39"/>
        <v>0</v>
      </c>
      <c r="BP70" s="2">
        <f>SUMIFS(Import!BP$2:BP$237,Import!$F$2:$F$237,$F70,Import!$G$2:$G$237,$G70)</f>
        <v>0</v>
      </c>
      <c r="BQ70" s="2">
        <f>SUMIFS(Import!BQ$2:BQ$237,Import!$F$2:$F$237,$F70,Import!$G$2:$G$237,$G70)</f>
        <v>0</v>
      </c>
      <c r="BR70" s="2">
        <f>SUMIFS(Import!BR$2:BR$237,Import!$F$2:$F$237,$F70,Import!$G$2:$G$237,$G70)</f>
        <v>0</v>
      </c>
      <c r="BS70" s="2">
        <f>SUMIFS(Import!BS$2:BS$237,Import!$F$2:$F$237,$F70,Import!$G$2:$G$237,$G70)</f>
        <v>0</v>
      </c>
      <c r="BT70" s="2">
        <f t="shared" si="40"/>
        <v>0</v>
      </c>
      <c r="BU70" s="2">
        <f t="shared" si="40"/>
        <v>0</v>
      </c>
      <c r="BV70" s="2">
        <f t="shared" si="40"/>
        <v>0</v>
      </c>
      <c r="BW70" s="2">
        <f>SUMIFS(Import!BW$2:BW$237,Import!$F$2:$F$237,$F70,Import!$G$2:$G$237,$G70)</f>
        <v>0</v>
      </c>
      <c r="BX70" s="2">
        <f>SUMIFS(Import!BX$2:BX$237,Import!$F$2:$F$237,$F70,Import!$G$2:$G$237,$G70)</f>
        <v>0</v>
      </c>
      <c r="BY70" s="2">
        <f>SUMIFS(Import!BY$2:BY$237,Import!$F$2:$F$237,$F70,Import!$G$2:$G$237,$G70)</f>
        <v>0</v>
      </c>
      <c r="BZ70" s="2">
        <f>SUMIFS(Import!BZ$2:BZ$237,Import!$F$2:$F$237,$F70,Import!$G$2:$G$237,$G70)</f>
        <v>0</v>
      </c>
      <c r="CA70" s="2">
        <f t="shared" si="41"/>
        <v>0</v>
      </c>
      <c r="CB70" s="2">
        <f t="shared" si="41"/>
        <v>0</v>
      </c>
      <c r="CC70" s="2">
        <f t="shared" si="41"/>
        <v>0</v>
      </c>
      <c r="CD70" s="2">
        <f>SUMIFS(Import!CD$2:CD$237,Import!$F$2:$F$237,$F70,Import!$G$2:$G$237,$G70)</f>
        <v>0</v>
      </c>
      <c r="CE70" s="2">
        <f>SUMIFS(Import!CE$2:CE$237,Import!$F$2:$F$237,$F70,Import!$G$2:$G$237,$G70)</f>
        <v>0</v>
      </c>
      <c r="CF70" s="2">
        <f>SUMIFS(Import!CF$2:CF$237,Import!$F$2:$F$237,$F70,Import!$G$2:$G$237,$G70)</f>
        <v>0</v>
      </c>
      <c r="CG70" s="2">
        <f>SUMIFS(Import!CG$2:CG$237,Import!$F$2:$F$237,$F70,Import!$G$2:$G$237,$G70)</f>
        <v>0</v>
      </c>
      <c r="CH70" s="2">
        <f t="shared" si="42"/>
        <v>0</v>
      </c>
      <c r="CI70" s="2">
        <f t="shared" si="42"/>
        <v>0</v>
      </c>
      <c r="CJ70" s="2">
        <f t="shared" si="42"/>
        <v>0</v>
      </c>
      <c r="CK70" s="2">
        <f>SUMIFS(Import!CK$2:CK$237,Import!$F$2:$F$237,$F70,Import!$G$2:$G$237,$G70)</f>
        <v>0</v>
      </c>
      <c r="CL70" s="2">
        <f>SUMIFS(Import!CL$2:CL$237,Import!$F$2:$F$237,$F70,Import!$G$2:$G$237,$G70)</f>
        <v>0</v>
      </c>
      <c r="CM70" s="2">
        <f>SUMIFS(Import!CM$2:CM$237,Import!$F$2:$F$237,$F70,Import!$G$2:$G$237,$G70)</f>
        <v>0</v>
      </c>
      <c r="CN70" s="2">
        <f>SUMIFS(Import!CN$2:CN$237,Import!$F$2:$F$237,$F70,Import!$G$2:$G$237,$G70)</f>
        <v>0</v>
      </c>
      <c r="CO70" s="3">
        <f t="shared" si="43"/>
        <v>0</v>
      </c>
      <c r="CP70" s="3">
        <f t="shared" si="43"/>
        <v>0</v>
      </c>
      <c r="CQ70" s="3">
        <f t="shared" si="43"/>
        <v>0</v>
      </c>
      <c r="CR70" s="2">
        <f>SUMIFS(Import!CR$2:CR$237,Import!$F$2:$F$237,$F70,Import!$G$2:$G$237,$G70)</f>
        <v>0</v>
      </c>
      <c r="CS70" s="2">
        <f>SUMIFS(Import!CS$2:CS$237,Import!$F$2:$F$237,$F70,Import!$G$2:$G$237,$G70)</f>
        <v>0</v>
      </c>
      <c r="CT70" s="2">
        <f>SUMIFS(Import!CT$2:CT$237,Import!$F$2:$F$237,$F70,Import!$G$2:$G$237,$G70)</f>
        <v>0</v>
      </c>
    </row>
    <row r="71" spans="1:98" x14ac:dyDescent="0.25">
      <c r="A71" s="2" t="s">
        <v>38</v>
      </c>
      <c r="B71" s="2" t="s">
        <v>39</v>
      </c>
      <c r="C71" s="2">
        <v>2</v>
      </c>
      <c r="D71" s="2" t="s">
        <v>53</v>
      </c>
      <c r="E71" s="2">
        <v>25</v>
      </c>
      <c r="F71" s="2" t="s">
        <v>57</v>
      </c>
      <c r="G71" s="2">
        <v>3</v>
      </c>
      <c r="H71" s="2">
        <f>IF(SUMIFS(Import!H$2:H$237,Import!$F$2:$F$237,$F71,Import!$G$2:$G$237,$G71)=0,Data_T1!$H71,SUMIFS(Import!H$2:H$237,Import!$F$2:$F$237,$F71,Import!$G$2:$G$237,$G71))</f>
        <v>1102</v>
      </c>
      <c r="I71" s="2">
        <f>SUMIFS(Import!I$2:I$237,Import!$F$2:$F$237,$F71,Import!$G$2:$G$237,$G71)</f>
        <v>387</v>
      </c>
      <c r="J71" s="2">
        <f>SUMIFS(Import!J$2:J$237,Import!$F$2:$F$237,$F71,Import!$G$2:$G$237,$G71)</f>
        <v>35.119999999999997</v>
      </c>
      <c r="K71" s="2">
        <f>SUMIFS(Import!K$2:K$237,Import!$F$2:$F$237,$F71,Import!$G$2:$G$237,$G71)</f>
        <v>715</v>
      </c>
      <c r="L71" s="2">
        <f>SUMIFS(Import!L$2:L$237,Import!$F$2:$F$237,$F71,Import!$G$2:$G$237,$G71)</f>
        <v>64.88</v>
      </c>
      <c r="M71" s="2">
        <f>SUMIFS(Import!M$2:M$237,Import!$F$2:$F$237,$F71,Import!$G$2:$G$237,$G71)</f>
        <v>7</v>
      </c>
      <c r="N71" s="2">
        <f>SUMIFS(Import!N$2:N$237,Import!$F$2:$F$237,$F71,Import!$G$2:$G$237,$G71)</f>
        <v>0.64</v>
      </c>
      <c r="O71" s="2">
        <f>SUMIFS(Import!O$2:O$237,Import!$F$2:$F$237,$F71,Import!$G$2:$G$237,$G71)</f>
        <v>0.98</v>
      </c>
      <c r="P71" s="2">
        <f>SUMIFS(Import!P$2:P$237,Import!$F$2:$F$237,$F71,Import!$G$2:$G$237,$G71)</f>
        <v>343</v>
      </c>
      <c r="Q71" s="2">
        <f>SUMIFS(Import!Q$2:Q$237,Import!$F$2:$F$237,$F71,Import!$G$2:$G$237,$G71)</f>
        <v>31.13</v>
      </c>
      <c r="R71" s="2">
        <f>SUMIFS(Import!R$2:R$237,Import!$F$2:$F$237,$F71,Import!$G$2:$G$237,$G71)</f>
        <v>47.97</v>
      </c>
      <c r="S71" s="2">
        <f>SUMIFS(Import!S$2:S$237,Import!$F$2:$F$237,$F71,Import!$G$2:$G$237,$G71)</f>
        <v>365</v>
      </c>
      <c r="T71" s="2">
        <f>SUMIFS(Import!T$2:T$237,Import!$F$2:$F$237,$F71,Import!$G$2:$G$237,$G71)</f>
        <v>33.119999999999997</v>
      </c>
      <c r="U71" s="2">
        <f>SUMIFS(Import!U$2:U$237,Import!$F$2:$F$237,$F71,Import!$G$2:$G$237,$G71)</f>
        <v>51.05</v>
      </c>
      <c r="V71" s="2">
        <f>SUMIFS(Import!V$2:V$237,Import!$F$2:$F$237,$F71,Import!$G$2:$G$237,$G71)</f>
        <v>1</v>
      </c>
      <c r="W71" s="2" t="str">
        <f t="shared" si="33"/>
        <v>F</v>
      </c>
      <c r="X71" s="2" t="str">
        <f t="shared" si="33"/>
        <v>IRITI</v>
      </c>
      <c r="Y71" s="2" t="str">
        <f t="shared" si="33"/>
        <v>Teura</v>
      </c>
      <c r="Z71" s="2">
        <f>SUMIFS(Import!Z$2:Z$237,Import!$F$2:$F$237,$F71,Import!$G$2:$G$237,$G71)</f>
        <v>83</v>
      </c>
      <c r="AA71" s="2">
        <f>SUMIFS(Import!AA$2:AA$237,Import!$F$2:$F$237,$F71,Import!$G$2:$G$237,$G71)</f>
        <v>7.53</v>
      </c>
      <c r="AB71" s="2">
        <f>SUMIFS(Import!AB$2:AB$237,Import!$F$2:$F$237,$F71,Import!$G$2:$G$237,$G71)</f>
        <v>22.74</v>
      </c>
      <c r="AC71" s="2">
        <f>SUMIFS(Import!AC$2:AC$237,Import!$F$2:$F$237,$F71,Import!$G$2:$G$237,$G71)</f>
        <v>3</v>
      </c>
      <c r="AD71" s="2" t="str">
        <f t="shared" si="34"/>
        <v>F</v>
      </c>
      <c r="AE71" s="2" t="str">
        <f t="shared" si="34"/>
        <v>SANQUER</v>
      </c>
      <c r="AF71" s="2" t="str">
        <f t="shared" si="34"/>
        <v>Nicole</v>
      </c>
      <c r="AG71" s="2">
        <f>SUMIFS(Import!AG$2:AG$237,Import!$F$2:$F$237,$F71,Import!$G$2:$G$237,$G71)</f>
        <v>282</v>
      </c>
      <c r="AH71" s="2">
        <f>SUMIFS(Import!AH$2:AH$237,Import!$F$2:$F$237,$F71,Import!$G$2:$G$237,$G71)</f>
        <v>25.59</v>
      </c>
      <c r="AI71" s="2">
        <f>SUMIFS(Import!AI$2:AI$237,Import!$F$2:$F$237,$F71,Import!$G$2:$G$237,$G71)</f>
        <v>77.260000000000005</v>
      </c>
      <c r="AJ71" s="2">
        <f>SUMIFS(Import!AJ$2:AJ$237,Import!$F$2:$F$237,$F71,Import!$G$2:$G$237,$G71)</f>
        <v>0</v>
      </c>
      <c r="AK71" s="2">
        <f t="shared" si="35"/>
        <v>0</v>
      </c>
      <c r="AL71" s="2">
        <f t="shared" si="35"/>
        <v>0</v>
      </c>
      <c r="AM71" s="2">
        <f t="shared" si="35"/>
        <v>0</v>
      </c>
      <c r="AN71" s="2">
        <f>SUMIFS(Import!AN$2:AN$237,Import!$F$2:$F$237,$F71,Import!$G$2:$G$237,$G71)</f>
        <v>0</v>
      </c>
      <c r="AO71" s="2">
        <f>SUMIFS(Import!AO$2:AO$237,Import!$F$2:$F$237,$F71,Import!$G$2:$G$237,$G71)</f>
        <v>0</v>
      </c>
      <c r="AP71" s="2">
        <f>SUMIFS(Import!AP$2:AP$237,Import!$F$2:$F$237,$F71,Import!$G$2:$G$237,$G71)</f>
        <v>0</v>
      </c>
      <c r="AQ71" s="2">
        <f>SUMIFS(Import!AQ$2:AQ$237,Import!$F$2:$F$237,$F71,Import!$G$2:$G$237,$G71)</f>
        <v>0</v>
      </c>
      <c r="AR71" s="2">
        <f t="shared" si="36"/>
        <v>0</v>
      </c>
      <c r="AS71" s="2">
        <f t="shared" si="36"/>
        <v>0</v>
      </c>
      <c r="AT71" s="2">
        <f t="shared" si="36"/>
        <v>0</v>
      </c>
      <c r="AU71" s="2">
        <f>SUMIFS(Import!AU$2:AU$237,Import!$F$2:$F$237,$F71,Import!$G$2:$G$237,$G71)</f>
        <v>0</v>
      </c>
      <c r="AV71" s="2">
        <f>SUMIFS(Import!AV$2:AV$237,Import!$F$2:$F$237,$F71,Import!$G$2:$G$237,$G71)</f>
        <v>0</v>
      </c>
      <c r="AW71" s="2">
        <f>SUMIFS(Import!AW$2:AW$237,Import!$F$2:$F$237,$F71,Import!$G$2:$G$237,$G71)</f>
        <v>0</v>
      </c>
      <c r="AX71" s="2">
        <f>SUMIFS(Import!AX$2:AX$237,Import!$F$2:$F$237,$F71,Import!$G$2:$G$237,$G71)</f>
        <v>0</v>
      </c>
      <c r="AY71" s="2">
        <f t="shared" si="37"/>
        <v>0</v>
      </c>
      <c r="AZ71" s="2">
        <f t="shared" si="37"/>
        <v>0</v>
      </c>
      <c r="BA71" s="2">
        <f t="shared" si="37"/>
        <v>0</v>
      </c>
      <c r="BB71" s="2">
        <f>SUMIFS(Import!BB$2:BB$237,Import!$F$2:$F$237,$F71,Import!$G$2:$G$237,$G71)</f>
        <v>0</v>
      </c>
      <c r="BC71" s="2">
        <f>SUMIFS(Import!BC$2:BC$237,Import!$F$2:$F$237,$F71,Import!$G$2:$G$237,$G71)</f>
        <v>0</v>
      </c>
      <c r="BD71" s="2">
        <f>SUMIFS(Import!BD$2:BD$237,Import!$F$2:$F$237,$F71,Import!$G$2:$G$237,$G71)</f>
        <v>0</v>
      </c>
      <c r="BE71" s="2">
        <f>SUMIFS(Import!BE$2:BE$237,Import!$F$2:$F$237,$F71,Import!$G$2:$G$237,$G71)</f>
        <v>0</v>
      </c>
      <c r="BF71" s="2">
        <f t="shared" si="38"/>
        <v>0</v>
      </c>
      <c r="BG71" s="2">
        <f t="shared" si="38"/>
        <v>0</v>
      </c>
      <c r="BH71" s="2">
        <f t="shared" si="38"/>
        <v>0</v>
      </c>
      <c r="BI71" s="2">
        <f>SUMIFS(Import!BI$2:BI$237,Import!$F$2:$F$237,$F71,Import!$G$2:$G$237,$G71)</f>
        <v>0</v>
      </c>
      <c r="BJ71" s="2">
        <f>SUMIFS(Import!BJ$2:BJ$237,Import!$F$2:$F$237,$F71,Import!$G$2:$G$237,$G71)</f>
        <v>0</v>
      </c>
      <c r="BK71" s="2">
        <f>SUMIFS(Import!BK$2:BK$237,Import!$F$2:$F$237,$F71,Import!$G$2:$G$237,$G71)</f>
        <v>0</v>
      </c>
      <c r="BL71" s="2">
        <f>SUMIFS(Import!BL$2:BL$237,Import!$F$2:$F$237,$F71,Import!$G$2:$G$237,$G71)</f>
        <v>0</v>
      </c>
      <c r="BM71" s="2">
        <f t="shared" si="39"/>
        <v>0</v>
      </c>
      <c r="BN71" s="2">
        <f t="shared" si="39"/>
        <v>0</v>
      </c>
      <c r="BO71" s="2">
        <f t="shared" si="39"/>
        <v>0</v>
      </c>
      <c r="BP71" s="2">
        <f>SUMIFS(Import!BP$2:BP$237,Import!$F$2:$F$237,$F71,Import!$G$2:$G$237,$G71)</f>
        <v>0</v>
      </c>
      <c r="BQ71" s="2">
        <f>SUMIFS(Import!BQ$2:BQ$237,Import!$F$2:$F$237,$F71,Import!$G$2:$G$237,$G71)</f>
        <v>0</v>
      </c>
      <c r="BR71" s="2">
        <f>SUMIFS(Import!BR$2:BR$237,Import!$F$2:$F$237,$F71,Import!$G$2:$G$237,$G71)</f>
        <v>0</v>
      </c>
      <c r="BS71" s="2">
        <f>SUMIFS(Import!BS$2:BS$237,Import!$F$2:$F$237,$F71,Import!$G$2:$G$237,$G71)</f>
        <v>0</v>
      </c>
      <c r="BT71" s="2">
        <f t="shared" si="40"/>
        <v>0</v>
      </c>
      <c r="BU71" s="2">
        <f t="shared" si="40"/>
        <v>0</v>
      </c>
      <c r="BV71" s="2">
        <f t="shared" si="40"/>
        <v>0</v>
      </c>
      <c r="BW71" s="2">
        <f>SUMIFS(Import!BW$2:BW$237,Import!$F$2:$F$237,$F71,Import!$G$2:$G$237,$G71)</f>
        <v>0</v>
      </c>
      <c r="BX71" s="2">
        <f>SUMIFS(Import!BX$2:BX$237,Import!$F$2:$F$237,$F71,Import!$G$2:$G$237,$G71)</f>
        <v>0</v>
      </c>
      <c r="BY71" s="2">
        <f>SUMIFS(Import!BY$2:BY$237,Import!$F$2:$F$237,$F71,Import!$G$2:$G$237,$G71)</f>
        <v>0</v>
      </c>
      <c r="BZ71" s="2">
        <f>SUMIFS(Import!BZ$2:BZ$237,Import!$F$2:$F$237,$F71,Import!$G$2:$G$237,$G71)</f>
        <v>0</v>
      </c>
      <c r="CA71" s="2">
        <f t="shared" si="41"/>
        <v>0</v>
      </c>
      <c r="CB71" s="2">
        <f t="shared" si="41"/>
        <v>0</v>
      </c>
      <c r="CC71" s="2">
        <f t="shared" si="41"/>
        <v>0</v>
      </c>
      <c r="CD71" s="2">
        <f>SUMIFS(Import!CD$2:CD$237,Import!$F$2:$F$237,$F71,Import!$G$2:$G$237,$G71)</f>
        <v>0</v>
      </c>
      <c r="CE71" s="2">
        <f>SUMIFS(Import!CE$2:CE$237,Import!$F$2:$F$237,$F71,Import!$G$2:$G$237,$G71)</f>
        <v>0</v>
      </c>
      <c r="CF71" s="2">
        <f>SUMIFS(Import!CF$2:CF$237,Import!$F$2:$F$237,$F71,Import!$G$2:$G$237,$G71)</f>
        <v>0</v>
      </c>
      <c r="CG71" s="2">
        <f>SUMIFS(Import!CG$2:CG$237,Import!$F$2:$F$237,$F71,Import!$G$2:$G$237,$G71)</f>
        <v>0</v>
      </c>
      <c r="CH71" s="2">
        <f t="shared" si="42"/>
        <v>0</v>
      </c>
      <c r="CI71" s="2">
        <f t="shared" si="42"/>
        <v>0</v>
      </c>
      <c r="CJ71" s="2">
        <f t="shared" si="42"/>
        <v>0</v>
      </c>
      <c r="CK71" s="2">
        <f>SUMIFS(Import!CK$2:CK$237,Import!$F$2:$F$237,$F71,Import!$G$2:$G$237,$G71)</f>
        <v>0</v>
      </c>
      <c r="CL71" s="2">
        <f>SUMIFS(Import!CL$2:CL$237,Import!$F$2:$F$237,$F71,Import!$G$2:$G$237,$G71)</f>
        <v>0</v>
      </c>
      <c r="CM71" s="2">
        <f>SUMIFS(Import!CM$2:CM$237,Import!$F$2:$F$237,$F71,Import!$G$2:$G$237,$G71)</f>
        <v>0</v>
      </c>
      <c r="CN71" s="2">
        <f>SUMIFS(Import!CN$2:CN$237,Import!$F$2:$F$237,$F71,Import!$G$2:$G$237,$G71)</f>
        <v>0</v>
      </c>
      <c r="CO71" s="3">
        <f t="shared" si="43"/>
        <v>0</v>
      </c>
      <c r="CP71" s="3">
        <f t="shared" si="43"/>
        <v>0</v>
      </c>
      <c r="CQ71" s="3">
        <f t="shared" si="43"/>
        <v>0</v>
      </c>
      <c r="CR71" s="2">
        <f>SUMIFS(Import!CR$2:CR$237,Import!$F$2:$F$237,$F71,Import!$G$2:$G$237,$G71)</f>
        <v>0</v>
      </c>
      <c r="CS71" s="2">
        <f>SUMIFS(Import!CS$2:CS$237,Import!$F$2:$F$237,$F71,Import!$G$2:$G$237,$G71)</f>
        <v>0</v>
      </c>
      <c r="CT71" s="2">
        <f>SUMIFS(Import!CT$2:CT$237,Import!$F$2:$F$237,$F71,Import!$G$2:$G$237,$G71)</f>
        <v>0</v>
      </c>
    </row>
    <row r="72" spans="1:98" x14ac:dyDescent="0.25">
      <c r="A72" s="2" t="s">
        <v>38</v>
      </c>
      <c r="B72" s="2" t="s">
        <v>39</v>
      </c>
      <c r="C72" s="2">
        <v>2</v>
      </c>
      <c r="D72" s="2" t="s">
        <v>53</v>
      </c>
      <c r="E72" s="2">
        <v>25</v>
      </c>
      <c r="F72" s="2" t="s">
        <v>57</v>
      </c>
      <c r="G72" s="2">
        <v>4</v>
      </c>
      <c r="H72" s="2">
        <f>IF(SUMIFS(Import!H$2:H$237,Import!$F$2:$F$237,$F72,Import!$G$2:$G$237,$G72)=0,Data_T1!$H72,SUMIFS(Import!H$2:H$237,Import!$F$2:$F$237,$F72,Import!$G$2:$G$237,$G72))</f>
        <v>1213</v>
      </c>
      <c r="I72" s="2">
        <f>SUMIFS(Import!I$2:I$237,Import!$F$2:$F$237,$F72,Import!$G$2:$G$237,$G72)</f>
        <v>730</v>
      </c>
      <c r="J72" s="2">
        <f>SUMIFS(Import!J$2:J$237,Import!$F$2:$F$237,$F72,Import!$G$2:$G$237,$G72)</f>
        <v>60.18</v>
      </c>
      <c r="K72" s="2">
        <f>SUMIFS(Import!K$2:K$237,Import!$F$2:$F$237,$F72,Import!$G$2:$G$237,$G72)</f>
        <v>483</v>
      </c>
      <c r="L72" s="2">
        <f>SUMIFS(Import!L$2:L$237,Import!$F$2:$F$237,$F72,Import!$G$2:$G$237,$G72)</f>
        <v>39.82</v>
      </c>
      <c r="M72" s="2">
        <f>SUMIFS(Import!M$2:M$237,Import!$F$2:$F$237,$F72,Import!$G$2:$G$237,$G72)</f>
        <v>8</v>
      </c>
      <c r="N72" s="2">
        <f>SUMIFS(Import!N$2:N$237,Import!$F$2:$F$237,$F72,Import!$G$2:$G$237,$G72)</f>
        <v>0.66</v>
      </c>
      <c r="O72" s="2">
        <f>SUMIFS(Import!O$2:O$237,Import!$F$2:$F$237,$F72,Import!$G$2:$G$237,$G72)</f>
        <v>1.66</v>
      </c>
      <c r="P72" s="2">
        <f>SUMIFS(Import!P$2:P$237,Import!$F$2:$F$237,$F72,Import!$G$2:$G$237,$G72)</f>
        <v>9</v>
      </c>
      <c r="Q72" s="2">
        <f>SUMIFS(Import!Q$2:Q$237,Import!$F$2:$F$237,$F72,Import!$G$2:$G$237,$G72)</f>
        <v>0.74</v>
      </c>
      <c r="R72" s="2">
        <f>SUMIFS(Import!R$2:R$237,Import!$F$2:$F$237,$F72,Import!$G$2:$G$237,$G72)</f>
        <v>1.86</v>
      </c>
      <c r="S72" s="2">
        <f>SUMIFS(Import!S$2:S$237,Import!$F$2:$F$237,$F72,Import!$G$2:$G$237,$G72)</f>
        <v>466</v>
      </c>
      <c r="T72" s="2">
        <f>SUMIFS(Import!T$2:T$237,Import!$F$2:$F$237,$F72,Import!$G$2:$G$237,$G72)</f>
        <v>38.42</v>
      </c>
      <c r="U72" s="2">
        <f>SUMIFS(Import!U$2:U$237,Import!$F$2:$F$237,$F72,Import!$G$2:$G$237,$G72)</f>
        <v>96.48</v>
      </c>
      <c r="V72" s="2">
        <f>SUMIFS(Import!V$2:V$237,Import!$F$2:$F$237,$F72,Import!$G$2:$G$237,$G72)</f>
        <v>1</v>
      </c>
      <c r="W72" s="2" t="str">
        <f t="shared" si="33"/>
        <v>F</v>
      </c>
      <c r="X72" s="2" t="str">
        <f t="shared" si="33"/>
        <v>IRITI</v>
      </c>
      <c r="Y72" s="2" t="str">
        <f t="shared" si="33"/>
        <v>Teura</v>
      </c>
      <c r="Z72" s="2">
        <f>SUMIFS(Import!Z$2:Z$237,Import!$F$2:$F$237,$F72,Import!$G$2:$G$237,$G72)</f>
        <v>97</v>
      </c>
      <c r="AA72" s="2">
        <f>SUMIFS(Import!AA$2:AA$237,Import!$F$2:$F$237,$F72,Import!$G$2:$G$237,$G72)</f>
        <v>8</v>
      </c>
      <c r="AB72" s="2">
        <f>SUMIFS(Import!AB$2:AB$237,Import!$F$2:$F$237,$F72,Import!$G$2:$G$237,$G72)</f>
        <v>20.82</v>
      </c>
      <c r="AC72" s="2">
        <f>SUMIFS(Import!AC$2:AC$237,Import!$F$2:$F$237,$F72,Import!$G$2:$G$237,$G72)</f>
        <v>3</v>
      </c>
      <c r="AD72" s="2" t="str">
        <f t="shared" si="34"/>
        <v>F</v>
      </c>
      <c r="AE72" s="2" t="str">
        <f t="shared" si="34"/>
        <v>SANQUER</v>
      </c>
      <c r="AF72" s="2" t="str">
        <f t="shared" si="34"/>
        <v>Nicole</v>
      </c>
      <c r="AG72" s="2">
        <f>SUMIFS(Import!AG$2:AG$237,Import!$F$2:$F$237,$F72,Import!$G$2:$G$237,$G72)</f>
        <v>369</v>
      </c>
      <c r="AH72" s="2">
        <f>SUMIFS(Import!AH$2:AH$237,Import!$F$2:$F$237,$F72,Import!$G$2:$G$237,$G72)</f>
        <v>30.42</v>
      </c>
      <c r="AI72" s="2">
        <f>SUMIFS(Import!AI$2:AI$237,Import!$F$2:$F$237,$F72,Import!$G$2:$G$237,$G72)</f>
        <v>79.180000000000007</v>
      </c>
      <c r="AJ72" s="2">
        <f>SUMIFS(Import!AJ$2:AJ$237,Import!$F$2:$F$237,$F72,Import!$G$2:$G$237,$G72)</f>
        <v>0</v>
      </c>
      <c r="AK72" s="2">
        <f t="shared" si="35"/>
        <v>0</v>
      </c>
      <c r="AL72" s="2">
        <f t="shared" si="35"/>
        <v>0</v>
      </c>
      <c r="AM72" s="2">
        <f t="shared" si="35"/>
        <v>0</v>
      </c>
      <c r="AN72" s="2">
        <f>SUMIFS(Import!AN$2:AN$237,Import!$F$2:$F$237,$F72,Import!$G$2:$G$237,$G72)</f>
        <v>0</v>
      </c>
      <c r="AO72" s="2">
        <f>SUMIFS(Import!AO$2:AO$237,Import!$F$2:$F$237,$F72,Import!$G$2:$G$237,$G72)</f>
        <v>0</v>
      </c>
      <c r="AP72" s="2">
        <f>SUMIFS(Import!AP$2:AP$237,Import!$F$2:$F$237,$F72,Import!$G$2:$G$237,$G72)</f>
        <v>0</v>
      </c>
      <c r="AQ72" s="2">
        <f>SUMIFS(Import!AQ$2:AQ$237,Import!$F$2:$F$237,$F72,Import!$G$2:$G$237,$G72)</f>
        <v>0</v>
      </c>
      <c r="AR72" s="2">
        <f t="shared" si="36"/>
        <v>0</v>
      </c>
      <c r="AS72" s="2">
        <f t="shared" si="36"/>
        <v>0</v>
      </c>
      <c r="AT72" s="2">
        <f t="shared" si="36"/>
        <v>0</v>
      </c>
      <c r="AU72" s="2">
        <f>SUMIFS(Import!AU$2:AU$237,Import!$F$2:$F$237,$F72,Import!$G$2:$G$237,$G72)</f>
        <v>0</v>
      </c>
      <c r="AV72" s="2">
        <f>SUMIFS(Import!AV$2:AV$237,Import!$F$2:$F$237,$F72,Import!$G$2:$G$237,$G72)</f>
        <v>0</v>
      </c>
      <c r="AW72" s="2">
        <f>SUMIFS(Import!AW$2:AW$237,Import!$F$2:$F$237,$F72,Import!$G$2:$G$237,$G72)</f>
        <v>0</v>
      </c>
      <c r="AX72" s="2">
        <f>SUMIFS(Import!AX$2:AX$237,Import!$F$2:$F$237,$F72,Import!$G$2:$G$237,$G72)</f>
        <v>0</v>
      </c>
      <c r="AY72" s="2">
        <f t="shared" si="37"/>
        <v>0</v>
      </c>
      <c r="AZ72" s="2">
        <f t="shared" si="37"/>
        <v>0</v>
      </c>
      <c r="BA72" s="2">
        <f t="shared" si="37"/>
        <v>0</v>
      </c>
      <c r="BB72" s="2">
        <f>SUMIFS(Import!BB$2:BB$237,Import!$F$2:$F$237,$F72,Import!$G$2:$G$237,$G72)</f>
        <v>0</v>
      </c>
      <c r="BC72" s="2">
        <f>SUMIFS(Import!BC$2:BC$237,Import!$F$2:$F$237,$F72,Import!$G$2:$G$237,$G72)</f>
        <v>0</v>
      </c>
      <c r="BD72" s="2">
        <f>SUMIFS(Import!BD$2:BD$237,Import!$F$2:$F$237,$F72,Import!$G$2:$G$237,$G72)</f>
        <v>0</v>
      </c>
      <c r="BE72" s="2">
        <f>SUMIFS(Import!BE$2:BE$237,Import!$F$2:$F$237,$F72,Import!$G$2:$G$237,$G72)</f>
        <v>0</v>
      </c>
      <c r="BF72" s="2">
        <f t="shared" si="38"/>
        <v>0</v>
      </c>
      <c r="BG72" s="2">
        <f t="shared" si="38"/>
        <v>0</v>
      </c>
      <c r="BH72" s="2">
        <f t="shared" si="38"/>
        <v>0</v>
      </c>
      <c r="BI72" s="2">
        <f>SUMIFS(Import!BI$2:BI$237,Import!$F$2:$F$237,$F72,Import!$G$2:$G$237,$G72)</f>
        <v>0</v>
      </c>
      <c r="BJ72" s="2">
        <f>SUMIFS(Import!BJ$2:BJ$237,Import!$F$2:$F$237,$F72,Import!$G$2:$G$237,$G72)</f>
        <v>0</v>
      </c>
      <c r="BK72" s="2">
        <f>SUMIFS(Import!BK$2:BK$237,Import!$F$2:$F$237,$F72,Import!$G$2:$G$237,$G72)</f>
        <v>0</v>
      </c>
      <c r="BL72" s="2">
        <f>SUMIFS(Import!BL$2:BL$237,Import!$F$2:$F$237,$F72,Import!$G$2:$G$237,$G72)</f>
        <v>0</v>
      </c>
      <c r="BM72" s="2">
        <f t="shared" si="39"/>
        <v>0</v>
      </c>
      <c r="BN72" s="2">
        <f t="shared" si="39"/>
        <v>0</v>
      </c>
      <c r="BO72" s="2">
        <f t="shared" si="39"/>
        <v>0</v>
      </c>
      <c r="BP72" s="2">
        <f>SUMIFS(Import!BP$2:BP$237,Import!$F$2:$F$237,$F72,Import!$G$2:$G$237,$G72)</f>
        <v>0</v>
      </c>
      <c r="BQ72" s="2">
        <f>SUMIFS(Import!BQ$2:BQ$237,Import!$F$2:$F$237,$F72,Import!$G$2:$G$237,$G72)</f>
        <v>0</v>
      </c>
      <c r="BR72" s="2">
        <f>SUMIFS(Import!BR$2:BR$237,Import!$F$2:$F$237,$F72,Import!$G$2:$G$237,$G72)</f>
        <v>0</v>
      </c>
      <c r="BS72" s="2">
        <f>SUMIFS(Import!BS$2:BS$237,Import!$F$2:$F$237,$F72,Import!$G$2:$G$237,$G72)</f>
        <v>0</v>
      </c>
      <c r="BT72" s="2">
        <f t="shared" si="40"/>
        <v>0</v>
      </c>
      <c r="BU72" s="2">
        <f t="shared" si="40"/>
        <v>0</v>
      </c>
      <c r="BV72" s="2">
        <f t="shared" si="40"/>
        <v>0</v>
      </c>
      <c r="BW72" s="2">
        <f>SUMIFS(Import!BW$2:BW$237,Import!$F$2:$F$237,$F72,Import!$G$2:$G$237,$G72)</f>
        <v>0</v>
      </c>
      <c r="BX72" s="2">
        <f>SUMIFS(Import!BX$2:BX$237,Import!$F$2:$F$237,$F72,Import!$G$2:$G$237,$G72)</f>
        <v>0</v>
      </c>
      <c r="BY72" s="2">
        <f>SUMIFS(Import!BY$2:BY$237,Import!$F$2:$F$237,$F72,Import!$G$2:$G$237,$G72)</f>
        <v>0</v>
      </c>
      <c r="BZ72" s="2">
        <f>SUMIFS(Import!BZ$2:BZ$237,Import!$F$2:$F$237,$F72,Import!$G$2:$G$237,$G72)</f>
        <v>0</v>
      </c>
      <c r="CA72" s="2">
        <f t="shared" si="41"/>
        <v>0</v>
      </c>
      <c r="CB72" s="2">
        <f t="shared" si="41"/>
        <v>0</v>
      </c>
      <c r="CC72" s="2">
        <f t="shared" si="41"/>
        <v>0</v>
      </c>
      <c r="CD72" s="2">
        <f>SUMIFS(Import!CD$2:CD$237,Import!$F$2:$F$237,$F72,Import!$G$2:$G$237,$G72)</f>
        <v>0</v>
      </c>
      <c r="CE72" s="2">
        <f>SUMIFS(Import!CE$2:CE$237,Import!$F$2:$F$237,$F72,Import!$G$2:$G$237,$G72)</f>
        <v>0</v>
      </c>
      <c r="CF72" s="2">
        <f>SUMIFS(Import!CF$2:CF$237,Import!$F$2:$F$237,$F72,Import!$G$2:$G$237,$G72)</f>
        <v>0</v>
      </c>
      <c r="CG72" s="2">
        <f>SUMIFS(Import!CG$2:CG$237,Import!$F$2:$F$237,$F72,Import!$G$2:$G$237,$G72)</f>
        <v>0</v>
      </c>
      <c r="CH72" s="2">
        <f t="shared" si="42"/>
        <v>0</v>
      </c>
      <c r="CI72" s="2">
        <f t="shared" si="42"/>
        <v>0</v>
      </c>
      <c r="CJ72" s="2">
        <f t="shared" si="42"/>
        <v>0</v>
      </c>
      <c r="CK72" s="2">
        <f>SUMIFS(Import!CK$2:CK$237,Import!$F$2:$F$237,$F72,Import!$G$2:$G$237,$G72)</f>
        <v>0</v>
      </c>
      <c r="CL72" s="2">
        <f>SUMIFS(Import!CL$2:CL$237,Import!$F$2:$F$237,$F72,Import!$G$2:$G$237,$G72)</f>
        <v>0</v>
      </c>
      <c r="CM72" s="2">
        <f>SUMIFS(Import!CM$2:CM$237,Import!$F$2:$F$237,$F72,Import!$G$2:$G$237,$G72)</f>
        <v>0</v>
      </c>
      <c r="CN72" s="2">
        <f>SUMIFS(Import!CN$2:CN$237,Import!$F$2:$F$237,$F72,Import!$G$2:$G$237,$G72)</f>
        <v>0</v>
      </c>
      <c r="CO72" s="3">
        <f t="shared" si="43"/>
        <v>0</v>
      </c>
      <c r="CP72" s="3">
        <f t="shared" si="43"/>
        <v>0</v>
      </c>
      <c r="CQ72" s="3">
        <f t="shared" si="43"/>
        <v>0</v>
      </c>
      <c r="CR72" s="2">
        <f>SUMIFS(Import!CR$2:CR$237,Import!$F$2:$F$237,$F72,Import!$G$2:$G$237,$G72)</f>
        <v>0</v>
      </c>
      <c r="CS72" s="2">
        <f>SUMIFS(Import!CS$2:CS$237,Import!$F$2:$F$237,$F72,Import!$G$2:$G$237,$G72)</f>
        <v>0</v>
      </c>
      <c r="CT72" s="2">
        <f>SUMIFS(Import!CT$2:CT$237,Import!$F$2:$F$237,$F72,Import!$G$2:$G$237,$G72)</f>
        <v>0</v>
      </c>
    </row>
    <row r="73" spans="1:98" x14ac:dyDescent="0.25">
      <c r="A73" s="2" t="s">
        <v>38</v>
      </c>
      <c r="B73" s="2" t="s">
        <v>39</v>
      </c>
      <c r="C73" s="2">
        <v>2</v>
      </c>
      <c r="D73" s="2" t="s">
        <v>53</v>
      </c>
      <c r="E73" s="2">
        <v>25</v>
      </c>
      <c r="F73" s="2" t="s">
        <v>57</v>
      </c>
      <c r="G73" s="2">
        <v>5</v>
      </c>
      <c r="H73" s="2">
        <f>IF(SUMIFS(Import!H$2:H$237,Import!$F$2:$F$237,$F73,Import!$G$2:$G$237,$G73)=0,Data_T1!$H73,SUMIFS(Import!H$2:H$237,Import!$F$2:$F$237,$F73,Import!$G$2:$G$237,$G73))</f>
        <v>647</v>
      </c>
      <c r="I73" s="2">
        <f>SUMIFS(Import!I$2:I$237,Import!$F$2:$F$237,$F73,Import!$G$2:$G$237,$G73)</f>
        <v>387</v>
      </c>
      <c r="J73" s="2">
        <f>SUMIFS(Import!J$2:J$237,Import!$F$2:$F$237,$F73,Import!$G$2:$G$237,$G73)</f>
        <v>59.81</v>
      </c>
      <c r="K73" s="2">
        <f>SUMIFS(Import!K$2:K$237,Import!$F$2:$F$237,$F73,Import!$G$2:$G$237,$G73)</f>
        <v>260</v>
      </c>
      <c r="L73" s="2">
        <f>SUMIFS(Import!L$2:L$237,Import!$F$2:$F$237,$F73,Import!$G$2:$G$237,$G73)</f>
        <v>40.19</v>
      </c>
      <c r="M73" s="2">
        <f>SUMIFS(Import!M$2:M$237,Import!$F$2:$F$237,$F73,Import!$G$2:$G$237,$G73)</f>
        <v>2</v>
      </c>
      <c r="N73" s="2">
        <f>SUMIFS(Import!N$2:N$237,Import!$F$2:$F$237,$F73,Import!$G$2:$G$237,$G73)</f>
        <v>0.31</v>
      </c>
      <c r="O73" s="2">
        <f>SUMIFS(Import!O$2:O$237,Import!$F$2:$F$237,$F73,Import!$G$2:$G$237,$G73)</f>
        <v>0.77</v>
      </c>
      <c r="P73" s="2">
        <f>SUMIFS(Import!P$2:P$237,Import!$F$2:$F$237,$F73,Import!$G$2:$G$237,$G73)</f>
        <v>1</v>
      </c>
      <c r="Q73" s="2">
        <f>SUMIFS(Import!Q$2:Q$237,Import!$F$2:$F$237,$F73,Import!$G$2:$G$237,$G73)</f>
        <v>0.15</v>
      </c>
      <c r="R73" s="2">
        <f>SUMIFS(Import!R$2:R$237,Import!$F$2:$F$237,$F73,Import!$G$2:$G$237,$G73)</f>
        <v>0.38</v>
      </c>
      <c r="S73" s="2">
        <f>SUMIFS(Import!S$2:S$237,Import!$F$2:$F$237,$F73,Import!$G$2:$G$237,$G73)</f>
        <v>257</v>
      </c>
      <c r="T73" s="2">
        <f>SUMIFS(Import!T$2:T$237,Import!$F$2:$F$237,$F73,Import!$G$2:$G$237,$G73)</f>
        <v>39.72</v>
      </c>
      <c r="U73" s="2">
        <f>SUMIFS(Import!U$2:U$237,Import!$F$2:$F$237,$F73,Import!$G$2:$G$237,$G73)</f>
        <v>98.85</v>
      </c>
      <c r="V73" s="2">
        <f>SUMIFS(Import!V$2:V$237,Import!$F$2:$F$237,$F73,Import!$G$2:$G$237,$G73)</f>
        <v>1</v>
      </c>
      <c r="W73" s="2" t="str">
        <f t="shared" si="33"/>
        <v>F</v>
      </c>
      <c r="X73" s="2" t="str">
        <f t="shared" si="33"/>
        <v>IRITI</v>
      </c>
      <c r="Y73" s="2" t="str">
        <f t="shared" si="33"/>
        <v>Teura</v>
      </c>
      <c r="Z73" s="2">
        <f>SUMIFS(Import!Z$2:Z$237,Import!$F$2:$F$237,$F73,Import!$G$2:$G$237,$G73)</f>
        <v>70</v>
      </c>
      <c r="AA73" s="2">
        <f>SUMIFS(Import!AA$2:AA$237,Import!$F$2:$F$237,$F73,Import!$G$2:$G$237,$G73)</f>
        <v>10.82</v>
      </c>
      <c r="AB73" s="2">
        <f>SUMIFS(Import!AB$2:AB$237,Import!$F$2:$F$237,$F73,Import!$G$2:$G$237,$G73)</f>
        <v>27.24</v>
      </c>
      <c r="AC73" s="2">
        <f>SUMIFS(Import!AC$2:AC$237,Import!$F$2:$F$237,$F73,Import!$G$2:$G$237,$G73)</f>
        <v>3</v>
      </c>
      <c r="AD73" s="2" t="str">
        <f t="shared" si="34"/>
        <v>F</v>
      </c>
      <c r="AE73" s="2" t="str">
        <f t="shared" si="34"/>
        <v>SANQUER</v>
      </c>
      <c r="AF73" s="2" t="str">
        <f t="shared" si="34"/>
        <v>Nicole</v>
      </c>
      <c r="AG73" s="2">
        <f>SUMIFS(Import!AG$2:AG$237,Import!$F$2:$F$237,$F73,Import!$G$2:$G$237,$G73)</f>
        <v>187</v>
      </c>
      <c r="AH73" s="2">
        <f>SUMIFS(Import!AH$2:AH$237,Import!$F$2:$F$237,$F73,Import!$G$2:$G$237,$G73)</f>
        <v>28.9</v>
      </c>
      <c r="AI73" s="2">
        <f>SUMIFS(Import!AI$2:AI$237,Import!$F$2:$F$237,$F73,Import!$G$2:$G$237,$G73)</f>
        <v>72.760000000000005</v>
      </c>
      <c r="AJ73" s="2">
        <f>SUMIFS(Import!AJ$2:AJ$237,Import!$F$2:$F$237,$F73,Import!$G$2:$G$237,$G73)</f>
        <v>0</v>
      </c>
      <c r="AK73" s="2">
        <f t="shared" si="35"/>
        <v>0</v>
      </c>
      <c r="AL73" s="2">
        <f t="shared" si="35"/>
        <v>0</v>
      </c>
      <c r="AM73" s="2">
        <f t="shared" si="35"/>
        <v>0</v>
      </c>
      <c r="AN73" s="2">
        <f>SUMIFS(Import!AN$2:AN$237,Import!$F$2:$F$237,$F73,Import!$G$2:$G$237,$G73)</f>
        <v>0</v>
      </c>
      <c r="AO73" s="2">
        <f>SUMIFS(Import!AO$2:AO$237,Import!$F$2:$F$237,$F73,Import!$G$2:$G$237,$G73)</f>
        <v>0</v>
      </c>
      <c r="AP73" s="2">
        <f>SUMIFS(Import!AP$2:AP$237,Import!$F$2:$F$237,$F73,Import!$G$2:$G$237,$G73)</f>
        <v>0</v>
      </c>
      <c r="AQ73" s="2">
        <f>SUMIFS(Import!AQ$2:AQ$237,Import!$F$2:$F$237,$F73,Import!$G$2:$G$237,$G73)</f>
        <v>0</v>
      </c>
      <c r="AR73" s="2">
        <f t="shared" si="36"/>
        <v>0</v>
      </c>
      <c r="AS73" s="2">
        <f t="shared" si="36"/>
        <v>0</v>
      </c>
      <c r="AT73" s="2">
        <f t="shared" si="36"/>
        <v>0</v>
      </c>
      <c r="AU73" s="2">
        <f>SUMIFS(Import!AU$2:AU$237,Import!$F$2:$F$237,$F73,Import!$G$2:$G$237,$G73)</f>
        <v>0</v>
      </c>
      <c r="AV73" s="2">
        <f>SUMIFS(Import!AV$2:AV$237,Import!$F$2:$F$237,$F73,Import!$G$2:$G$237,$G73)</f>
        <v>0</v>
      </c>
      <c r="AW73" s="2">
        <f>SUMIFS(Import!AW$2:AW$237,Import!$F$2:$F$237,$F73,Import!$G$2:$G$237,$G73)</f>
        <v>0</v>
      </c>
      <c r="AX73" s="2">
        <f>SUMIFS(Import!AX$2:AX$237,Import!$F$2:$F$237,$F73,Import!$G$2:$G$237,$G73)</f>
        <v>0</v>
      </c>
      <c r="AY73" s="2">
        <f t="shared" si="37"/>
        <v>0</v>
      </c>
      <c r="AZ73" s="2">
        <f t="shared" si="37"/>
        <v>0</v>
      </c>
      <c r="BA73" s="2">
        <f t="shared" si="37"/>
        <v>0</v>
      </c>
      <c r="BB73" s="2">
        <f>SUMIFS(Import!BB$2:BB$237,Import!$F$2:$F$237,$F73,Import!$G$2:$G$237,$G73)</f>
        <v>0</v>
      </c>
      <c r="BC73" s="2">
        <f>SUMIFS(Import!BC$2:BC$237,Import!$F$2:$F$237,$F73,Import!$G$2:$G$237,$G73)</f>
        <v>0</v>
      </c>
      <c r="BD73" s="2">
        <f>SUMIFS(Import!BD$2:BD$237,Import!$F$2:$F$237,$F73,Import!$G$2:$G$237,$G73)</f>
        <v>0</v>
      </c>
      <c r="BE73" s="2">
        <f>SUMIFS(Import!BE$2:BE$237,Import!$F$2:$F$237,$F73,Import!$G$2:$G$237,$G73)</f>
        <v>0</v>
      </c>
      <c r="BF73" s="2">
        <f t="shared" si="38"/>
        <v>0</v>
      </c>
      <c r="BG73" s="2">
        <f t="shared" si="38"/>
        <v>0</v>
      </c>
      <c r="BH73" s="2">
        <f t="shared" si="38"/>
        <v>0</v>
      </c>
      <c r="BI73" s="2">
        <f>SUMIFS(Import!BI$2:BI$237,Import!$F$2:$F$237,$F73,Import!$G$2:$G$237,$G73)</f>
        <v>0</v>
      </c>
      <c r="BJ73" s="2">
        <f>SUMIFS(Import!BJ$2:BJ$237,Import!$F$2:$F$237,$F73,Import!$G$2:$G$237,$G73)</f>
        <v>0</v>
      </c>
      <c r="BK73" s="2">
        <f>SUMIFS(Import!BK$2:BK$237,Import!$F$2:$F$237,$F73,Import!$G$2:$G$237,$G73)</f>
        <v>0</v>
      </c>
      <c r="BL73" s="2">
        <f>SUMIFS(Import!BL$2:BL$237,Import!$F$2:$F$237,$F73,Import!$G$2:$G$237,$G73)</f>
        <v>0</v>
      </c>
      <c r="BM73" s="2">
        <f t="shared" si="39"/>
        <v>0</v>
      </c>
      <c r="BN73" s="2">
        <f t="shared" si="39"/>
        <v>0</v>
      </c>
      <c r="BO73" s="2">
        <f t="shared" si="39"/>
        <v>0</v>
      </c>
      <c r="BP73" s="2">
        <f>SUMIFS(Import!BP$2:BP$237,Import!$F$2:$F$237,$F73,Import!$G$2:$G$237,$G73)</f>
        <v>0</v>
      </c>
      <c r="BQ73" s="2">
        <f>SUMIFS(Import!BQ$2:BQ$237,Import!$F$2:$F$237,$F73,Import!$G$2:$G$237,$G73)</f>
        <v>0</v>
      </c>
      <c r="BR73" s="2">
        <f>SUMIFS(Import!BR$2:BR$237,Import!$F$2:$F$237,$F73,Import!$G$2:$G$237,$G73)</f>
        <v>0</v>
      </c>
      <c r="BS73" s="2">
        <f>SUMIFS(Import!BS$2:BS$237,Import!$F$2:$F$237,$F73,Import!$G$2:$G$237,$G73)</f>
        <v>0</v>
      </c>
      <c r="BT73" s="2">
        <f t="shared" si="40"/>
        <v>0</v>
      </c>
      <c r="BU73" s="2">
        <f t="shared" si="40"/>
        <v>0</v>
      </c>
      <c r="BV73" s="2">
        <f t="shared" si="40"/>
        <v>0</v>
      </c>
      <c r="BW73" s="2">
        <f>SUMIFS(Import!BW$2:BW$237,Import!$F$2:$F$237,$F73,Import!$G$2:$G$237,$G73)</f>
        <v>0</v>
      </c>
      <c r="BX73" s="2">
        <f>SUMIFS(Import!BX$2:BX$237,Import!$F$2:$F$237,$F73,Import!$G$2:$G$237,$G73)</f>
        <v>0</v>
      </c>
      <c r="BY73" s="2">
        <f>SUMIFS(Import!BY$2:BY$237,Import!$F$2:$F$237,$F73,Import!$G$2:$G$237,$G73)</f>
        <v>0</v>
      </c>
      <c r="BZ73" s="2">
        <f>SUMIFS(Import!BZ$2:BZ$237,Import!$F$2:$F$237,$F73,Import!$G$2:$G$237,$G73)</f>
        <v>0</v>
      </c>
      <c r="CA73" s="2">
        <f t="shared" si="41"/>
        <v>0</v>
      </c>
      <c r="CB73" s="2">
        <f t="shared" si="41"/>
        <v>0</v>
      </c>
      <c r="CC73" s="2">
        <f t="shared" si="41"/>
        <v>0</v>
      </c>
      <c r="CD73" s="2">
        <f>SUMIFS(Import!CD$2:CD$237,Import!$F$2:$F$237,$F73,Import!$G$2:$G$237,$G73)</f>
        <v>0</v>
      </c>
      <c r="CE73" s="2">
        <f>SUMIFS(Import!CE$2:CE$237,Import!$F$2:$F$237,$F73,Import!$G$2:$G$237,$G73)</f>
        <v>0</v>
      </c>
      <c r="CF73" s="2">
        <f>SUMIFS(Import!CF$2:CF$237,Import!$F$2:$F$237,$F73,Import!$G$2:$G$237,$G73)</f>
        <v>0</v>
      </c>
      <c r="CG73" s="2">
        <f>SUMIFS(Import!CG$2:CG$237,Import!$F$2:$F$237,$F73,Import!$G$2:$G$237,$G73)</f>
        <v>0</v>
      </c>
      <c r="CH73" s="2">
        <f t="shared" si="42"/>
        <v>0</v>
      </c>
      <c r="CI73" s="2">
        <f t="shared" si="42"/>
        <v>0</v>
      </c>
      <c r="CJ73" s="2">
        <f t="shared" si="42"/>
        <v>0</v>
      </c>
      <c r="CK73" s="2">
        <f>SUMIFS(Import!CK$2:CK$237,Import!$F$2:$F$237,$F73,Import!$G$2:$G$237,$G73)</f>
        <v>0</v>
      </c>
      <c r="CL73" s="2">
        <f>SUMIFS(Import!CL$2:CL$237,Import!$F$2:$F$237,$F73,Import!$G$2:$G$237,$G73)</f>
        <v>0</v>
      </c>
      <c r="CM73" s="2">
        <f>SUMIFS(Import!CM$2:CM$237,Import!$F$2:$F$237,$F73,Import!$G$2:$G$237,$G73)</f>
        <v>0</v>
      </c>
      <c r="CN73" s="2">
        <f>SUMIFS(Import!CN$2:CN$237,Import!$F$2:$F$237,$F73,Import!$G$2:$G$237,$G73)</f>
        <v>0</v>
      </c>
      <c r="CO73" s="3">
        <f t="shared" si="43"/>
        <v>0</v>
      </c>
      <c r="CP73" s="3">
        <f t="shared" si="43"/>
        <v>0</v>
      </c>
      <c r="CQ73" s="3">
        <f t="shared" si="43"/>
        <v>0</v>
      </c>
      <c r="CR73" s="2">
        <f>SUMIFS(Import!CR$2:CR$237,Import!$F$2:$F$237,$F73,Import!$G$2:$G$237,$G73)</f>
        <v>0</v>
      </c>
      <c r="CS73" s="2">
        <f>SUMIFS(Import!CS$2:CS$237,Import!$F$2:$F$237,$F73,Import!$G$2:$G$237,$G73)</f>
        <v>0</v>
      </c>
      <c r="CT73" s="2">
        <f>SUMIFS(Import!CT$2:CT$237,Import!$F$2:$F$237,$F73,Import!$G$2:$G$237,$G73)</f>
        <v>0</v>
      </c>
    </row>
    <row r="74" spans="1:98" x14ac:dyDescent="0.25">
      <c r="A74" s="2" t="s">
        <v>38</v>
      </c>
      <c r="B74" s="2" t="s">
        <v>39</v>
      </c>
      <c r="C74" s="2">
        <v>2</v>
      </c>
      <c r="D74" s="2" t="s">
        <v>53</v>
      </c>
      <c r="E74" s="2">
        <v>25</v>
      </c>
      <c r="F74" s="2" t="s">
        <v>57</v>
      </c>
      <c r="G74" s="2">
        <v>6</v>
      </c>
      <c r="H74" s="2">
        <f>IF(SUMIFS(Import!H$2:H$237,Import!$F$2:$F$237,$F74,Import!$G$2:$G$237,$G74)=0,Data_T1!$H74,SUMIFS(Import!H$2:H$237,Import!$F$2:$F$237,$F74,Import!$G$2:$G$237,$G74))</f>
        <v>670</v>
      </c>
      <c r="I74" s="2">
        <f>SUMIFS(Import!I$2:I$237,Import!$F$2:$F$237,$F74,Import!$G$2:$G$237,$G74)</f>
        <v>438</v>
      </c>
      <c r="J74" s="2">
        <f>SUMIFS(Import!J$2:J$237,Import!$F$2:$F$237,$F74,Import!$G$2:$G$237,$G74)</f>
        <v>65.37</v>
      </c>
      <c r="K74" s="2">
        <f>SUMIFS(Import!K$2:K$237,Import!$F$2:$F$237,$F74,Import!$G$2:$G$237,$G74)</f>
        <v>232</v>
      </c>
      <c r="L74" s="2">
        <f>SUMIFS(Import!L$2:L$237,Import!$F$2:$F$237,$F74,Import!$G$2:$G$237,$G74)</f>
        <v>34.630000000000003</v>
      </c>
      <c r="M74" s="2">
        <f>SUMIFS(Import!M$2:M$237,Import!$F$2:$F$237,$F74,Import!$G$2:$G$237,$G74)</f>
        <v>4</v>
      </c>
      <c r="N74" s="2">
        <f>SUMIFS(Import!N$2:N$237,Import!$F$2:$F$237,$F74,Import!$G$2:$G$237,$G74)</f>
        <v>0.6</v>
      </c>
      <c r="O74" s="2">
        <f>SUMIFS(Import!O$2:O$237,Import!$F$2:$F$237,$F74,Import!$G$2:$G$237,$G74)</f>
        <v>1.72</v>
      </c>
      <c r="P74" s="2">
        <f>SUMIFS(Import!P$2:P$237,Import!$F$2:$F$237,$F74,Import!$G$2:$G$237,$G74)</f>
        <v>2</v>
      </c>
      <c r="Q74" s="2">
        <f>SUMIFS(Import!Q$2:Q$237,Import!$F$2:$F$237,$F74,Import!$G$2:$G$237,$G74)</f>
        <v>0.3</v>
      </c>
      <c r="R74" s="2">
        <f>SUMIFS(Import!R$2:R$237,Import!$F$2:$F$237,$F74,Import!$G$2:$G$237,$G74)</f>
        <v>0.86</v>
      </c>
      <c r="S74" s="2">
        <f>SUMIFS(Import!S$2:S$237,Import!$F$2:$F$237,$F74,Import!$G$2:$G$237,$G74)</f>
        <v>226</v>
      </c>
      <c r="T74" s="2">
        <f>SUMIFS(Import!T$2:T$237,Import!$F$2:$F$237,$F74,Import!$G$2:$G$237,$G74)</f>
        <v>33.729999999999997</v>
      </c>
      <c r="U74" s="2">
        <f>SUMIFS(Import!U$2:U$237,Import!$F$2:$F$237,$F74,Import!$G$2:$G$237,$G74)</f>
        <v>97.41</v>
      </c>
      <c r="V74" s="2">
        <f>SUMIFS(Import!V$2:V$237,Import!$F$2:$F$237,$F74,Import!$G$2:$G$237,$G74)</f>
        <v>1</v>
      </c>
      <c r="W74" s="2" t="str">
        <f t="shared" si="33"/>
        <v>F</v>
      </c>
      <c r="X74" s="2" t="str">
        <f t="shared" si="33"/>
        <v>IRITI</v>
      </c>
      <c r="Y74" s="2" t="str">
        <f t="shared" si="33"/>
        <v>Teura</v>
      </c>
      <c r="Z74" s="2">
        <f>SUMIFS(Import!Z$2:Z$237,Import!$F$2:$F$237,$F74,Import!$G$2:$G$237,$G74)</f>
        <v>63</v>
      </c>
      <c r="AA74" s="2">
        <f>SUMIFS(Import!AA$2:AA$237,Import!$F$2:$F$237,$F74,Import!$G$2:$G$237,$G74)</f>
        <v>9.4</v>
      </c>
      <c r="AB74" s="2">
        <f>SUMIFS(Import!AB$2:AB$237,Import!$F$2:$F$237,$F74,Import!$G$2:$G$237,$G74)</f>
        <v>27.88</v>
      </c>
      <c r="AC74" s="2">
        <f>SUMIFS(Import!AC$2:AC$237,Import!$F$2:$F$237,$F74,Import!$G$2:$G$237,$G74)</f>
        <v>3</v>
      </c>
      <c r="AD74" s="2" t="str">
        <f t="shared" si="34"/>
        <v>F</v>
      </c>
      <c r="AE74" s="2" t="str">
        <f t="shared" si="34"/>
        <v>SANQUER</v>
      </c>
      <c r="AF74" s="2" t="str">
        <f t="shared" si="34"/>
        <v>Nicole</v>
      </c>
      <c r="AG74" s="2">
        <f>SUMIFS(Import!AG$2:AG$237,Import!$F$2:$F$237,$F74,Import!$G$2:$G$237,$G74)</f>
        <v>163</v>
      </c>
      <c r="AH74" s="2">
        <f>SUMIFS(Import!AH$2:AH$237,Import!$F$2:$F$237,$F74,Import!$G$2:$G$237,$G74)</f>
        <v>24.33</v>
      </c>
      <c r="AI74" s="2">
        <f>SUMIFS(Import!AI$2:AI$237,Import!$F$2:$F$237,$F74,Import!$G$2:$G$237,$G74)</f>
        <v>72.12</v>
      </c>
      <c r="AJ74" s="2">
        <f>SUMIFS(Import!AJ$2:AJ$237,Import!$F$2:$F$237,$F74,Import!$G$2:$G$237,$G74)</f>
        <v>0</v>
      </c>
      <c r="AK74" s="2">
        <f t="shared" si="35"/>
        <v>0</v>
      </c>
      <c r="AL74" s="2">
        <f t="shared" si="35"/>
        <v>0</v>
      </c>
      <c r="AM74" s="2">
        <f t="shared" si="35"/>
        <v>0</v>
      </c>
      <c r="AN74" s="2">
        <f>SUMIFS(Import!AN$2:AN$237,Import!$F$2:$F$237,$F74,Import!$G$2:$G$237,$G74)</f>
        <v>0</v>
      </c>
      <c r="AO74" s="2">
        <f>SUMIFS(Import!AO$2:AO$237,Import!$F$2:$F$237,$F74,Import!$G$2:$G$237,$G74)</f>
        <v>0</v>
      </c>
      <c r="AP74" s="2">
        <f>SUMIFS(Import!AP$2:AP$237,Import!$F$2:$F$237,$F74,Import!$G$2:$G$237,$G74)</f>
        <v>0</v>
      </c>
      <c r="AQ74" s="2">
        <f>SUMIFS(Import!AQ$2:AQ$237,Import!$F$2:$F$237,$F74,Import!$G$2:$G$237,$G74)</f>
        <v>0</v>
      </c>
      <c r="AR74" s="2">
        <f t="shared" si="36"/>
        <v>0</v>
      </c>
      <c r="AS74" s="2">
        <f t="shared" si="36"/>
        <v>0</v>
      </c>
      <c r="AT74" s="2">
        <f t="shared" si="36"/>
        <v>0</v>
      </c>
      <c r="AU74" s="2">
        <f>SUMIFS(Import!AU$2:AU$237,Import!$F$2:$F$237,$F74,Import!$G$2:$G$237,$G74)</f>
        <v>0</v>
      </c>
      <c r="AV74" s="2">
        <f>SUMIFS(Import!AV$2:AV$237,Import!$F$2:$F$237,$F74,Import!$G$2:$G$237,$G74)</f>
        <v>0</v>
      </c>
      <c r="AW74" s="2">
        <f>SUMIFS(Import!AW$2:AW$237,Import!$F$2:$F$237,$F74,Import!$G$2:$G$237,$G74)</f>
        <v>0</v>
      </c>
      <c r="AX74" s="2">
        <f>SUMIFS(Import!AX$2:AX$237,Import!$F$2:$F$237,$F74,Import!$G$2:$G$237,$G74)</f>
        <v>0</v>
      </c>
      <c r="AY74" s="2">
        <f t="shared" si="37"/>
        <v>0</v>
      </c>
      <c r="AZ74" s="2">
        <f t="shared" si="37"/>
        <v>0</v>
      </c>
      <c r="BA74" s="2">
        <f t="shared" si="37"/>
        <v>0</v>
      </c>
      <c r="BB74" s="2">
        <f>SUMIFS(Import!BB$2:BB$237,Import!$F$2:$F$237,$F74,Import!$G$2:$G$237,$G74)</f>
        <v>0</v>
      </c>
      <c r="BC74" s="2">
        <f>SUMIFS(Import!BC$2:BC$237,Import!$F$2:$F$237,$F74,Import!$G$2:$G$237,$G74)</f>
        <v>0</v>
      </c>
      <c r="BD74" s="2">
        <f>SUMIFS(Import!BD$2:BD$237,Import!$F$2:$F$237,$F74,Import!$G$2:$G$237,$G74)</f>
        <v>0</v>
      </c>
      <c r="BE74" s="2">
        <f>SUMIFS(Import!BE$2:BE$237,Import!$F$2:$F$237,$F74,Import!$G$2:$G$237,$G74)</f>
        <v>0</v>
      </c>
      <c r="BF74" s="2">
        <f t="shared" si="38"/>
        <v>0</v>
      </c>
      <c r="BG74" s="2">
        <f t="shared" si="38"/>
        <v>0</v>
      </c>
      <c r="BH74" s="2">
        <f t="shared" si="38"/>
        <v>0</v>
      </c>
      <c r="BI74" s="2">
        <f>SUMIFS(Import!BI$2:BI$237,Import!$F$2:$F$237,$F74,Import!$G$2:$G$237,$G74)</f>
        <v>0</v>
      </c>
      <c r="BJ74" s="2">
        <f>SUMIFS(Import!BJ$2:BJ$237,Import!$F$2:$F$237,$F74,Import!$G$2:$G$237,$G74)</f>
        <v>0</v>
      </c>
      <c r="BK74" s="2">
        <f>SUMIFS(Import!BK$2:BK$237,Import!$F$2:$F$237,$F74,Import!$G$2:$G$237,$G74)</f>
        <v>0</v>
      </c>
      <c r="BL74" s="2">
        <f>SUMIFS(Import!BL$2:BL$237,Import!$F$2:$F$237,$F74,Import!$G$2:$G$237,$G74)</f>
        <v>0</v>
      </c>
      <c r="BM74" s="2">
        <f t="shared" si="39"/>
        <v>0</v>
      </c>
      <c r="BN74" s="2">
        <f t="shared" si="39"/>
        <v>0</v>
      </c>
      <c r="BO74" s="2">
        <f t="shared" si="39"/>
        <v>0</v>
      </c>
      <c r="BP74" s="2">
        <f>SUMIFS(Import!BP$2:BP$237,Import!$F$2:$F$237,$F74,Import!$G$2:$G$237,$G74)</f>
        <v>0</v>
      </c>
      <c r="BQ74" s="2">
        <f>SUMIFS(Import!BQ$2:BQ$237,Import!$F$2:$F$237,$F74,Import!$G$2:$G$237,$G74)</f>
        <v>0</v>
      </c>
      <c r="BR74" s="2">
        <f>SUMIFS(Import!BR$2:BR$237,Import!$F$2:$F$237,$F74,Import!$G$2:$G$237,$G74)</f>
        <v>0</v>
      </c>
      <c r="BS74" s="2">
        <f>SUMIFS(Import!BS$2:BS$237,Import!$F$2:$F$237,$F74,Import!$G$2:$G$237,$G74)</f>
        <v>0</v>
      </c>
      <c r="BT74" s="2">
        <f t="shared" si="40"/>
        <v>0</v>
      </c>
      <c r="BU74" s="2">
        <f t="shared" si="40"/>
        <v>0</v>
      </c>
      <c r="BV74" s="2">
        <f t="shared" si="40"/>
        <v>0</v>
      </c>
      <c r="BW74" s="2">
        <f>SUMIFS(Import!BW$2:BW$237,Import!$F$2:$F$237,$F74,Import!$G$2:$G$237,$G74)</f>
        <v>0</v>
      </c>
      <c r="BX74" s="2">
        <f>SUMIFS(Import!BX$2:BX$237,Import!$F$2:$F$237,$F74,Import!$G$2:$G$237,$G74)</f>
        <v>0</v>
      </c>
      <c r="BY74" s="2">
        <f>SUMIFS(Import!BY$2:BY$237,Import!$F$2:$F$237,$F74,Import!$G$2:$G$237,$G74)</f>
        <v>0</v>
      </c>
      <c r="BZ74" s="2">
        <f>SUMIFS(Import!BZ$2:BZ$237,Import!$F$2:$F$237,$F74,Import!$G$2:$G$237,$G74)</f>
        <v>0</v>
      </c>
      <c r="CA74" s="2">
        <f t="shared" si="41"/>
        <v>0</v>
      </c>
      <c r="CB74" s="2">
        <f t="shared" si="41"/>
        <v>0</v>
      </c>
      <c r="CC74" s="2">
        <f t="shared" si="41"/>
        <v>0</v>
      </c>
      <c r="CD74" s="2">
        <f>SUMIFS(Import!CD$2:CD$237,Import!$F$2:$F$237,$F74,Import!$G$2:$G$237,$G74)</f>
        <v>0</v>
      </c>
      <c r="CE74" s="2">
        <f>SUMIFS(Import!CE$2:CE$237,Import!$F$2:$F$237,$F74,Import!$G$2:$G$237,$G74)</f>
        <v>0</v>
      </c>
      <c r="CF74" s="2">
        <f>SUMIFS(Import!CF$2:CF$237,Import!$F$2:$F$237,$F74,Import!$G$2:$G$237,$G74)</f>
        <v>0</v>
      </c>
      <c r="CG74" s="2">
        <f>SUMIFS(Import!CG$2:CG$237,Import!$F$2:$F$237,$F74,Import!$G$2:$G$237,$G74)</f>
        <v>0</v>
      </c>
      <c r="CH74" s="2">
        <f t="shared" si="42"/>
        <v>0</v>
      </c>
      <c r="CI74" s="2">
        <f t="shared" si="42"/>
        <v>0</v>
      </c>
      <c r="CJ74" s="2">
        <f t="shared" si="42"/>
        <v>0</v>
      </c>
      <c r="CK74" s="2">
        <f>SUMIFS(Import!CK$2:CK$237,Import!$F$2:$F$237,$F74,Import!$G$2:$G$237,$G74)</f>
        <v>0</v>
      </c>
      <c r="CL74" s="2">
        <f>SUMIFS(Import!CL$2:CL$237,Import!$F$2:$F$237,$F74,Import!$G$2:$G$237,$G74)</f>
        <v>0</v>
      </c>
      <c r="CM74" s="2">
        <f>SUMIFS(Import!CM$2:CM$237,Import!$F$2:$F$237,$F74,Import!$G$2:$G$237,$G74)</f>
        <v>0</v>
      </c>
      <c r="CN74" s="2">
        <f>SUMIFS(Import!CN$2:CN$237,Import!$F$2:$F$237,$F74,Import!$G$2:$G$237,$G74)</f>
        <v>0</v>
      </c>
      <c r="CO74" s="3">
        <f t="shared" si="43"/>
        <v>0</v>
      </c>
      <c r="CP74" s="3">
        <f t="shared" si="43"/>
        <v>0</v>
      </c>
      <c r="CQ74" s="3">
        <f t="shared" si="43"/>
        <v>0</v>
      </c>
      <c r="CR74" s="2">
        <f>SUMIFS(Import!CR$2:CR$237,Import!$F$2:$F$237,$F74,Import!$G$2:$G$237,$G74)</f>
        <v>0</v>
      </c>
      <c r="CS74" s="2">
        <f>SUMIFS(Import!CS$2:CS$237,Import!$F$2:$F$237,$F74,Import!$G$2:$G$237,$G74)</f>
        <v>0</v>
      </c>
      <c r="CT74" s="2">
        <f>SUMIFS(Import!CT$2:CT$237,Import!$F$2:$F$237,$F74,Import!$G$2:$G$237,$G74)</f>
        <v>0</v>
      </c>
    </row>
    <row r="75" spans="1:98" x14ac:dyDescent="0.25">
      <c r="A75" s="2" t="s">
        <v>38</v>
      </c>
      <c r="B75" s="2" t="s">
        <v>39</v>
      </c>
      <c r="C75" s="2">
        <v>2</v>
      </c>
      <c r="D75" s="2" t="s">
        <v>53</v>
      </c>
      <c r="E75" s="2">
        <v>25</v>
      </c>
      <c r="F75" s="2" t="s">
        <v>57</v>
      </c>
      <c r="G75" s="2">
        <v>7</v>
      </c>
      <c r="H75" s="2">
        <f>IF(SUMIFS(Import!H$2:H$237,Import!$F$2:$F$237,$F75,Import!$G$2:$G$237,$G75)=0,Data_T1!$H75,SUMIFS(Import!H$2:H$237,Import!$F$2:$F$237,$F75,Import!$G$2:$G$237,$G75))</f>
        <v>708</v>
      </c>
      <c r="I75" s="2">
        <f>SUMIFS(Import!I$2:I$237,Import!$F$2:$F$237,$F75,Import!$G$2:$G$237,$G75)</f>
        <v>431</v>
      </c>
      <c r="J75" s="2">
        <f>SUMIFS(Import!J$2:J$237,Import!$F$2:$F$237,$F75,Import!$G$2:$G$237,$G75)</f>
        <v>60.88</v>
      </c>
      <c r="K75" s="2">
        <f>SUMIFS(Import!K$2:K$237,Import!$F$2:$F$237,$F75,Import!$G$2:$G$237,$G75)</f>
        <v>277</v>
      </c>
      <c r="L75" s="2">
        <f>SUMIFS(Import!L$2:L$237,Import!$F$2:$F$237,$F75,Import!$G$2:$G$237,$G75)</f>
        <v>39.119999999999997</v>
      </c>
      <c r="M75" s="2">
        <f>SUMIFS(Import!M$2:M$237,Import!$F$2:$F$237,$F75,Import!$G$2:$G$237,$G75)</f>
        <v>6</v>
      </c>
      <c r="N75" s="2">
        <f>SUMIFS(Import!N$2:N$237,Import!$F$2:$F$237,$F75,Import!$G$2:$G$237,$G75)</f>
        <v>0.85</v>
      </c>
      <c r="O75" s="2">
        <f>SUMIFS(Import!O$2:O$237,Import!$F$2:$F$237,$F75,Import!$G$2:$G$237,$G75)</f>
        <v>2.17</v>
      </c>
      <c r="P75" s="2">
        <f>SUMIFS(Import!P$2:P$237,Import!$F$2:$F$237,$F75,Import!$G$2:$G$237,$G75)</f>
        <v>3</v>
      </c>
      <c r="Q75" s="2">
        <f>SUMIFS(Import!Q$2:Q$237,Import!$F$2:$F$237,$F75,Import!$G$2:$G$237,$G75)</f>
        <v>0.42</v>
      </c>
      <c r="R75" s="2">
        <f>SUMIFS(Import!R$2:R$237,Import!$F$2:$F$237,$F75,Import!$G$2:$G$237,$G75)</f>
        <v>1.08</v>
      </c>
      <c r="S75" s="2">
        <f>SUMIFS(Import!S$2:S$237,Import!$F$2:$F$237,$F75,Import!$G$2:$G$237,$G75)</f>
        <v>268</v>
      </c>
      <c r="T75" s="2">
        <f>SUMIFS(Import!T$2:T$237,Import!$F$2:$F$237,$F75,Import!$G$2:$G$237,$G75)</f>
        <v>37.85</v>
      </c>
      <c r="U75" s="2">
        <f>SUMIFS(Import!U$2:U$237,Import!$F$2:$F$237,$F75,Import!$G$2:$G$237,$G75)</f>
        <v>96.75</v>
      </c>
      <c r="V75" s="2">
        <f>SUMIFS(Import!V$2:V$237,Import!$F$2:$F$237,$F75,Import!$G$2:$G$237,$G75)</f>
        <v>1</v>
      </c>
      <c r="W75" s="2" t="str">
        <f t="shared" si="33"/>
        <v>F</v>
      </c>
      <c r="X75" s="2" t="str">
        <f t="shared" si="33"/>
        <v>IRITI</v>
      </c>
      <c r="Y75" s="2" t="str">
        <f t="shared" si="33"/>
        <v>Teura</v>
      </c>
      <c r="Z75" s="2">
        <f>SUMIFS(Import!Z$2:Z$237,Import!$F$2:$F$237,$F75,Import!$G$2:$G$237,$G75)</f>
        <v>47</v>
      </c>
      <c r="AA75" s="2">
        <f>SUMIFS(Import!AA$2:AA$237,Import!$F$2:$F$237,$F75,Import!$G$2:$G$237,$G75)</f>
        <v>6.64</v>
      </c>
      <c r="AB75" s="2">
        <f>SUMIFS(Import!AB$2:AB$237,Import!$F$2:$F$237,$F75,Import!$G$2:$G$237,$G75)</f>
        <v>17.54</v>
      </c>
      <c r="AC75" s="2">
        <f>SUMIFS(Import!AC$2:AC$237,Import!$F$2:$F$237,$F75,Import!$G$2:$G$237,$G75)</f>
        <v>3</v>
      </c>
      <c r="AD75" s="2" t="str">
        <f t="shared" si="34"/>
        <v>F</v>
      </c>
      <c r="AE75" s="2" t="str">
        <f t="shared" si="34"/>
        <v>SANQUER</v>
      </c>
      <c r="AF75" s="2" t="str">
        <f t="shared" si="34"/>
        <v>Nicole</v>
      </c>
      <c r="AG75" s="2">
        <f>SUMIFS(Import!AG$2:AG$237,Import!$F$2:$F$237,$F75,Import!$G$2:$G$237,$G75)</f>
        <v>221</v>
      </c>
      <c r="AH75" s="2">
        <f>SUMIFS(Import!AH$2:AH$237,Import!$F$2:$F$237,$F75,Import!$G$2:$G$237,$G75)</f>
        <v>31.21</v>
      </c>
      <c r="AI75" s="2">
        <f>SUMIFS(Import!AI$2:AI$237,Import!$F$2:$F$237,$F75,Import!$G$2:$G$237,$G75)</f>
        <v>82.46</v>
      </c>
      <c r="AJ75" s="2">
        <f>SUMIFS(Import!AJ$2:AJ$237,Import!$F$2:$F$237,$F75,Import!$G$2:$G$237,$G75)</f>
        <v>0</v>
      </c>
      <c r="AK75" s="2">
        <f t="shared" si="35"/>
        <v>0</v>
      </c>
      <c r="AL75" s="2">
        <f t="shared" si="35"/>
        <v>0</v>
      </c>
      <c r="AM75" s="2">
        <f t="shared" si="35"/>
        <v>0</v>
      </c>
      <c r="AN75" s="2">
        <f>SUMIFS(Import!AN$2:AN$237,Import!$F$2:$F$237,$F75,Import!$G$2:$G$237,$G75)</f>
        <v>0</v>
      </c>
      <c r="AO75" s="2">
        <f>SUMIFS(Import!AO$2:AO$237,Import!$F$2:$F$237,$F75,Import!$G$2:$G$237,$G75)</f>
        <v>0</v>
      </c>
      <c r="AP75" s="2">
        <f>SUMIFS(Import!AP$2:AP$237,Import!$F$2:$F$237,$F75,Import!$G$2:$G$237,$G75)</f>
        <v>0</v>
      </c>
      <c r="AQ75" s="2">
        <f>SUMIFS(Import!AQ$2:AQ$237,Import!$F$2:$F$237,$F75,Import!$G$2:$G$237,$G75)</f>
        <v>0</v>
      </c>
      <c r="AR75" s="2">
        <f t="shared" si="36"/>
        <v>0</v>
      </c>
      <c r="AS75" s="2">
        <f t="shared" si="36"/>
        <v>0</v>
      </c>
      <c r="AT75" s="2">
        <f t="shared" si="36"/>
        <v>0</v>
      </c>
      <c r="AU75" s="2">
        <f>SUMIFS(Import!AU$2:AU$237,Import!$F$2:$F$237,$F75,Import!$G$2:$G$237,$G75)</f>
        <v>0</v>
      </c>
      <c r="AV75" s="2">
        <f>SUMIFS(Import!AV$2:AV$237,Import!$F$2:$F$237,$F75,Import!$G$2:$G$237,$G75)</f>
        <v>0</v>
      </c>
      <c r="AW75" s="2">
        <f>SUMIFS(Import!AW$2:AW$237,Import!$F$2:$F$237,$F75,Import!$G$2:$G$237,$G75)</f>
        <v>0</v>
      </c>
      <c r="AX75" s="2">
        <f>SUMIFS(Import!AX$2:AX$237,Import!$F$2:$F$237,$F75,Import!$G$2:$G$237,$G75)</f>
        <v>0</v>
      </c>
      <c r="AY75" s="2">
        <f t="shared" si="37"/>
        <v>0</v>
      </c>
      <c r="AZ75" s="2">
        <f t="shared" si="37"/>
        <v>0</v>
      </c>
      <c r="BA75" s="2">
        <f t="shared" si="37"/>
        <v>0</v>
      </c>
      <c r="BB75" s="2">
        <f>SUMIFS(Import!BB$2:BB$237,Import!$F$2:$F$237,$F75,Import!$G$2:$G$237,$G75)</f>
        <v>0</v>
      </c>
      <c r="BC75" s="2">
        <f>SUMIFS(Import!BC$2:BC$237,Import!$F$2:$F$237,$F75,Import!$G$2:$G$237,$G75)</f>
        <v>0</v>
      </c>
      <c r="BD75" s="2">
        <f>SUMIFS(Import!BD$2:BD$237,Import!$F$2:$F$237,$F75,Import!$G$2:$G$237,$G75)</f>
        <v>0</v>
      </c>
      <c r="BE75" s="2">
        <f>SUMIFS(Import!BE$2:BE$237,Import!$F$2:$F$237,$F75,Import!$G$2:$G$237,$G75)</f>
        <v>0</v>
      </c>
      <c r="BF75" s="2">
        <f t="shared" si="38"/>
        <v>0</v>
      </c>
      <c r="BG75" s="2">
        <f t="shared" si="38"/>
        <v>0</v>
      </c>
      <c r="BH75" s="2">
        <f t="shared" si="38"/>
        <v>0</v>
      </c>
      <c r="BI75" s="2">
        <f>SUMIFS(Import!BI$2:BI$237,Import!$F$2:$F$237,$F75,Import!$G$2:$G$237,$G75)</f>
        <v>0</v>
      </c>
      <c r="BJ75" s="2">
        <f>SUMIFS(Import!BJ$2:BJ$237,Import!$F$2:$F$237,$F75,Import!$G$2:$G$237,$G75)</f>
        <v>0</v>
      </c>
      <c r="BK75" s="2">
        <f>SUMIFS(Import!BK$2:BK$237,Import!$F$2:$F$237,$F75,Import!$G$2:$G$237,$G75)</f>
        <v>0</v>
      </c>
      <c r="BL75" s="2">
        <f>SUMIFS(Import!BL$2:BL$237,Import!$F$2:$F$237,$F75,Import!$G$2:$G$237,$G75)</f>
        <v>0</v>
      </c>
      <c r="BM75" s="2">
        <f t="shared" si="39"/>
        <v>0</v>
      </c>
      <c r="BN75" s="2">
        <f t="shared" si="39"/>
        <v>0</v>
      </c>
      <c r="BO75" s="2">
        <f t="shared" si="39"/>
        <v>0</v>
      </c>
      <c r="BP75" s="2">
        <f>SUMIFS(Import!BP$2:BP$237,Import!$F$2:$F$237,$F75,Import!$G$2:$G$237,$G75)</f>
        <v>0</v>
      </c>
      <c r="BQ75" s="2">
        <f>SUMIFS(Import!BQ$2:BQ$237,Import!$F$2:$F$237,$F75,Import!$G$2:$G$237,$G75)</f>
        <v>0</v>
      </c>
      <c r="BR75" s="2">
        <f>SUMIFS(Import!BR$2:BR$237,Import!$F$2:$F$237,$F75,Import!$G$2:$G$237,$G75)</f>
        <v>0</v>
      </c>
      <c r="BS75" s="2">
        <f>SUMIFS(Import!BS$2:BS$237,Import!$F$2:$F$237,$F75,Import!$G$2:$G$237,$G75)</f>
        <v>0</v>
      </c>
      <c r="BT75" s="2">
        <f t="shared" si="40"/>
        <v>0</v>
      </c>
      <c r="BU75" s="2">
        <f t="shared" si="40"/>
        <v>0</v>
      </c>
      <c r="BV75" s="2">
        <f t="shared" si="40"/>
        <v>0</v>
      </c>
      <c r="BW75" s="2">
        <f>SUMIFS(Import!BW$2:BW$237,Import!$F$2:$F$237,$F75,Import!$G$2:$G$237,$G75)</f>
        <v>0</v>
      </c>
      <c r="BX75" s="2">
        <f>SUMIFS(Import!BX$2:BX$237,Import!$F$2:$F$237,$F75,Import!$G$2:$G$237,$G75)</f>
        <v>0</v>
      </c>
      <c r="BY75" s="2">
        <f>SUMIFS(Import!BY$2:BY$237,Import!$F$2:$F$237,$F75,Import!$G$2:$G$237,$G75)</f>
        <v>0</v>
      </c>
      <c r="BZ75" s="2">
        <f>SUMIFS(Import!BZ$2:BZ$237,Import!$F$2:$F$237,$F75,Import!$G$2:$G$237,$G75)</f>
        <v>0</v>
      </c>
      <c r="CA75" s="2">
        <f t="shared" si="41"/>
        <v>0</v>
      </c>
      <c r="CB75" s="2">
        <f t="shared" si="41"/>
        <v>0</v>
      </c>
      <c r="CC75" s="2">
        <f t="shared" si="41"/>
        <v>0</v>
      </c>
      <c r="CD75" s="2">
        <f>SUMIFS(Import!CD$2:CD$237,Import!$F$2:$F$237,$F75,Import!$G$2:$G$237,$G75)</f>
        <v>0</v>
      </c>
      <c r="CE75" s="2">
        <f>SUMIFS(Import!CE$2:CE$237,Import!$F$2:$F$237,$F75,Import!$G$2:$G$237,$G75)</f>
        <v>0</v>
      </c>
      <c r="CF75" s="2">
        <f>SUMIFS(Import!CF$2:CF$237,Import!$F$2:$F$237,$F75,Import!$G$2:$G$237,$G75)</f>
        <v>0</v>
      </c>
      <c r="CG75" s="2">
        <f>SUMIFS(Import!CG$2:CG$237,Import!$F$2:$F$237,$F75,Import!$G$2:$G$237,$G75)</f>
        <v>0</v>
      </c>
      <c r="CH75" s="2">
        <f t="shared" si="42"/>
        <v>0</v>
      </c>
      <c r="CI75" s="2">
        <f t="shared" si="42"/>
        <v>0</v>
      </c>
      <c r="CJ75" s="2">
        <f t="shared" si="42"/>
        <v>0</v>
      </c>
      <c r="CK75" s="2">
        <f>SUMIFS(Import!CK$2:CK$237,Import!$F$2:$F$237,$F75,Import!$G$2:$G$237,$G75)</f>
        <v>0</v>
      </c>
      <c r="CL75" s="2">
        <f>SUMIFS(Import!CL$2:CL$237,Import!$F$2:$F$237,$F75,Import!$G$2:$G$237,$G75)</f>
        <v>0</v>
      </c>
      <c r="CM75" s="2">
        <f>SUMIFS(Import!CM$2:CM$237,Import!$F$2:$F$237,$F75,Import!$G$2:$G$237,$G75)</f>
        <v>0</v>
      </c>
      <c r="CN75" s="2">
        <f>SUMIFS(Import!CN$2:CN$237,Import!$F$2:$F$237,$F75,Import!$G$2:$G$237,$G75)</f>
        <v>0</v>
      </c>
      <c r="CO75" s="3">
        <f t="shared" si="43"/>
        <v>0</v>
      </c>
      <c r="CP75" s="3">
        <f t="shared" si="43"/>
        <v>0</v>
      </c>
      <c r="CQ75" s="3">
        <f t="shared" si="43"/>
        <v>0</v>
      </c>
      <c r="CR75" s="2">
        <f>SUMIFS(Import!CR$2:CR$237,Import!$F$2:$F$237,$F75,Import!$G$2:$G$237,$G75)</f>
        <v>0</v>
      </c>
      <c r="CS75" s="2">
        <f>SUMIFS(Import!CS$2:CS$237,Import!$F$2:$F$237,$F75,Import!$G$2:$G$237,$G75)</f>
        <v>0</v>
      </c>
      <c r="CT75" s="2">
        <f>SUMIFS(Import!CT$2:CT$237,Import!$F$2:$F$237,$F75,Import!$G$2:$G$237,$G75)</f>
        <v>0</v>
      </c>
    </row>
    <row r="76" spans="1:98" x14ac:dyDescent="0.25">
      <c r="A76" s="2" t="s">
        <v>38</v>
      </c>
      <c r="B76" s="2" t="s">
        <v>39</v>
      </c>
      <c r="C76" s="2">
        <v>2</v>
      </c>
      <c r="D76" s="2" t="s">
        <v>53</v>
      </c>
      <c r="E76" s="2">
        <v>25</v>
      </c>
      <c r="F76" s="2" t="s">
        <v>57</v>
      </c>
      <c r="G76" s="2">
        <v>8</v>
      </c>
      <c r="H76" s="2">
        <f>IF(SUMIFS(Import!H$2:H$237,Import!$F$2:$F$237,$F76,Import!$G$2:$G$237,$G76)=0,Data_T1!$H76,SUMIFS(Import!H$2:H$237,Import!$F$2:$F$237,$F76,Import!$G$2:$G$237,$G76))</f>
        <v>917</v>
      </c>
      <c r="I76" s="2">
        <f>SUMIFS(Import!I$2:I$237,Import!$F$2:$F$237,$F76,Import!$G$2:$G$237,$G76)</f>
        <v>502</v>
      </c>
      <c r="J76" s="2">
        <f>SUMIFS(Import!J$2:J$237,Import!$F$2:$F$237,$F76,Import!$G$2:$G$237,$G76)</f>
        <v>54.74</v>
      </c>
      <c r="K76" s="2">
        <f>SUMIFS(Import!K$2:K$237,Import!$F$2:$F$237,$F76,Import!$G$2:$G$237,$G76)</f>
        <v>415</v>
      </c>
      <c r="L76" s="2">
        <f>SUMIFS(Import!L$2:L$237,Import!$F$2:$F$237,$F76,Import!$G$2:$G$237,$G76)</f>
        <v>45.26</v>
      </c>
      <c r="M76" s="2">
        <f>SUMIFS(Import!M$2:M$237,Import!$F$2:$F$237,$F76,Import!$G$2:$G$237,$G76)</f>
        <v>5</v>
      </c>
      <c r="N76" s="2">
        <f>SUMIFS(Import!N$2:N$237,Import!$F$2:$F$237,$F76,Import!$G$2:$G$237,$G76)</f>
        <v>0.55000000000000004</v>
      </c>
      <c r="O76" s="2">
        <f>SUMIFS(Import!O$2:O$237,Import!$F$2:$F$237,$F76,Import!$G$2:$G$237,$G76)</f>
        <v>1.2</v>
      </c>
      <c r="P76" s="2">
        <f>SUMIFS(Import!P$2:P$237,Import!$F$2:$F$237,$F76,Import!$G$2:$G$237,$G76)</f>
        <v>10</v>
      </c>
      <c r="Q76" s="2">
        <f>SUMIFS(Import!Q$2:Q$237,Import!$F$2:$F$237,$F76,Import!$G$2:$G$237,$G76)</f>
        <v>1.0900000000000001</v>
      </c>
      <c r="R76" s="2">
        <f>SUMIFS(Import!R$2:R$237,Import!$F$2:$F$237,$F76,Import!$G$2:$G$237,$G76)</f>
        <v>2.41</v>
      </c>
      <c r="S76" s="2">
        <f>SUMIFS(Import!S$2:S$237,Import!$F$2:$F$237,$F76,Import!$G$2:$G$237,$G76)</f>
        <v>400</v>
      </c>
      <c r="T76" s="2">
        <f>SUMIFS(Import!T$2:T$237,Import!$F$2:$F$237,$F76,Import!$G$2:$G$237,$G76)</f>
        <v>43.62</v>
      </c>
      <c r="U76" s="2">
        <f>SUMIFS(Import!U$2:U$237,Import!$F$2:$F$237,$F76,Import!$G$2:$G$237,$G76)</f>
        <v>96.39</v>
      </c>
      <c r="V76" s="2">
        <f>SUMIFS(Import!V$2:V$237,Import!$F$2:$F$237,$F76,Import!$G$2:$G$237,$G76)</f>
        <v>1</v>
      </c>
      <c r="W76" s="2" t="str">
        <f t="shared" si="33"/>
        <v>F</v>
      </c>
      <c r="X76" s="2" t="str">
        <f t="shared" si="33"/>
        <v>IRITI</v>
      </c>
      <c r="Y76" s="2" t="str">
        <f t="shared" si="33"/>
        <v>Teura</v>
      </c>
      <c r="Z76" s="2">
        <f>SUMIFS(Import!Z$2:Z$237,Import!$F$2:$F$237,$F76,Import!$G$2:$G$237,$G76)</f>
        <v>134</v>
      </c>
      <c r="AA76" s="2">
        <f>SUMIFS(Import!AA$2:AA$237,Import!$F$2:$F$237,$F76,Import!$G$2:$G$237,$G76)</f>
        <v>14.61</v>
      </c>
      <c r="AB76" s="2">
        <f>SUMIFS(Import!AB$2:AB$237,Import!$F$2:$F$237,$F76,Import!$G$2:$G$237,$G76)</f>
        <v>33.5</v>
      </c>
      <c r="AC76" s="2">
        <f>SUMIFS(Import!AC$2:AC$237,Import!$F$2:$F$237,$F76,Import!$G$2:$G$237,$G76)</f>
        <v>3</v>
      </c>
      <c r="AD76" s="2" t="str">
        <f t="shared" si="34"/>
        <v>F</v>
      </c>
      <c r="AE76" s="2" t="str">
        <f t="shared" si="34"/>
        <v>SANQUER</v>
      </c>
      <c r="AF76" s="2" t="str">
        <f t="shared" si="34"/>
        <v>Nicole</v>
      </c>
      <c r="AG76" s="2">
        <f>SUMIFS(Import!AG$2:AG$237,Import!$F$2:$F$237,$F76,Import!$G$2:$G$237,$G76)</f>
        <v>266</v>
      </c>
      <c r="AH76" s="2">
        <f>SUMIFS(Import!AH$2:AH$237,Import!$F$2:$F$237,$F76,Import!$G$2:$G$237,$G76)</f>
        <v>29.01</v>
      </c>
      <c r="AI76" s="2">
        <f>SUMIFS(Import!AI$2:AI$237,Import!$F$2:$F$237,$F76,Import!$G$2:$G$237,$G76)</f>
        <v>66.5</v>
      </c>
      <c r="AJ76" s="2">
        <f>SUMIFS(Import!AJ$2:AJ$237,Import!$F$2:$F$237,$F76,Import!$G$2:$G$237,$G76)</f>
        <v>0</v>
      </c>
      <c r="AK76" s="2">
        <f t="shared" si="35"/>
        <v>0</v>
      </c>
      <c r="AL76" s="2">
        <f t="shared" si="35"/>
        <v>0</v>
      </c>
      <c r="AM76" s="2">
        <f t="shared" si="35"/>
        <v>0</v>
      </c>
      <c r="AN76" s="2">
        <f>SUMIFS(Import!AN$2:AN$237,Import!$F$2:$F$237,$F76,Import!$G$2:$G$237,$G76)</f>
        <v>0</v>
      </c>
      <c r="AO76" s="2">
        <f>SUMIFS(Import!AO$2:AO$237,Import!$F$2:$F$237,$F76,Import!$G$2:$G$237,$G76)</f>
        <v>0</v>
      </c>
      <c r="AP76" s="2">
        <f>SUMIFS(Import!AP$2:AP$237,Import!$F$2:$F$237,$F76,Import!$G$2:$G$237,$G76)</f>
        <v>0</v>
      </c>
      <c r="AQ76" s="2">
        <f>SUMIFS(Import!AQ$2:AQ$237,Import!$F$2:$F$237,$F76,Import!$G$2:$G$237,$G76)</f>
        <v>0</v>
      </c>
      <c r="AR76" s="2">
        <f t="shared" si="36"/>
        <v>0</v>
      </c>
      <c r="AS76" s="2">
        <f t="shared" si="36"/>
        <v>0</v>
      </c>
      <c r="AT76" s="2">
        <f t="shared" si="36"/>
        <v>0</v>
      </c>
      <c r="AU76" s="2">
        <f>SUMIFS(Import!AU$2:AU$237,Import!$F$2:$F$237,$F76,Import!$G$2:$G$237,$G76)</f>
        <v>0</v>
      </c>
      <c r="AV76" s="2">
        <f>SUMIFS(Import!AV$2:AV$237,Import!$F$2:$F$237,$F76,Import!$G$2:$G$237,$G76)</f>
        <v>0</v>
      </c>
      <c r="AW76" s="2">
        <f>SUMIFS(Import!AW$2:AW$237,Import!$F$2:$F$237,$F76,Import!$G$2:$G$237,$G76)</f>
        <v>0</v>
      </c>
      <c r="AX76" s="2">
        <f>SUMIFS(Import!AX$2:AX$237,Import!$F$2:$F$237,$F76,Import!$G$2:$G$237,$G76)</f>
        <v>0</v>
      </c>
      <c r="AY76" s="2">
        <f t="shared" si="37"/>
        <v>0</v>
      </c>
      <c r="AZ76" s="2">
        <f t="shared" si="37"/>
        <v>0</v>
      </c>
      <c r="BA76" s="2">
        <f t="shared" si="37"/>
        <v>0</v>
      </c>
      <c r="BB76" s="2">
        <f>SUMIFS(Import!BB$2:BB$237,Import!$F$2:$F$237,$F76,Import!$G$2:$G$237,$G76)</f>
        <v>0</v>
      </c>
      <c r="BC76" s="2">
        <f>SUMIFS(Import!BC$2:BC$237,Import!$F$2:$F$237,$F76,Import!$G$2:$G$237,$G76)</f>
        <v>0</v>
      </c>
      <c r="BD76" s="2">
        <f>SUMIFS(Import!BD$2:BD$237,Import!$F$2:$F$237,$F76,Import!$G$2:$G$237,$G76)</f>
        <v>0</v>
      </c>
      <c r="BE76" s="2">
        <f>SUMIFS(Import!BE$2:BE$237,Import!$F$2:$F$237,$F76,Import!$G$2:$G$237,$G76)</f>
        <v>0</v>
      </c>
      <c r="BF76" s="2">
        <f t="shared" si="38"/>
        <v>0</v>
      </c>
      <c r="BG76" s="2">
        <f t="shared" si="38"/>
        <v>0</v>
      </c>
      <c r="BH76" s="2">
        <f t="shared" si="38"/>
        <v>0</v>
      </c>
      <c r="BI76" s="2">
        <f>SUMIFS(Import!BI$2:BI$237,Import!$F$2:$F$237,$F76,Import!$G$2:$G$237,$G76)</f>
        <v>0</v>
      </c>
      <c r="BJ76" s="2">
        <f>SUMIFS(Import!BJ$2:BJ$237,Import!$F$2:$F$237,$F76,Import!$G$2:$G$237,$G76)</f>
        <v>0</v>
      </c>
      <c r="BK76" s="2">
        <f>SUMIFS(Import!BK$2:BK$237,Import!$F$2:$F$237,$F76,Import!$G$2:$G$237,$G76)</f>
        <v>0</v>
      </c>
      <c r="BL76" s="2">
        <f>SUMIFS(Import!BL$2:BL$237,Import!$F$2:$F$237,$F76,Import!$G$2:$G$237,$G76)</f>
        <v>0</v>
      </c>
      <c r="BM76" s="2">
        <f t="shared" si="39"/>
        <v>0</v>
      </c>
      <c r="BN76" s="2">
        <f t="shared" si="39"/>
        <v>0</v>
      </c>
      <c r="BO76" s="2">
        <f t="shared" si="39"/>
        <v>0</v>
      </c>
      <c r="BP76" s="2">
        <f>SUMIFS(Import!BP$2:BP$237,Import!$F$2:$F$237,$F76,Import!$G$2:$G$237,$G76)</f>
        <v>0</v>
      </c>
      <c r="BQ76" s="2">
        <f>SUMIFS(Import!BQ$2:BQ$237,Import!$F$2:$F$237,$F76,Import!$G$2:$G$237,$G76)</f>
        <v>0</v>
      </c>
      <c r="BR76" s="2">
        <f>SUMIFS(Import!BR$2:BR$237,Import!$F$2:$F$237,$F76,Import!$G$2:$G$237,$G76)</f>
        <v>0</v>
      </c>
      <c r="BS76" s="2">
        <f>SUMIFS(Import!BS$2:BS$237,Import!$F$2:$F$237,$F76,Import!$G$2:$G$237,$G76)</f>
        <v>0</v>
      </c>
      <c r="BT76" s="2">
        <f t="shared" si="40"/>
        <v>0</v>
      </c>
      <c r="BU76" s="2">
        <f t="shared" si="40"/>
        <v>0</v>
      </c>
      <c r="BV76" s="2">
        <f t="shared" si="40"/>
        <v>0</v>
      </c>
      <c r="BW76" s="2">
        <f>SUMIFS(Import!BW$2:BW$237,Import!$F$2:$F$237,$F76,Import!$G$2:$G$237,$G76)</f>
        <v>0</v>
      </c>
      <c r="BX76" s="2">
        <f>SUMIFS(Import!BX$2:BX$237,Import!$F$2:$F$237,$F76,Import!$G$2:$G$237,$G76)</f>
        <v>0</v>
      </c>
      <c r="BY76" s="2">
        <f>SUMIFS(Import!BY$2:BY$237,Import!$F$2:$F$237,$F76,Import!$G$2:$G$237,$G76)</f>
        <v>0</v>
      </c>
      <c r="BZ76" s="2">
        <f>SUMIFS(Import!BZ$2:BZ$237,Import!$F$2:$F$237,$F76,Import!$G$2:$G$237,$G76)</f>
        <v>0</v>
      </c>
      <c r="CA76" s="2">
        <f t="shared" si="41"/>
        <v>0</v>
      </c>
      <c r="CB76" s="2">
        <f t="shared" si="41"/>
        <v>0</v>
      </c>
      <c r="CC76" s="2">
        <f t="shared" si="41"/>
        <v>0</v>
      </c>
      <c r="CD76" s="2">
        <f>SUMIFS(Import!CD$2:CD$237,Import!$F$2:$F$237,$F76,Import!$G$2:$G$237,$G76)</f>
        <v>0</v>
      </c>
      <c r="CE76" s="2">
        <f>SUMIFS(Import!CE$2:CE$237,Import!$F$2:$F$237,$F76,Import!$G$2:$G$237,$G76)</f>
        <v>0</v>
      </c>
      <c r="CF76" s="2">
        <f>SUMIFS(Import!CF$2:CF$237,Import!$F$2:$F$237,$F76,Import!$G$2:$G$237,$G76)</f>
        <v>0</v>
      </c>
      <c r="CG76" s="2">
        <f>SUMIFS(Import!CG$2:CG$237,Import!$F$2:$F$237,$F76,Import!$G$2:$G$237,$G76)</f>
        <v>0</v>
      </c>
      <c r="CH76" s="2">
        <f t="shared" si="42"/>
        <v>0</v>
      </c>
      <c r="CI76" s="2">
        <f t="shared" si="42"/>
        <v>0</v>
      </c>
      <c r="CJ76" s="2">
        <f t="shared" si="42"/>
        <v>0</v>
      </c>
      <c r="CK76" s="2">
        <f>SUMIFS(Import!CK$2:CK$237,Import!$F$2:$F$237,$F76,Import!$G$2:$G$237,$G76)</f>
        <v>0</v>
      </c>
      <c r="CL76" s="2">
        <f>SUMIFS(Import!CL$2:CL$237,Import!$F$2:$F$237,$F76,Import!$G$2:$G$237,$G76)</f>
        <v>0</v>
      </c>
      <c r="CM76" s="2">
        <f>SUMIFS(Import!CM$2:CM$237,Import!$F$2:$F$237,$F76,Import!$G$2:$G$237,$G76)</f>
        <v>0</v>
      </c>
      <c r="CN76" s="2">
        <f>SUMIFS(Import!CN$2:CN$237,Import!$F$2:$F$237,$F76,Import!$G$2:$G$237,$G76)</f>
        <v>0</v>
      </c>
      <c r="CO76" s="3">
        <f t="shared" si="43"/>
        <v>0</v>
      </c>
      <c r="CP76" s="3">
        <f t="shared" si="43"/>
        <v>0</v>
      </c>
      <c r="CQ76" s="3">
        <f t="shared" si="43"/>
        <v>0</v>
      </c>
      <c r="CR76" s="2">
        <f>SUMIFS(Import!CR$2:CR$237,Import!$F$2:$F$237,$F76,Import!$G$2:$G$237,$G76)</f>
        <v>0</v>
      </c>
      <c r="CS76" s="2">
        <f>SUMIFS(Import!CS$2:CS$237,Import!$F$2:$F$237,$F76,Import!$G$2:$G$237,$G76)</f>
        <v>0</v>
      </c>
      <c r="CT76" s="2">
        <f>SUMIFS(Import!CT$2:CT$237,Import!$F$2:$F$237,$F76,Import!$G$2:$G$237,$G76)</f>
        <v>0</v>
      </c>
    </row>
    <row r="77" spans="1:98" x14ac:dyDescent="0.25">
      <c r="A77" s="2" t="s">
        <v>38</v>
      </c>
      <c r="B77" s="2" t="s">
        <v>39</v>
      </c>
      <c r="C77" s="2">
        <v>2</v>
      </c>
      <c r="D77" s="2" t="s">
        <v>53</v>
      </c>
      <c r="E77" s="2">
        <v>25</v>
      </c>
      <c r="F77" s="2" t="s">
        <v>57</v>
      </c>
      <c r="G77" s="2">
        <v>9</v>
      </c>
      <c r="H77" s="2">
        <f>IF(SUMIFS(Import!H$2:H$237,Import!$F$2:$F$237,$F77,Import!$G$2:$G$237,$G77)=0,Data_T1!$H77,SUMIFS(Import!H$2:H$237,Import!$F$2:$F$237,$F77,Import!$G$2:$G$237,$G77))</f>
        <v>1059</v>
      </c>
      <c r="I77" s="2">
        <f>SUMIFS(Import!I$2:I$237,Import!$F$2:$F$237,$F77,Import!$G$2:$G$237,$G77)</f>
        <v>617</v>
      </c>
      <c r="J77" s="2">
        <f>SUMIFS(Import!J$2:J$237,Import!$F$2:$F$237,$F77,Import!$G$2:$G$237,$G77)</f>
        <v>58.26</v>
      </c>
      <c r="K77" s="2">
        <f>SUMIFS(Import!K$2:K$237,Import!$F$2:$F$237,$F77,Import!$G$2:$G$237,$G77)</f>
        <v>442</v>
      </c>
      <c r="L77" s="2">
        <f>SUMIFS(Import!L$2:L$237,Import!$F$2:$F$237,$F77,Import!$G$2:$G$237,$G77)</f>
        <v>41.74</v>
      </c>
      <c r="M77" s="2">
        <f>SUMIFS(Import!M$2:M$237,Import!$F$2:$F$237,$F77,Import!$G$2:$G$237,$G77)</f>
        <v>6</v>
      </c>
      <c r="N77" s="2">
        <f>SUMIFS(Import!N$2:N$237,Import!$F$2:$F$237,$F77,Import!$G$2:$G$237,$G77)</f>
        <v>0.56999999999999995</v>
      </c>
      <c r="O77" s="2">
        <f>SUMIFS(Import!O$2:O$237,Import!$F$2:$F$237,$F77,Import!$G$2:$G$237,$G77)</f>
        <v>1.36</v>
      </c>
      <c r="P77" s="2">
        <f>SUMIFS(Import!P$2:P$237,Import!$F$2:$F$237,$F77,Import!$G$2:$G$237,$G77)</f>
        <v>11</v>
      </c>
      <c r="Q77" s="2">
        <f>SUMIFS(Import!Q$2:Q$237,Import!$F$2:$F$237,$F77,Import!$G$2:$G$237,$G77)</f>
        <v>1.04</v>
      </c>
      <c r="R77" s="2">
        <f>SUMIFS(Import!R$2:R$237,Import!$F$2:$F$237,$F77,Import!$G$2:$G$237,$G77)</f>
        <v>2.4900000000000002</v>
      </c>
      <c r="S77" s="2">
        <f>SUMIFS(Import!S$2:S$237,Import!$F$2:$F$237,$F77,Import!$G$2:$G$237,$G77)</f>
        <v>425</v>
      </c>
      <c r="T77" s="2">
        <f>SUMIFS(Import!T$2:T$237,Import!$F$2:$F$237,$F77,Import!$G$2:$G$237,$G77)</f>
        <v>40.130000000000003</v>
      </c>
      <c r="U77" s="2">
        <f>SUMIFS(Import!U$2:U$237,Import!$F$2:$F$237,$F77,Import!$G$2:$G$237,$G77)</f>
        <v>96.15</v>
      </c>
      <c r="V77" s="2">
        <f>SUMIFS(Import!V$2:V$237,Import!$F$2:$F$237,$F77,Import!$G$2:$G$237,$G77)</f>
        <v>1</v>
      </c>
      <c r="W77" s="2" t="str">
        <f t="shared" si="33"/>
        <v>F</v>
      </c>
      <c r="X77" s="2" t="str">
        <f t="shared" si="33"/>
        <v>IRITI</v>
      </c>
      <c r="Y77" s="2" t="str">
        <f t="shared" si="33"/>
        <v>Teura</v>
      </c>
      <c r="Z77" s="2">
        <f>SUMIFS(Import!Z$2:Z$237,Import!$F$2:$F$237,$F77,Import!$G$2:$G$237,$G77)</f>
        <v>119</v>
      </c>
      <c r="AA77" s="2">
        <f>SUMIFS(Import!AA$2:AA$237,Import!$F$2:$F$237,$F77,Import!$G$2:$G$237,$G77)</f>
        <v>11.24</v>
      </c>
      <c r="AB77" s="2">
        <f>SUMIFS(Import!AB$2:AB$237,Import!$F$2:$F$237,$F77,Import!$G$2:$G$237,$G77)</f>
        <v>28</v>
      </c>
      <c r="AC77" s="2">
        <f>SUMIFS(Import!AC$2:AC$237,Import!$F$2:$F$237,$F77,Import!$G$2:$G$237,$G77)</f>
        <v>3</v>
      </c>
      <c r="AD77" s="2" t="str">
        <f t="shared" si="34"/>
        <v>F</v>
      </c>
      <c r="AE77" s="2" t="str">
        <f t="shared" si="34"/>
        <v>SANQUER</v>
      </c>
      <c r="AF77" s="2" t="str">
        <f t="shared" si="34"/>
        <v>Nicole</v>
      </c>
      <c r="AG77" s="2">
        <f>SUMIFS(Import!AG$2:AG$237,Import!$F$2:$F$237,$F77,Import!$G$2:$G$237,$G77)</f>
        <v>306</v>
      </c>
      <c r="AH77" s="2">
        <f>SUMIFS(Import!AH$2:AH$237,Import!$F$2:$F$237,$F77,Import!$G$2:$G$237,$G77)</f>
        <v>28.9</v>
      </c>
      <c r="AI77" s="2">
        <f>SUMIFS(Import!AI$2:AI$237,Import!$F$2:$F$237,$F77,Import!$G$2:$G$237,$G77)</f>
        <v>72</v>
      </c>
      <c r="AJ77" s="2">
        <f>SUMIFS(Import!AJ$2:AJ$237,Import!$F$2:$F$237,$F77,Import!$G$2:$G$237,$G77)</f>
        <v>0</v>
      </c>
      <c r="AK77" s="2">
        <f t="shared" si="35"/>
        <v>0</v>
      </c>
      <c r="AL77" s="2">
        <f t="shared" si="35"/>
        <v>0</v>
      </c>
      <c r="AM77" s="2">
        <f t="shared" si="35"/>
        <v>0</v>
      </c>
      <c r="AN77" s="2">
        <f>SUMIFS(Import!AN$2:AN$237,Import!$F$2:$F$237,$F77,Import!$G$2:$G$237,$G77)</f>
        <v>0</v>
      </c>
      <c r="AO77" s="2">
        <f>SUMIFS(Import!AO$2:AO$237,Import!$F$2:$F$237,$F77,Import!$G$2:$G$237,$G77)</f>
        <v>0</v>
      </c>
      <c r="AP77" s="2">
        <f>SUMIFS(Import!AP$2:AP$237,Import!$F$2:$F$237,$F77,Import!$G$2:$G$237,$G77)</f>
        <v>0</v>
      </c>
      <c r="AQ77" s="2">
        <f>SUMIFS(Import!AQ$2:AQ$237,Import!$F$2:$F$237,$F77,Import!$G$2:$G$237,$G77)</f>
        <v>0</v>
      </c>
      <c r="AR77" s="2">
        <f t="shared" si="36"/>
        <v>0</v>
      </c>
      <c r="AS77" s="2">
        <f t="shared" si="36"/>
        <v>0</v>
      </c>
      <c r="AT77" s="2">
        <f t="shared" si="36"/>
        <v>0</v>
      </c>
      <c r="AU77" s="2">
        <f>SUMIFS(Import!AU$2:AU$237,Import!$F$2:$F$237,$F77,Import!$G$2:$G$237,$G77)</f>
        <v>0</v>
      </c>
      <c r="AV77" s="2">
        <f>SUMIFS(Import!AV$2:AV$237,Import!$F$2:$F$237,$F77,Import!$G$2:$G$237,$G77)</f>
        <v>0</v>
      </c>
      <c r="AW77" s="2">
        <f>SUMIFS(Import!AW$2:AW$237,Import!$F$2:$F$237,$F77,Import!$G$2:$G$237,$G77)</f>
        <v>0</v>
      </c>
      <c r="AX77" s="2">
        <f>SUMIFS(Import!AX$2:AX$237,Import!$F$2:$F$237,$F77,Import!$G$2:$G$237,$G77)</f>
        <v>0</v>
      </c>
      <c r="AY77" s="2">
        <f t="shared" si="37"/>
        <v>0</v>
      </c>
      <c r="AZ77" s="2">
        <f t="shared" si="37"/>
        <v>0</v>
      </c>
      <c r="BA77" s="2">
        <f t="shared" si="37"/>
        <v>0</v>
      </c>
      <c r="BB77" s="2">
        <f>SUMIFS(Import!BB$2:BB$237,Import!$F$2:$F$237,$F77,Import!$G$2:$G$237,$G77)</f>
        <v>0</v>
      </c>
      <c r="BC77" s="2">
        <f>SUMIFS(Import!BC$2:BC$237,Import!$F$2:$F$237,$F77,Import!$G$2:$G$237,$G77)</f>
        <v>0</v>
      </c>
      <c r="BD77" s="2">
        <f>SUMIFS(Import!BD$2:BD$237,Import!$F$2:$F$237,$F77,Import!$G$2:$G$237,$G77)</f>
        <v>0</v>
      </c>
      <c r="BE77" s="2">
        <f>SUMIFS(Import!BE$2:BE$237,Import!$F$2:$F$237,$F77,Import!$G$2:$G$237,$G77)</f>
        <v>0</v>
      </c>
      <c r="BF77" s="2">
        <f t="shared" si="38"/>
        <v>0</v>
      </c>
      <c r="BG77" s="2">
        <f t="shared" si="38"/>
        <v>0</v>
      </c>
      <c r="BH77" s="2">
        <f t="shared" si="38"/>
        <v>0</v>
      </c>
      <c r="BI77" s="2">
        <f>SUMIFS(Import!BI$2:BI$237,Import!$F$2:$F$237,$F77,Import!$G$2:$G$237,$G77)</f>
        <v>0</v>
      </c>
      <c r="BJ77" s="2">
        <f>SUMIFS(Import!BJ$2:BJ$237,Import!$F$2:$F$237,$F77,Import!$G$2:$G$237,$G77)</f>
        <v>0</v>
      </c>
      <c r="BK77" s="2">
        <f>SUMIFS(Import!BK$2:BK$237,Import!$F$2:$F$237,$F77,Import!$G$2:$G$237,$G77)</f>
        <v>0</v>
      </c>
      <c r="BL77" s="2">
        <f>SUMIFS(Import!BL$2:BL$237,Import!$F$2:$F$237,$F77,Import!$G$2:$G$237,$G77)</f>
        <v>0</v>
      </c>
      <c r="BM77" s="2">
        <f t="shared" si="39"/>
        <v>0</v>
      </c>
      <c r="BN77" s="2">
        <f t="shared" si="39"/>
        <v>0</v>
      </c>
      <c r="BO77" s="2">
        <f t="shared" si="39"/>
        <v>0</v>
      </c>
      <c r="BP77" s="2">
        <f>SUMIFS(Import!BP$2:BP$237,Import!$F$2:$F$237,$F77,Import!$G$2:$G$237,$G77)</f>
        <v>0</v>
      </c>
      <c r="BQ77" s="2">
        <f>SUMIFS(Import!BQ$2:BQ$237,Import!$F$2:$F$237,$F77,Import!$G$2:$G$237,$G77)</f>
        <v>0</v>
      </c>
      <c r="BR77" s="2">
        <f>SUMIFS(Import!BR$2:BR$237,Import!$F$2:$F$237,$F77,Import!$G$2:$G$237,$G77)</f>
        <v>0</v>
      </c>
      <c r="BS77" s="2">
        <f>SUMIFS(Import!BS$2:BS$237,Import!$F$2:$F$237,$F77,Import!$G$2:$G$237,$G77)</f>
        <v>0</v>
      </c>
      <c r="BT77" s="2">
        <f t="shared" si="40"/>
        <v>0</v>
      </c>
      <c r="BU77" s="2">
        <f t="shared" si="40"/>
        <v>0</v>
      </c>
      <c r="BV77" s="2">
        <f t="shared" si="40"/>
        <v>0</v>
      </c>
      <c r="BW77" s="2">
        <f>SUMIFS(Import!BW$2:BW$237,Import!$F$2:$F$237,$F77,Import!$G$2:$G$237,$G77)</f>
        <v>0</v>
      </c>
      <c r="BX77" s="2">
        <f>SUMIFS(Import!BX$2:BX$237,Import!$F$2:$F$237,$F77,Import!$G$2:$G$237,$G77)</f>
        <v>0</v>
      </c>
      <c r="BY77" s="2">
        <f>SUMIFS(Import!BY$2:BY$237,Import!$F$2:$F$237,$F77,Import!$G$2:$G$237,$G77)</f>
        <v>0</v>
      </c>
      <c r="BZ77" s="2">
        <f>SUMIFS(Import!BZ$2:BZ$237,Import!$F$2:$F$237,$F77,Import!$G$2:$G$237,$G77)</f>
        <v>0</v>
      </c>
      <c r="CA77" s="2">
        <f t="shared" si="41"/>
        <v>0</v>
      </c>
      <c r="CB77" s="2">
        <f t="shared" si="41"/>
        <v>0</v>
      </c>
      <c r="CC77" s="2">
        <f t="shared" si="41"/>
        <v>0</v>
      </c>
      <c r="CD77" s="2">
        <f>SUMIFS(Import!CD$2:CD$237,Import!$F$2:$F$237,$F77,Import!$G$2:$G$237,$G77)</f>
        <v>0</v>
      </c>
      <c r="CE77" s="2">
        <f>SUMIFS(Import!CE$2:CE$237,Import!$F$2:$F$237,$F77,Import!$G$2:$G$237,$G77)</f>
        <v>0</v>
      </c>
      <c r="CF77" s="2">
        <f>SUMIFS(Import!CF$2:CF$237,Import!$F$2:$F$237,$F77,Import!$G$2:$G$237,$G77)</f>
        <v>0</v>
      </c>
      <c r="CG77" s="2">
        <f>SUMIFS(Import!CG$2:CG$237,Import!$F$2:$F$237,$F77,Import!$G$2:$G$237,$G77)</f>
        <v>0</v>
      </c>
      <c r="CH77" s="2">
        <f t="shared" si="42"/>
        <v>0</v>
      </c>
      <c r="CI77" s="2">
        <f t="shared" si="42"/>
        <v>0</v>
      </c>
      <c r="CJ77" s="2">
        <f t="shared" si="42"/>
        <v>0</v>
      </c>
      <c r="CK77" s="2">
        <f>SUMIFS(Import!CK$2:CK$237,Import!$F$2:$F$237,$F77,Import!$G$2:$G$237,$G77)</f>
        <v>0</v>
      </c>
      <c r="CL77" s="2">
        <f>SUMIFS(Import!CL$2:CL$237,Import!$F$2:$F$237,$F77,Import!$G$2:$G$237,$G77)</f>
        <v>0</v>
      </c>
      <c r="CM77" s="2">
        <f>SUMIFS(Import!CM$2:CM$237,Import!$F$2:$F$237,$F77,Import!$G$2:$G$237,$G77)</f>
        <v>0</v>
      </c>
      <c r="CN77" s="2">
        <f>SUMIFS(Import!CN$2:CN$237,Import!$F$2:$F$237,$F77,Import!$G$2:$G$237,$G77)</f>
        <v>0</v>
      </c>
      <c r="CO77" s="3">
        <f t="shared" si="43"/>
        <v>0</v>
      </c>
      <c r="CP77" s="3">
        <f t="shared" si="43"/>
        <v>0</v>
      </c>
      <c r="CQ77" s="3">
        <f t="shared" si="43"/>
        <v>0</v>
      </c>
      <c r="CR77" s="2">
        <f>SUMIFS(Import!CR$2:CR$237,Import!$F$2:$F$237,$F77,Import!$G$2:$G$237,$G77)</f>
        <v>0</v>
      </c>
      <c r="CS77" s="2">
        <f>SUMIFS(Import!CS$2:CS$237,Import!$F$2:$F$237,$F77,Import!$G$2:$G$237,$G77)</f>
        <v>0</v>
      </c>
      <c r="CT77" s="2">
        <f>SUMIFS(Import!CT$2:CT$237,Import!$F$2:$F$237,$F77,Import!$G$2:$G$237,$G77)</f>
        <v>0</v>
      </c>
    </row>
    <row r="78" spans="1:98" x14ac:dyDescent="0.25">
      <c r="A78" s="2" t="s">
        <v>38</v>
      </c>
      <c r="B78" s="2" t="s">
        <v>39</v>
      </c>
      <c r="C78" s="2">
        <v>2</v>
      </c>
      <c r="D78" s="2" t="s">
        <v>53</v>
      </c>
      <c r="E78" s="2">
        <v>25</v>
      </c>
      <c r="F78" s="2" t="s">
        <v>57</v>
      </c>
      <c r="G78" s="2">
        <v>10</v>
      </c>
      <c r="H78" s="2">
        <f>IF(SUMIFS(Import!H$2:H$237,Import!$F$2:$F$237,$F78,Import!$G$2:$G$237,$G78)=0,Data_T1!$H78,SUMIFS(Import!H$2:H$237,Import!$F$2:$F$237,$F78,Import!$G$2:$G$237,$G78))</f>
        <v>1183</v>
      </c>
      <c r="I78" s="2">
        <f>SUMIFS(Import!I$2:I$237,Import!$F$2:$F$237,$F78,Import!$G$2:$G$237,$G78)</f>
        <v>747</v>
      </c>
      <c r="J78" s="2">
        <f>SUMIFS(Import!J$2:J$237,Import!$F$2:$F$237,$F78,Import!$G$2:$G$237,$G78)</f>
        <v>63.14</v>
      </c>
      <c r="K78" s="2">
        <f>SUMIFS(Import!K$2:K$237,Import!$F$2:$F$237,$F78,Import!$G$2:$G$237,$G78)</f>
        <v>436</v>
      </c>
      <c r="L78" s="2">
        <f>SUMIFS(Import!L$2:L$237,Import!$F$2:$F$237,$F78,Import!$G$2:$G$237,$G78)</f>
        <v>36.86</v>
      </c>
      <c r="M78" s="2">
        <f>SUMIFS(Import!M$2:M$237,Import!$F$2:$F$237,$F78,Import!$G$2:$G$237,$G78)</f>
        <v>13</v>
      </c>
      <c r="N78" s="2">
        <f>SUMIFS(Import!N$2:N$237,Import!$F$2:$F$237,$F78,Import!$G$2:$G$237,$G78)</f>
        <v>1.1000000000000001</v>
      </c>
      <c r="O78" s="2">
        <f>SUMIFS(Import!O$2:O$237,Import!$F$2:$F$237,$F78,Import!$G$2:$G$237,$G78)</f>
        <v>2.98</v>
      </c>
      <c r="P78" s="2">
        <f>SUMIFS(Import!P$2:P$237,Import!$F$2:$F$237,$F78,Import!$G$2:$G$237,$G78)</f>
        <v>9</v>
      </c>
      <c r="Q78" s="2">
        <f>SUMIFS(Import!Q$2:Q$237,Import!$F$2:$F$237,$F78,Import!$G$2:$G$237,$G78)</f>
        <v>0.76</v>
      </c>
      <c r="R78" s="2">
        <f>SUMIFS(Import!R$2:R$237,Import!$F$2:$F$237,$F78,Import!$G$2:$G$237,$G78)</f>
        <v>2.06</v>
      </c>
      <c r="S78" s="2">
        <f>SUMIFS(Import!S$2:S$237,Import!$F$2:$F$237,$F78,Import!$G$2:$G$237,$G78)</f>
        <v>414</v>
      </c>
      <c r="T78" s="2">
        <f>SUMIFS(Import!T$2:T$237,Import!$F$2:$F$237,$F78,Import!$G$2:$G$237,$G78)</f>
        <v>35</v>
      </c>
      <c r="U78" s="2">
        <f>SUMIFS(Import!U$2:U$237,Import!$F$2:$F$237,$F78,Import!$G$2:$G$237,$G78)</f>
        <v>94.95</v>
      </c>
      <c r="V78" s="2">
        <f>SUMIFS(Import!V$2:V$237,Import!$F$2:$F$237,$F78,Import!$G$2:$G$237,$G78)</f>
        <v>1</v>
      </c>
      <c r="W78" s="2" t="str">
        <f t="shared" si="33"/>
        <v>F</v>
      </c>
      <c r="X78" s="2" t="str">
        <f t="shared" si="33"/>
        <v>IRITI</v>
      </c>
      <c r="Y78" s="2" t="str">
        <f t="shared" si="33"/>
        <v>Teura</v>
      </c>
      <c r="Z78" s="2">
        <f>SUMIFS(Import!Z$2:Z$237,Import!$F$2:$F$237,$F78,Import!$G$2:$G$237,$G78)</f>
        <v>71</v>
      </c>
      <c r="AA78" s="2">
        <f>SUMIFS(Import!AA$2:AA$237,Import!$F$2:$F$237,$F78,Import!$G$2:$G$237,$G78)</f>
        <v>6</v>
      </c>
      <c r="AB78" s="2">
        <f>SUMIFS(Import!AB$2:AB$237,Import!$F$2:$F$237,$F78,Import!$G$2:$G$237,$G78)</f>
        <v>17.149999999999999</v>
      </c>
      <c r="AC78" s="2">
        <f>SUMIFS(Import!AC$2:AC$237,Import!$F$2:$F$237,$F78,Import!$G$2:$G$237,$G78)</f>
        <v>3</v>
      </c>
      <c r="AD78" s="2" t="str">
        <f t="shared" si="34"/>
        <v>F</v>
      </c>
      <c r="AE78" s="2" t="str">
        <f t="shared" si="34"/>
        <v>SANQUER</v>
      </c>
      <c r="AF78" s="2" t="str">
        <f t="shared" si="34"/>
        <v>Nicole</v>
      </c>
      <c r="AG78" s="2">
        <f>SUMIFS(Import!AG$2:AG$237,Import!$F$2:$F$237,$F78,Import!$G$2:$G$237,$G78)</f>
        <v>343</v>
      </c>
      <c r="AH78" s="2">
        <f>SUMIFS(Import!AH$2:AH$237,Import!$F$2:$F$237,$F78,Import!$G$2:$G$237,$G78)</f>
        <v>28.99</v>
      </c>
      <c r="AI78" s="2">
        <f>SUMIFS(Import!AI$2:AI$237,Import!$F$2:$F$237,$F78,Import!$G$2:$G$237,$G78)</f>
        <v>82.85</v>
      </c>
      <c r="AJ78" s="2">
        <f>SUMIFS(Import!AJ$2:AJ$237,Import!$F$2:$F$237,$F78,Import!$G$2:$G$237,$G78)</f>
        <v>0</v>
      </c>
      <c r="AK78" s="2">
        <f t="shared" si="35"/>
        <v>0</v>
      </c>
      <c r="AL78" s="2">
        <f t="shared" si="35"/>
        <v>0</v>
      </c>
      <c r="AM78" s="2">
        <f t="shared" si="35"/>
        <v>0</v>
      </c>
      <c r="AN78" s="2">
        <f>SUMIFS(Import!AN$2:AN$237,Import!$F$2:$F$237,$F78,Import!$G$2:$G$237,$G78)</f>
        <v>0</v>
      </c>
      <c r="AO78" s="2">
        <f>SUMIFS(Import!AO$2:AO$237,Import!$F$2:$F$237,$F78,Import!$G$2:$G$237,$G78)</f>
        <v>0</v>
      </c>
      <c r="AP78" s="2">
        <f>SUMIFS(Import!AP$2:AP$237,Import!$F$2:$F$237,$F78,Import!$G$2:$G$237,$G78)</f>
        <v>0</v>
      </c>
      <c r="AQ78" s="2">
        <f>SUMIFS(Import!AQ$2:AQ$237,Import!$F$2:$F$237,$F78,Import!$G$2:$G$237,$G78)</f>
        <v>0</v>
      </c>
      <c r="AR78" s="2">
        <f t="shared" si="36"/>
        <v>0</v>
      </c>
      <c r="AS78" s="2">
        <f t="shared" si="36"/>
        <v>0</v>
      </c>
      <c r="AT78" s="2">
        <f t="shared" si="36"/>
        <v>0</v>
      </c>
      <c r="AU78" s="2">
        <f>SUMIFS(Import!AU$2:AU$237,Import!$F$2:$F$237,$F78,Import!$G$2:$G$237,$G78)</f>
        <v>0</v>
      </c>
      <c r="AV78" s="2">
        <f>SUMIFS(Import!AV$2:AV$237,Import!$F$2:$F$237,$F78,Import!$G$2:$G$237,$G78)</f>
        <v>0</v>
      </c>
      <c r="AW78" s="2">
        <f>SUMIFS(Import!AW$2:AW$237,Import!$F$2:$F$237,$F78,Import!$G$2:$G$237,$G78)</f>
        <v>0</v>
      </c>
      <c r="AX78" s="2">
        <f>SUMIFS(Import!AX$2:AX$237,Import!$F$2:$F$237,$F78,Import!$G$2:$G$237,$G78)</f>
        <v>0</v>
      </c>
      <c r="AY78" s="2">
        <f t="shared" si="37"/>
        <v>0</v>
      </c>
      <c r="AZ78" s="2">
        <f t="shared" si="37"/>
        <v>0</v>
      </c>
      <c r="BA78" s="2">
        <f t="shared" si="37"/>
        <v>0</v>
      </c>
      <c r="BB78" s="2">
        <f>SUMIFS(Import!BB$2:BB$237,Import!$F$2:$F$237,$F78,Import!$G$2:$G$237,$G78)</f>
        <v>0</v>
      </c>
      <c r="BC78" s="2">
        <f>SUMIFS(Import!BC$2:BC$237,Import!$F$2:$F$237,$F78,Import!$G$2:$G$237,$G78)</f>
        <v>0</v>
      </c>
      <c r="BD78" s="2">
        <f>SUMIFS(Import!BD$2:BD$237,Import!$F$2:$F$237,$F78,Import!$G$2:$G$237,$G78)</f>
        <v>0</v>
      </c>
      <c r="BE78" s="2">
        <f>SUMIFS(Import!BE$2:BE$237,Import!$F$2:$F$237,$F78,Import!$G$2:$G$237,$G78)</f>
        <v>0</v>
      </c>
      <c r="BF78" s="2">
        <f t="shared" si="38"/>
        <v>0</v>
      </c>
      <c r="BG78" s="2">
        <f t="shared" si="38"/>
        <v>0</v>
      </c>
      <c r="BH78" s="2">
        <f t="shared" si="38"/>
        <v>0</v>
      </c>
      <c r="BI78" s="2">
        <f>SUMIFS(Import!BI$2:BI$237,Import!$F$2:$F$237,$F78,Import!$G$2:$G$237,$G78)</f>
        <v>0</v>
      </c>
      <c r="BJ78" s="2">
        <f>SUMIFS(Import!BJ$2:BJ$237,Import!$F$2:$F$237,$F78,Import!$G$2:$G$237,$G78)</f>
        <v>0</v>
      </c>
      <c r="BK78" s="2">
        <f>SUMIFS(Import!BK$2:BK$237,Import!$F$2:$F$237,$F78,Import!$G$2:$G$237,$G78)</f>
        <v>0</v>
      </c>
      <c r="BL78" s="2">
        <f>SUMIFS(Import!BL$2:BL$237,Import!$F$2:$F$237,$F78,Import!$G$2:$G$237,$G78)</f>
        <v>0</v>
      </c>
      <c r="BM78" s="2">
        <f t="shared" si="39"/>
        <v>0</v>
      </c>
      <c r="BN78" s="2">
        <f t="shared" si="39"/>
        <v>0</v>
      </c>
      <c r="BO78" s="2">
        <f t="shared" si="39"/>
        <v>0</v>
      </c>
      <c r="BP78" s="2">
        <f>SUMIFS(Import!BP$2:BP$237,Import!$F$2:$F$237,$F78,Import!$G$2:$G$237,$G78)</f>
        <v>0</v>
      </c>
      <c r="BQ78" s="2">
        <f>SUMIFS(Import!BQ$2:BQ$237,Import!$F$2:$F$237,$F78,Import!$G$2:$G$237,$G78)</f>
        <v>0</v>
      </c>
      <c r="BR78" s="2">
        <f>SUMIFS(Import!BR$2:BR$237,Import!$F$2:$F$237,$F78,Import!$G$2:$G$237,$G78)</f>
        <v>0</v>
      </c>
      <c r="BS78" s="2">
        <f>SUMIFS(Import!BS$2:BS$237,Import!$F$2:$F$237,$F78,Import!$G$2:$G$237,$G78)</f>
        <v>0</v>
      </c>
      <c r="BT78" s="2">
        <f t="shared" si="40"/>
        <v>0</v>
      </c>
      <c r="BU78" s="2">
        <f t="shared" si="40"/>
        <v>0</v>
      </c>
      <c r="BV78" s="2">
        <f t="shared" si="40"/>
        <v>0</v>
      </c>
      <c r="BW78" s="2">
        <f>SUMIFS(Import!BW$2:BW$237,Import!$F$2:$F$237,$F78,Import!$G$2:$G$237,$G78)</f>
        <v>0</v>
      </c>
      <c r="BX78" s="2">
        <f>SUMIFS(Import!BX$2:BX$237,Import!$F$2:$F$237,$F78,Import!$G$2:$G$237,$G78)</f>
        <v>0</v>
      </c>
      <c r="BY78" s="2">
        <f>SUMIFS(Import!BY$2:BY$237,Import!$F$2:$F$237,$F78,Import!$G$2:$G$237,$G78)</f>
        <v>0</v>
      </c>
      <c r="BZ78" s="2">
        <f>SUMIFS(Import!BZ$2:BZ$237,Import!$F$2:$F$237,$F78,Import!$G$2:$G$237,$G78)</f>
        <v>0</v>
      </c>
      <c r="CA78" s="2">
        <f t="shared" si="41"/>
        <v>0</v>
      </c>
      <c r="CB78" s="2">
        <f t="shared" si="41"/>
        <v>0</v>
      </c>
      <c r="CC78" s="2">
        <f t="shared" si="41"/>
        <v>0</v>
      </c>
      <c r="CD78" s="2">
        <f>SUMIFS(Import!CD$2:CD$237,Import!$F$2:$F$237,$F78,Import!$G$2:$G$237,$G78)</f>
        <v>0</v>
      </c>
      <c r="CE78" s="2">
        <f>SUMIFS(Import!CE$2:CE$237,Import!$F$2:$F$237,$F78,Import!$G$2:$G$237,$G78)</f>
        <v>0</v>
      </c>
      <c r="CF78" s="2">
        <f>SUMIFS(Import!CF$2:CF$237,Import!$F$2:$F$237,$F78,Import!$G$2:$G$237,$G78)</f>
        <v>0</v>
      </c>
      <c r="CG78" s="2">
        <f>SUMIFS(Import!CG$2:CG$237,Import!$F$2:$F$237,$F78,Import!$G$2:$G$237,$G78)</f>
        <v>0</v>
      </c>
      <c r="CH78" s="2">
        <f t="shared" si="42"/>
        <v>0</v>
      </c>
      <c r="CI78" s="2">
        <f t="shared" si="42"/>
        <v>0</v>
      </c>
      <c r="CJ78" s="2">
        <f t="shared" si="42"/>
        <v>0</v>
      </c>
      <c r="CK78" s="2">
        <f>SUMIFS(Import!CK$2:CK$237,Import!$F$2:$F$237,$F78,Import!$G$2:$G$237,$G78)</f>
        <v>0</v>
      </c>
      <c r="CL78" s="2">
        <f>SUMIFS(Import!CL$2:CL$237,Import!$F$2:$F$237,$F78,Import!$G$2:$G$237,$G78)</f>
        <v>0</v>
      </c>
      <c r="CM78" s="2">
        <f>SUMIFS(Import!CM$2:CM$237,Import!$F$2:$F$237,$F78,Import!$G$2:$G$237,$G78)</f>
        <v>0</v>
      </c>
      <c r="CN78" s="2">
        <f>SUMIFS(Import!CN$2:CN$237,Import!$F$2:$F$237,$F78,Import!$G$2:$G$237,$G78)</f>
        <v>0</v>
      </c>
      <c r="CO78" s="3">
        <f t="shared" si="43"/>
        <v>0</v>
      </c>
      <c r="CP78" s="3">
        <f t="shared" si="43"/>
        <v>0</v>
      </c>
      <c r="CQ78" s="3">
        <f t="shared" si="43"/>
        <v>0</v>
      </c>
      <c r="CR78" s="2">
        <f>SUMIFS(Import!CR$2:CR$237,Import!$F$2:$F$237,$F78,Import!$G$2:$G$237,$G78)</f>
        <v>0</v>
      </c>
      <c r="CS78" s="2">
        <f>SUMIFS(Import!CS$2:CS$237,Import!$F$2:$F$237,$F78,Import!$G$2:$G$237,$G78)</f>
        <v>0</v>
      </c>
      <c r="CT78" s="2">
        <f>SUMIFS(Import!CT$2:CT$237,Import!$F$2:$F$237,$F78,Import!$G$2:$G$237,$G78)</f>
        <v>0</v>
      </c>
    </row>
    <row r="79" spans="1:98" x14ac:dyDescent="0.25">
      <c r="A79" s="2" t="s">
        <v>38</v>
      </c>
      <c r="B79" s="2" t="s">
        <v>39</v>
      </c>
      <c r="C79" s="2">
        <v>2</v>
      </c>
      <c r="D79" s="2" t="s">
        <v>53</v>
      </c>
      <c r="E79" s="2">
        <v>25</v>
      </c>
      <c r="F79" s="2" t="s">
        <v>57</v>
      </c>
      <c r="G79" s="2">
        <v>11</v>
      </c>
      <c r="H79" s="2">
        <f>IF(SUMIFS(Import!H$2:H$237,Import!$F$2:$F$237,$F79,Import!$G$2:$G$237,$G79)=0,Data_T1!$H79,SUMIFS(Import!H$2:H$237,Import!$F$2:$F$237,$F79,Import!$G$2:$G$237,$G79))</f>
        <v>997</v>
      </c>
      <c r="I79" s="2">
        <f>SUMIFS(Import!I$2:I$237,Import!$F$2:$F$237,$F79,Import!$G$2:$G$237,$G79)</f>
        <v>663</v>
      </c>
      <c r="J79" s="2">
        <f>SUMIFS(Import!J$2:J$237,Import!$F$2:$F$237,$F79,Import!$G$2:$G$237,$G79)</f>
        <v>66.5</v>
      </c>
      <c r="K79" s="2">
        <f>SUMIFS(Import!K$2:K$237,Import!$F$2:$F$237,$F79,Import!$G$2:$G$237,$G79)</f>
        <v>334</v>
      </c>
      <c r="L79" s="2">
        <f>SUMIFS(Import!L$2:L$237,Import!$F$2:$F$237,$F79,Import!$G$2:$G$237,$G79)</f>
        <v>33.5</v>
      </c>
      <c r="M79" s="2">
        <f>SUMIFS(Import!M$2:M$237,Import!$F$2:$F$237,$F79,Import!$G$2:$G$237,$G79)</f>
        <v>15</v>
      </c>
      <c r="N79" s="2">
        <f>SUMIFS(Import!N$2:N$237,Import!$F$2:$F$237,$F79,Import!$G$2:$G$237,$G79)</f>
        <v>1.5</v>
      </c>
      <c r="O79" s="2">
        <f>SUMIFS(Import!O$2:O$237,Import!$F$2:$F$237,$F79,Import!$G$2:$G$237,$G79)</f>
        <v>4.49</v>
      </c>
      <c r="P79" s="2">
        <f>SUMIFS(Import!P$2:P$237,Import!$F$2:$F$237,$F79,Import!$G$2:$G$237,$G79)</f>
        <v>3</v>
      </c>
      <c r="Q79" s="2">
        <f>SUMIFS(Import!Q$2:Q$237,Import!$F$2:$F$237,$F79,Import!$G$2:$G$237,$G79)</f>
        <v>0.3</v>
      </c>
      <c r="R79" s="2">
        <f>SUMIFS(Import!R$2:R$237,Import!$F$2:$F$237,$F79,Import!$G$2:$G$237,$G79)</f>
        <v>0.9</v>
      </c>
      <c r="S79" s="2">
        <f>SUMIFS(Import!S$2:S$237,Import!$F$2:$F$237,$F79,Import!$G$2:$G$237,$G79)</f>
        <v>316</v>
      </c>
      <c r="T79" s="2">
        <f>SUMIFS(Import!T$2:T$237,Import!$F$2:$F$237,$F79,Import!$G$2:$G$237,$G79)</f>
        <v>31.7</v>
      </c>
      <c r="U79" s="2">
        <f>SUMIFS(Import!U$2:U$237,Import!$F$2:$F$237,$F79,Import!$G$2:$G$237,$G79)</f>
        <v>94.61</v>
      </c>
      <c r="V79" s="2">
        <f>SUMIFS(Import!V$2:V$237,Import!$F$2:$F$237,$F79,Import!$G$2:$G$237,$G79)</f>
        <v>1</v>
      </c>
      <c r="W79" s="2" t="str">
        <f t="shared" si="33"/>
        <v>F</v>
      </c>
      <c r="X79" s="2" t="str">
        <f t="shared" si="33"/>
        <v>IRITI</v>
      </c>
      <c r="Y79" s="2" t="str">
        <f t="shared" si="33"/>
        <v>Teura</v>
      </c>
      <c r="Z79" s="2">
        <f>SUMIFS(Import!Z$2:Z$237,Import!$F$2:$F$237,$F79,Import!$G$2:$G$237,$G79)</f>
        <v>52</v>
      </c>
      <c r="AA79" s="2">
        <f>SUMIFS(Import!AA$2:AA$237,Import!$F$2:$F$237,$F79,Import!$G$2:$G$237,$G79)</f>
        <v>5.22</v>
      </c>
      <c r="AB79" s="2">
        <f>SUMIFS(Import!AB$2:AB$237,Import!$F$2:$F$237,$F79,Import!$G$2:$G$237,$G79)</f>
        <v>16.46</v>
      </c>
      <c r="AC79" s="2">
        <f>SUMIFS(Import!AC$2:AC$237,Import!$F$2:$F$237,$F79,Import!$G$2:$G$237,$G79)</f>
        <v>3</v>
      </c>
      <c r="AD79" s="2" t="str">
        <f t="shared" si="34"/>
        <v>F</v>
      </c>
      <c r="AE79" s="2" t="str">
        <f t="shared" si="34"/>
        <v>SANQUER</v>
      </c>
      <c r="AF79" s="2" t="str">
        <f t="shared" si="34"/>
        <v>Nicole</v>
      </c>
      <c r="AG79" s="2">
        <f>SUMIFS(Import!AG$2:AG$237,Import!$F$2:$F$237,$F79,Import!$G$2:$G$237,$G79)</f>
        <v>264</v>
      </c>
      <c r="AH79" s="2">
        <f>SUMIFS(Import!AH$2:AH$237,Import!$F$2:$F$237,$F79,Import!$G$2:$G$237,$G79)</f>
        <v>26.48</v>
      </c>
      <c r="AI79" s="2">
        <f>SUMIFS(Import!AI$2:AI$237,Import!$F$2:$F$237,$F79,Import!$G$2:$G$237,$G79)</f>
        <v>83.54</v>
      </c>
      <c r="AJ79" s="2">
        <f>SUMIFS(Import!AJ$2:AJ$237,Import!$F$2:$F$237,$F79,Import!$G$2:$G$237,$G79)</f>
        <v>0</v>
      </c>
      <c r="AK79" s="2">
        <f t="shared" si="35"/>
        <v>0</v>
      </c>
      <c r="AL79" s="2">
        <f t="shared" si="35"/>
        <v>0</v>
      </c>
      <c r="AM79" s="2">
        <f t="shared" si="35"/>
        <v>0</v>
      </c>
      <c r="AN79" s="2">
        <f>SUMIFS(Import!AN$2:AN$237,Import!$F$2:$F$237,$F79,Import!$G$2:$G$237,$G79)</f>
        <v>0</v>
      </c>
      <c r="AO79" s="2">
        <f>SUMIFS(Import!AO$2:AO$237,Import!$F$2:$F$237,$F79,Import!$G$2:$G$237,$G79)</f>
        <v>0</v>
      </c>
      <c r="AP79" s="2">
        <f>SUMIFS(Import!AP$2:AP$237,Import!$F$2:$F$237,$F79,Import!$G$2:$G$237,$G79)</f>
        <v>0</v>
      </c>
      <c r="AQ79" s="2">
        <f>SUMIFS(Import!AQ$2:AQ$237,Import!$F$2:$F$237,$F79,Import!$G$2:$G$237,$G79)</f>
        <v>0</v>
      </c>
      <c r="AR79" s="2">
        <f t="shared" si="36"/>
        <v>0</v>
      </c>
      <c r="AS79" s="2">
        <f t="shared" si="36"/>
        <v>0</v>
      </c>
      <c r="AT79" s="2">
        <f t="shared" si="36"/>
        <v>0</v>
      </c>
      <c r="AU79" s="2">
        <f>SUMIFS(Import!AU$2:AU$237,Import!$F$2:$F$237,$F79,Import!$G$2:$G$237,$G79)</f>
        <v>0</v>
      </c>
      <c r="AV79" s="2">
        <f>SUMIFS(Import!AV$2:AV$237,Import!$F$2:$F$237,$F79,Import!$G$2:$G$237,$G79)</f>
        <v>0</v>
      </c>
      <c r="AW79" s="2">
        <f>SUMIFS(Import!AW$2:AW$237,Import!$F$2:$F$237,$F79,Import!$G$2:$G$237,$G79)</f>
        <v>0</v>
      </c>
      <c r="AX79" s="2">
        <f>SUMIFS(Import!AX$2:AX$237,Import!$F$2:$F$237,$F79,Import!$G$2:$G$237,$G79)</f>
        <v>0</v>
      </c>
      <c r="AY79" s="2">
        <f t="shared" si="37"/>
        <v>0</v>
      </c>
      <c r="AZ79" s="2">
        <f t="shared" si="37"/>
        <v>0</v>
      </c>
      <c r="BA79" s="2">
        <f t="shared" si="37"/>
        <v>0</v>
      </c>
      <c r="BB79" s="2">
        <f>SUMIFS(Import!BB$2:BB$237,Import!$F$2:$F$237,$F79,Import!$G$2:$G$237,$G79)</f>
        <v>0</v>
      </c>
      <c r="BC79" s="2">
        <f>SUMIFS(Import!BC$2:BC$237,Import!$F$2:$F$237,$F79,Import!$G$2:$G$237,$G79)</f>
        <v>0</v>
      </c>
      <c r="BD79" s="2">
        <f>SUMIFS(Import!BD$2:BD$237,Import!$F$2:$F$237,$F79,Import!$G$2:$G$237,$G79)</f>
        <v>0</v>
      </c>
      <c r="BE79" s="2">
        <f>SUMIFS(Import!BE$2:BE$237,Import!$F$2:$F$237,$F79,Import!$G$2:$G$237,$G79)</f>
        <v>0</v>
      </c>
      <c r="BF79" s="2">
        <f t="shared" si="38"/>
        <v>0</v>
      </c>
      <c r="BG79" s="2">
        <f t="shared" si="38"/>
        <v>0</v>
      </c>
      <c r="BH79" s="2">
        <f t="shared" si="38"/>
        <v>0</v>
      </c>
      <c r="BI79" s="2">
        <f>SUMIFS(Import!BI$2:BI$237,Import!$F$2:$F$237,$F79,Import!$G$2:$G$237,$G79)</f>
        <v>0</v>
      </c>
      <c r="BJ79" s="2">
        <f>SUMIFS(Import!BJ$2:BJ$237,Import!$F$2:$F$237,$F79,Import!$G$2:$G$237,$G79)</f>
        <v>0</v>
      </c>
      <c r="BK79" s="2">
        <f>SUMIFS(Import!BK$2:BK$237,Import!$F$2:$F$237,$F79,Import!$G$2:$G$237,$G79)</f>
        <v>0</v>
      </c>
      <c r="BL79" s="2">
        <f>SUMIFS(Import!BL$2:BL$237,Import!$F$2:$F$237,$F79,Import!$G$2:$G$237,$G79)</f>
        <v>0</v>
      </c>
      <c r="BM79" s="2">
        <f t="shared" si="39"/>
        <v>0</v>
      </c>
      <c r="BN79" s="2">
        <f t="shared" si="39"/>
        <v>0</v>
      </c>
      <c r="BO79" s="2">
        <f t="shared" si="39"/>
        <v>0</v>
      </c>
      <c r="BP79" s="2">
        <f>SUMIFS(Import!BP$2:BP$237,Import!$F$2:$F$237,$F79,Import!$G$2:$G$237,$G79)</f>
        <v>0</v>
      </c>
      <c r="BQ79" s="2">
        <f>SUMIFS(Import!BQ$2:BQ$237,Import!$F$2:$F$237,$F79,Import!$G$2:$G$237,$G79)</f>
        <v>0</v>
      </c>
      <c r="BR79" s="2">
        <f>SUMIFS(Import!BR$2:BR$237,Import!$F$2:$F$237,$F79,Import!$G$2:$G$237,$G79)</f>
        <v>0</v>
      </c>
      <c r="BS79" s="2">
        <f>SUMIFS(Import!BS$2:BS$237,Import!$F$2:$F$237,$F79,Import!$G$2:$G$237,$G79)</f>
        <v>0</v>
      </c>
      <c r="BT79" s="2">
        <f t="shared" si="40"/>
        <v>0</v>
      </c>
      <c r="BU79" s="2">
        <f t="shared" si="40"/>
        <v>0</v>
      </c>
      <c r="BV79" s="2">
        <f t="shared" si="40"/>
        <v>0</v>
      </c>
      <c r="BW79" s="2">
        <f>SUMIFS(Import!BW$2:BW$237,Import!$F$2:$F$237,$F79,Import!$G$2:$G$237,$G79)</f>
        <v>0</v>
      </c>
      <c r="BX79" s="2">
        <f>SUMIFS(Import!BX$2:BX$237,Import!$F$2:$F$237,$F79,Import!$G$2:$G$237,$G79)</f>
        <v>0</v>
      </c>
      <c r="BY79" s="2">
        <f>SUMIFS(Import!BY$2:BY$237,Import!$F$2:$F$237,$F79,Import!$G$2:$G$237,$G79)</f>
        <v>0</v>
      </c>
      <c r="BZ79" s="2">
        <f>SUMIFS(Import!BZ$2:BZ$237,Import!$F$2:$F$237,$F79,Import!$G$2:$G$237,$G79)</f>
        <v>0</v>
      </c>
      <c r="CA79" s="2">
        <f t="shared" si="41"/>
        <v>0</v>
      </c>
      <c r="CB79" s="2">
        <f t="shared" si="41"/>
        <v>0</v>
      </c>
      <c r="CC79" s="2">
        <f t="shared" si="41"/>
        <v>0</v>
      </c>
      <c r="CD79" s="2">
        <f>SUMIFS(Import!CD$2:CD$237,Import!$F$2:$F$237,$F79,Import!$G$2:$G$237,$G79)</f>
        <v>0</v>
      </c>
      <c r="CE79" s="2">
        <f>SUMIFS(Import!CE$2:CE$237,Import!$F$2:$F$237,$F79,Import!$G$2:$G$237,$G79)</f>
        <v>0</v>
      </c>
      <c r="CF79" s="2">
        <f>SUMIFS(Import!CF$2:CF$237,Import!$F$2:$F$237,$F79,Import!$G$2:$G$237,$G79)</f>
        <v>0</v>
      </c>
      <c r="CG79" s="2">
        <f>SUMIFS(Import!CG$2:CG$237,Import!$F$2:$F$237,$F79,Import!$G$2:$G$237,$G79)</f>
        <v>0</v>
      </c>
      <c r="CH79" s="2">
        <f t="shared" si="42"/>
        <v>0</v>
      </c>
      <c r="CI79" s="2">
        <f t="shared" si="42"/>
        <v>0</v>
      </c>
      <c r="CJ79" s="2">
        <f t="shared" si="42"/>
        <v>0</v>
      </c>
      <c r="CK79" s="2">
        <f>SUMIFS(Import!CK$2:CK$237,Import!$F$2:$F$237,$F79,Import!$G$2:$G$237,$G79)</f>
        <v>0</v>
      </c>
      <c r="CL79" s="2">
        <f>SUMIFS(Import!CL$2:CL$237,Import!$F$2:$F$237,$F79,Import!$G$2:$G$237,$G79)</f>
        <v>0</v>
      </c>
      <c r="CM79" s="2">
        <f>SUMIFS(Import!CM$2:CM$237,Import!$F$2:$F$237,$F79,Import!$G$2:$G$237,$G79)</f>
        <v>0</v>
      </c>
      <c r="CN79" s="2">
        <f>SUMIFS(Import!CN$2:CN$237,Import!$F$2:$F$237,$F79,Import!$G$2:$G$237,$G79)</f>
        <v>0</v>
      </c>
      <c r="CO79" s="3">
        <f t="shared" si="43"/>
        <v>0</v>
      </c>
      <c r="CP79" s="3">
        <f t="shared" si="43"/>
        <v>0</v>
      </c>
      <c r="CQ79" s="3">
        <f t="shared" si="43"/>
        <v>0</v>
      </c>
      <c r="CR79" s="2">
        <f>SUMIFS(Import!CR$2:CR$237,Import!$F$2:$F$237,$F79,Import!$G$2:$G$237,$G79)</f>
        <v>0</v>
      </c>
      <c r="CS79" s="2">
        <f>SUMIFS(Import!CS$2:CS$237,Import!$F$2:$F$237,$F79,Import!$G$2:$G$237,$G79)</f>
        <v>0</v>
      </c>
      <c r="CT79" s="2">
        <f>SUMIFS(Import!CT$2:CT$237,Import!$F$2:$F$237,$F79,Import!$G$2:$G$237,$G79)</f>
        <v>0</v>
      </c>
    </row>
    <row r="80" spans="1:98" x14ac:dyDescent="0.25">
      <c r="A80" s="2" t="s">
        <v>38</v>
      </c>
      <c r="B80" s="2" t="s">
        <v>39</v>
      </c>
      <c r="C80" s="2">
        <v>2</v>
      </c>
      <c r="D80" s="2" t="s">
        <v>53</v>
      </c>
      <c r="E80" s="2">
        <v>25</v>
      </c>
      <c r="F80" s="2" t="s">
        <v>57</v>
      </c>
      <c r="G80" s="2">
        <v>12</v>
      </c>
      <c r="H80" s="2">
        <f>IF(SUMIFS(Import!H$2:H$237,Import!$F$2:$F$237,$F80,Import!$G$2:$G$237,$G80)=0,Data_T1!$H80,SUMIFS(Import!H$2:H$237,Import!$F$2:$F$237,$F80,Import!$G$2:$G$237,$G80))</f>
        <v>728</v>
      </c>
      <c r="I80" s="2">
        <f>SUMIFS(Import!I$2:I$237,Import!$F$2:$F$237,$F80,Import!$G$2:$G$237,$G80)</f>
        <v>419</v>
      </c>
      <c r="J80" s="2">
        <f>SUMIFS(Import!J$2:J$237,Import!$F$2:$F$237,$F80,Import!$G$2:$G$237,$G80)</f>
        <v>57.55</v>
      </c>
      <c r="K80" s="2">
        <f>SUMIFS(Import!K$2:K$237,Import!$F$2:$F$237,$F80,Import!$G$2:$G$237,$G80)</f>
        <v>309</v>
      </c>
      <c r="L80" s="2">
        <f>SUMIFS(Import!L$2:L$237,Import!$F$2:$F$237,$F80,Import!$G$2:$G$237,$G80)</f>
        <v>42.45</v>
      </c>
      <c r="M80" s="2">
        <f>SUMIFS(Import!M$2:M$237,Import!$F$2:$F$237,$F80,Import!$G$2:$G$237,$G80)</f>
        <v>5</v>
      </c>
      <c r="N80" s="2">
        <f>SUMIFS(Import!N$2:N$237,Import!$F$2:$F$237,$F80,Import!$G$2:$G$237,$G80)</f>
        <v>0.69</v>
      </c>
      <c r="O80" s="2">
        <f>SUMIFS(Import!O$2:O$237,Import!$F$2:$F$237,$F80,Import!$G$2:$G$237,$G80)</f>
        <v>1.62</v>
      </c>
      <c r="P80" s="2">
        <f>SUMIFS(Import!P$2:P$237,Import!$F$2:$F$237,$F80,Import!$G$2:$G$237,$G80)</f>
        <v>4</v>
      </c>
      <c r="Q80" s="2">
        <f>SUMIFS(Import!Q$2:Q$237,Import!$F$2:$F$237,$F80,Import!$G$2:$G$237,$G80)</f>
        <v>0.55000000000000004</v>
      </c>
      <c r="R80" s="2">
        <f>SUMIFS(Import!R$2:R$237,Import!$F$2:$F$237,$F80,Import!$G$2:$G$237,$G80)</f>
        <v>1.29</v>
      </c>
      <c r="S80" s="2">
        <f>SUMIFS(Import!S$2:S$237,Import!$F$2:$F$237,$F80,Import!$G$2:$G$237,$G80)</f>
        <v>300</v>
      </c>
      <c r="T80" s="2">
        <f>SUMIFS(Import!T$2:T$237,Import!$F$2:$F$237,$F80,Import!$G$2:$G$237,$G80)</f>
        <v>41.21</v>
      </c>
      <c r="U80" s="2">
        <f>SUMIFS(Import!U$2:U$237,Import!$F$2:$F$237,$F80,Import!$G$2:$G$237,$G80)</f>
        <v>97.09</v>
      </c>
      <c r="V80" s="2">
        <f>SUMIFS(Import!V$2:V$237,Import!$F$2:$F$237,$F80,Import!$G$2:$G$237,$G80)</f>
        <v>1</v>
      </c>
      <c r="W80" s="2" t="str">
        <f t="shared" si="33"/>
        <v>F</v>
      </c>
      <c r="X80" s="2" t="str">
        <f t="shared" si="33"/>
        <v>IRITI</v>
      </c>
      <c r="Y80" s="2" t="str">
        <f t="shared" si="33"/>
        <v>Teura</v>
      </c>
      <c r="Z80" s="2">
        <f>SUMIFS(Import!Z$2:Z$237,Import!$F$2:$F$237,$F80,Import!$G$2:$G$237,$G80)</f>
        <v>55</v>
      </c>
      <c r="AA80" s="2">
        <f>SUMIFS(Import!AA$2:AA$237,Import!$F$2:$F$237,$F80,Import!$G$2:$G$237,$G80)</f>
        <v>7.55</v>
      </c>
      <c r="AB80" s="2">
        <f>SUMIFS(Import!AB$2:AB$237,Import!$F$2:$F$237,$F80,Import!$G$2:$G$237,$G80)</f>
        <v>18.329999999999998</v>
      </c>
      <c r="AC80" s="2">
        <f>SUMIFS(Import!AC$2:AC$237,Import!$F$2:$F$237,$F80,Import!$G$2:$G$237,$G80)</f>
        <v>3</v>
      </c>
      <c r="AD80" s="2" t="str">
        <f t="shared" si="34"/>
        <v>F</v>
      </c>
      <c r="AE80" s="2" t="str">
        <f t="shared" si="34"/>
        <v>SANQUER</v>
      </c>
      <c r="AF80" s="2" t="str">
        <f t="shared" si="34"/>
        <v>Nicole</v>
      </c>
      <c r="AG80" s="2">
        <f>SUMIFS(Import!AG$2:AG$237,Import!$F$2:$F$237,$F80,Import!$G$2:$G$237,$G80)</f>
        <v>245</v>
      </c>
      <c r="AH80" s="2">
        <f>SUMIFS(Import!AH$2:AH$237,Import!$F$2:$F$237,$F80,Import!$G$2:$G$237,$G80)</f>
        <v>33.65</v>
      </c>
      <c r="AI80" s="2">
        <f>SUMIFS(Import!AI$2:AI$237,Import!$F$2:$F$237,$F80,Import!$G$2:$G$237,$G80)</f>
        <v>81.67</v>
      </c>
      <c r="AJ80" s="2">
        <f>SUMIFS(Import!AJ$2:AJ$237,Import!$F$2:$F$237,$F80,Import!$G$2:$G$237,$G80)</f>
        <v>0</v>
      </c>
      <c r="AK80" s="2">
        <f t="shared" si="35"/>
        <v>0</v>
      </c>
      <c r="AL80" s="2">
        <f t="shared" si="35"/>
        <v>0</v>
      </c>
      <c r="AM80" s="2">
        <f t="shared" si="35"/>
        <v>0</v>
      </c>
      <c r="AN80" s="2">
        <f>SUMIFS(Import!AN$2:AN$237,Import!$F$2:$F$237,$F80,Import!$G$2:$G$237,$G80)</f>
        <v>0</v>
      </c>
      <c r="AO80" s="2">
        <f>SUMIFS(Import!AO$2:AO$237,Import!$F$2:$F$237,$F80,Import!$G$2:$G$237,$G80)</f>
        <v>0</v>
      </c>
      <c r="AP80" s="2">
        <f>SUMIFS(Import!AP$2:AP$237,Import!$F$2:$F$237,$F80,Import!$G$2:$G$237,$G80)</f>
        <v>0</v>
      </c>
      <c r="AQ80" s="2">
        <f>SUMIFS(Import!AQ$2:AQ$237,Import!$F$2:$F$237,$F80,Import!$G$2:$G$237,$G80)</f>
        <v>0</v>
      </c>
      <c r="AR80" s="2">
        <f t="shared" si="36"/>
        <v>0</v>
      </c>
      <c r="AS80" s="2">
        <f t="shared" si="36"/>
        <v>0</v>
      </c>
      <c r="AT80" s="2">
        <f t="shared" si="36"/>
        <v>0</v>
      </c>
      <c r="AU80" s="2">
        <f>SUMIFS(Import!AU$2:AU$237,Import!$F$2:$F$237,$F80,Import!$G$2:$G$237,$G80)</f>
        <v>0</v>
      </c>
      <c r="AV80" s="2">
        <f>SUMIFS(Import!AV$2:AV$237,Import!$F$2:$F$237,$F80,Import!$G$2:$G$237,$G80)</f>
        <v>0</v>
      </c>
      <c r="AW80" s="2">
        <f>SUMIFS(Import!AW$2:AW$237,Import!$F$2:$F$237,$F80,Import!$G$2:$G$237,$G80)</f>
        <v>0</v>
      </c>
      <c r="AX80" s="2">
        <f>SUMIFS(Import!AX$2:AX$237,Import!$F$2:$F$237,$F80,Import!$G$2:$G$237,$G80)</f>
        <v>0</v>
      </c>
      <c r="AY80" s="2">
        <f t="shared" si="37"/>
        <v>0</v>
      </c>
      <c r="AZ80" s="2">
        <f t="shared" si="37"/>
        <v>0</v>
      </c>
      <c r="BA80" s="2">
        <f t="shared" si="37"/>
        <v>0</v>
      </c>
      <c r="BB80" s="2">
        <f>SUMIFS(Import!BB$2:BB$237,Import!$F$2:$F$237,$F80,Import!$G$2:$G$237,$G80)</f>
        <v>0</v>
      </c>
      <c r="BC80" s="2">
        <f>SUMIFS(Import!BC$2:BC$237,Import!$F$2:$F$237,$F80,Import!$G$2:$G$237,$G80)</f>
        <v>0</v>
      </c>
      <c r="BD80" s="2">
        <f>SUMIFS(Import!BD$2:BD$237,Import!$F$2:$F$237,$F80,Import!$G$2:$G$237,$G80)</f>
        <v>0</v>
      </c>
      <c r="BE80" s="2">
        <f>SUMIFS(Import!BE$2:BE$237,Import!$F$2:$F$237,$F80,Import!$G$2:$G$237,$G80)</f>
        <v>0</v>
      </c>
      <c r="BF80" s="2">
        <f t="shared" si="38"/>
        <v>0</v>
      </c>
      <c r="BG80" s="2">
        <f t="shared" si="38"/>
        <v>0</v>
      </c>
      <c r="BH80" s="2">
        <f t="shared" si="38"/>
        <v>0</v>
      </c>
      <c r="BI80" s="2">
        <f>SUMIFS(Import!BI$2:BI$237,Import!$F$2:$F$237,$F80,Import!$G$2:$G$237,$G80)</f>
        <v>0</v>
      </c>
      <c r="BJ80" s="2">
        <f>SUMIFS(Import!BJ$2:BJ$237,Import!$F$2:$F$237,$F80,Import!$G$2:$G$237,$G80)</f>
        <v>0</v>
      </c>
      <c r="BK80" s="2">
        <f>SUMIFS(Import!BK$2:BK$237,Import!$F$2:$F$237,$F80,Import!$G$2:$G$237,$G80)</f>
        <v>0</v>
      </c>
      <c r="BL80" s="2">
        <f>SUMIFS(Import!BL$2:BL$237,Import!$F$2:$F$237,$F80,Import!$G$2:$G$237,$G80)</f>
        <v>0</v>
      </c>
      <c r="BM80" s="2">
        <f t="shared" si="39"/>
        <v>0</v>
      </c>
      <c r="BN80" s="2">
        <f t="shared" si="39"/>
        <v>0</v>
      </c>
      <c r="BO80" s="2">
        <f t="shared" si="39"/>
        <v>0</v>
      </c>
      <c r="BP80" s="2">
        <f>SUMIFS(Import!BP$2:BP$237,Import!$F$2:$F$237,$F80,Import!$G$2:$G$237,$G80)</f>
        <v>0</v>
      </c>
      <c r="BQ80" s="2">
        <f>SUMIFS(Import!BQ$2:BQ$237,Import!$F$2:$F$237,$F80,Import!$G$2:$G$237,$G80)</f>
        <v>0</v>
      </c>
      <c r="BR80" s="2">
        <f>SUMIFS(Import!BR$2:BR$237,Import!$F$2:$F$237,$F80,Import!$G$2:$G$237,$G80)</f>
        <v>0</v>
      </c>
      <c r="BS80" s="2">
        <f>SUMIFS(Import!BS$2:BS$237,Import!$F$2:$F$237,$F80,Import!$G$2:$G$237,$G80)</f>
        <v>0</v>
      </c>
      <c r="BT80" s="2">
        <f t="shared" si="40"/>
        <v>0</v>
      </c>
      <c r="BU80" s="2">
        <f t="shared" si="40"/>
        <v>0</v>
      </c>
      <c r="BV80" s="2">
        <f t="shared" si="40"/>
        <v>0</v>
      </c>
      <c r="BW80" s="2">
        <f>SUMIFS(Import!BW$2:BW$237,Import!$F$2:$F$237,$F80,Import!$G$2:$G$237,$G80)</f>
        <v>0</v>
      </c>
      <c r="BX80" s="2">
        <f>SUMIFS(Import!BX$2:BX$237,Import!$F$2:$F$237,$F80,Import!$G$2:$G$237,$G80)</f>
        <v>0</v>
      </c>
      <c r="BY80" s="2">
        <f>SUMIFS(Import!BY$2:BY$237,Import!$F$2:$F$237,$F80,Import!$G$2:$G$237,$G80)</f>
        <v>0</v>
      </c>
      <c r="BZ80" s="2">
        <f>SUMIFS(Import!BZ$2:BZ$237,Import!$F$2:$F$237,$F80,Import!$G$2:$G$237,$G80)</f>
        <v>0</v>
      </c>
      <c r="CA80" s="2">
        <f t="shared" si="41"/>
        <v>0</v>
      </c>
      <c r="CB80" s="2">
        <f t="shared" si="41"/>
        <v>0</v>
      </c>
      <c r="CC80" s="2">
        <f t="shared" si="41"/>
        <v>0</v>
      </c>
      <c r="CD80" s="2">
        <f>SUMIFS(Import!CD$2:CD$237,Import!$F$2:$F$237,$F80,Import!$G$2:$G$237,$G80)</f>
        <v>0</v>
      </c>
      <c r="CE80" s="2">
        <f>SUMIFS(Import!CE$2:CE$237,Import!$F$2:$F$237,$F80,Import!$G$2:$G$237,$G80)</f>
        <v>0</v>
      </c>
      <c r="CF80" s="2">
        <f>SUMIFS(Import!CF$2:CF$237,Import!$F$2:$F$237,$F80,Import!$G$2:$G$237,$G80)</f>
        <v>0</v>
      </c>
      <c r="CG80" s="2">
        <f>SUMIFS(Import!CG$2:CG$237,Import!$F$2:$F$237,$F80,Import!$G$2:$G$237,$G80)</f>
        <v>0</v>
      </c>
      <c r="CH80" s="2">
        <f t="shared" si="42"/>
        <v>0</v>
      </c>
      <c r="CI80" s="2">
        <f t="shared" si="42"/>
        <v>0</v>
      </c>
      <c r="CJ80" s="2">
        <f t="shared" si="42"/>
        <v>0</v>
      </c>
      <c r="CK80" s="2">
        <f>SUMIFS(Import!CK$2:CK$237,Import!$F$2:$F$237,$F80,Import!$G$2:$G$237,$G80)</f>
        <v>0</v>
      </c>
      <c r="CL80" s="2">
        <f>SUMIFS(Import!CL$2:CL$237,Import!$F$2:$F$237,$F80,Import!$G$2:$G$237,$G80)</f>
        <v>0</v>
      </c>
      <c r="CM80" s="2">
        <f>SUMIFS(Import!CM$2:CM$237,Import!$F$2:$F$237,$F80,Import!$G$2:$G$237,$G80)</f>
        <v>0</v>
      </c>
      <c r="CN80" s="2">
        <f>SUMIFS(Import!CN$2:CN$237,Import!$F$2:$F$237,$F80,Import!$G$2:$G$237,$G80)</f>
        <v>0</v>
      </c>
      <c r="CO80" s="3">
        <f t="shared" si="43"/>
        <v>0</v>
      </c>
      <c r="CP80" s="3">
        <f t="shared" si="43"/>
        <v>0</v>
      </c>
      <c r="CQ80" s="3">
        <f t="shared" si="43"/>
        <v>0</v>
      </c>
      <c r="CR80" s="2">
        <f>SUMIFS(Import!CR$2:CR$237,Import!$F$2:$F$237,$F80,Import!$G$2:$G$237,$G80)</f>
        <v>0</v>
      </c>
      <c r="CS80" s="2">
        <f>SUMIFS(Import!CS$2:CS$237,Import!$F$2:$F$237,$F80,Import!$G$2:$G$237,$G80)</f>
        <v>0</v>
      </c>
      <c r="CT80" s="2">
        <f>SUMIFS(Import!CT$2:CT$237,Import!$F$2:$F$237,$F80,Import!$G$2:$G$237,$G80)</f>
        <v>0</v>
      </c>
    </row>
    <row r="81" spans="1:98" x14ac:dyDescent="0.25">
      <c r="A81" s="2" t="s">
        <v>38</v>
      </c>
      <c r="B81" s="2" t="s">
        <v>39</v>
      </c>
      <c r="C81" s="2">
        <v>2</v>
      </c>
      <c r="D81" s="2" t="s">
        <v>53</v>
      </c>
      <c r="E81" s="2">
        <v>25</v>
      </c>
      <c r="F81" s="2" t="s">
        <v>57</v>
      </c>
      <c r="G81" s="2">
        <v>13</v>
      </c>
      <c r="H81" s="2">
        <f>IF(SUMIFS(Import!H$2:H$237,Import!$F$2:$F$237,$F81,Import!$G$2:$G$237,$G81)=0,Data_T1!$H81,SUMIFS(Import!H$2:H$237,Import!$F$2:$F$237,$F81,Import!$G$2:$G$237,$G81))</f>
        <v>878</v>
      </c>
      <c r="I81" s="2">
        <f>SUMIFS(Import!I$2:I$237,Import!$F$2:$F$237,$F81,Import!$G$2:$G$237,$G81)</f>
        <v>503</v>
      </c>
      <c r="J81" s="2">
        <f>SUMIFS(Import!J$2:J$237,Import!$F$2:$F$237,$F81,Import!$G$2:$G$237,$G81)</f>
        <v>57.29</v>
      </c>
      <c r="K81" s="2">
        <f>SUMIFS(Import!K$2:K$237,Import!$F$2:$F$237,$F81,Import!$G$2:$G$237,$G81)</f>
        <v>375</v>
      </c>
      <c r="L81" s="2">
        <f>SUMIFS(Import!L$2:L$237,Import!$F$2:$F$237,$F81,Import!$G$2:$G$237,$G81)</f>
        <v>42.71</v>
      </c>
      <c r="M81" s="2">
        <f>SUMIFS(Import!M$2:M$237,Import!$F$2:$F$237,$F81,Import!$G$2:$G$237,$G81)</f>
        <v>6</v>
      </c>
      <c r="N81" s="2">
        <f>SUMIFS(Import!N$2:N$237,Import!$F$2:$F$237,$F81,Import!$G$2:$G$237,$G81)</f>
        <v>0.68</v>
      </c>
      <c r="O81" s="2">
        <f>SUMIFS(Import!O$2:O$237,Import!$F$2:$F$237,$F81,Import!$G$2:$G$237,$G81)</f>
        <v>1.6</v>
      </c>
      <c r="P81" s="2">
        <f>SUMIFS(Import!P$2:P$237,Import!$F$2:$F$237,$F81,Import!$G$2:$G$237,$G81)</f>
        <v>6</v>
      </c>
      <c r="Q81" s="2">
        <f>SUMIFS(Import!Q$2:Q$237,Import!$F$2:$F$237,$F81,Import!$G$2:$G$237,$G81)</f>
        <v>0.68</v>
      </c>
      <c r="R81" s="2">
        <f>SUMIFS(Import!R$2:R$237,Import!$F$2:$F$237,$F81,Import!$G$2:$G$237,$G81)</f>
        <v>1.6</v>
      </c>
      <c r="S81" s="2">
        <f>SUMIFS(Import!S$2:S$237,Import!$F$2:$F$237,$F81,Import!$G$2:$G$237,$G81)</f>
        <v>363</v>
      </c>
      <c r="T81" s="2">
        <f>SUMIFS(Import!T$2:T$237,Import!$F$2:$F$237,$F81,Import!$G$2:$G$237,$G81)</f>
        <v>41.34</v>
      </c>
      <c r="U81" s="2">
        <f>SUMIFS(Import!U$2:U$237,Import!$F$2:$F$237,$F81,Import!$G$2:$G$237,$G81)</f>
        <v>96.8</v>
      </c>
      <c r="V81" s="2">
        <f>SUMIFS(Import!V$2:V$237,Import!$F$2:$F$237,$F81,Import!$G$2:$G$237,$G81)</f>
        <v>1</v>
      </c>
      <c r="W81" s="2" t="str">
        <f t="shared" si="33"/>
        <v>F</v>
      </c>
      <c r="X81" s="2" t="str">
        <f t="shared" si="33"/>
        <v>IRITI</v>
      </c>
      <c r="Y81" s="2" t="str">
        <f t="shared" si="33"/>
        <v>Teura</v>
      </c>
      <c r="Z81" s="2">
        <f>SUMIFS(Import!Z$2:Z$237,Import!$F$2:$F$237,$F81,Import!$G$2:$G$237,$G81)</f>
        <v>157</v>
      </c>
      <c r="AA81" s="2">
        <f>SUMIFS(Import!AA$2:AA$237,Import!$F$2:$F$237,$F81,Import!$G$2:$G$237,$G81)</f>
        <v>17.88</v>
      </c>
      <c r="AB81" s="2">
        <f>SUMIFS(Import!AB$2:AB$237,Import!$F$2:$F$237,$F81,Import!$G$2:$G$237,$G81)</f>
        <v>43.25</v>
      </c>
      <c r="AC81" s="2">
        <f>SUMIFS(Import!AC$2:AC$237,Import!$F$2:$F$237,$F81,Import!$G$2:$G$237,$G81)</f>
        <v>3</v>
      </c>
      <c r="AD81" s="2" t="str">
        <f t="shared" si="34"/>
        <v>F</v>
      </c>
      <c r="AE81" s="2" t="str">
        <f t="shared" si="34"/>
        <v>SANQUER</v>
      </c>
      <c r="AF81" s="2" t="str">
        <f t="shared" si="34"/>
        <v>Nicole</v>
      </c>
      <c r="AG81" s="2">
        <f>SUMIFS(Import!AG$2:AG$237,Import!$F$2:$F$237,$F81,Import!$G$2:$G$237,$G81)</f>
        <v>206</v>
      </c>
      <c r="AH81" s="2">
        <f>SUMIFS(Import!AH$2:AH$237,Import!$F$2:$F$237,$F81,Import!$G$2:$G$237,$G81)</f>
        <v>23.46</v>
      </c>
      <c r="AI81" s="2">
        <f>SUMIFS(Import!AI$2:AI$237,Import!$F$2:$F$237,$F81,Import!$G$2:$G$237,$G81)</f>
        <v>56.75</v>
      </c>
      <c r="AJ81" s="2">
        <f>SUMIFS(Import!AJ$2:AJ$237,Import!$F$2:$F$237,$F81,Import!$G$2:$G$237,$G81)</f>
        <v>0</v>
      </c>
      <c r="AK81" s="2">
        <f t="shared" si="35"/>
        <v>0</v>
      </c>
      <c r="AL81" s="2">
        <f t="shared" si="35"/>
        <v>0</v>
      </c>
      <c r="AM81" s="2">
        <f t="shared" si="35"/>
        <v>0</v>
      </c>
      <c r="AN81" s="2">
        <f>SUMIFS(Import!AN$2:AN$237,Import!$F$2:$F$237,$F81,Import!$G$2:$G$237,$G81)</f>
        <v>0</v>
      </c>
      <c r="AO81" s="2">
        <f>SUMIFS(Import!AO$2:AO$237,Import!$F$2:$F$237,$F81,Import!$G$2:$G$237,$G81)</f>
        <v>0</v>
      </c>
      <c r="AP81" s="2">
        <f>SUMIFS(Import!AP$2:AP$237,Import!$F$2:$F$237,$F81,Import!$G$2:$G$237,$G81)</f>
        <v>0</v>
      </c>
      <c r="AQ81" s="2">
        <f>SUMIFS(Import!AQ$2:AQ$237,Import!$F$2:$F$237,$F81,Import!$G$2:$G$237,$G81)</f>
        <v>0</v>
      </c>
      <c r="AR81" s="2">
        <f t="shared" si="36"/>
        <v>0</v>
      </c>
      <c r="AS81" s="2">
        <f t="shared" si="36"/>
        <v>0</v>
      </c>
      <c r="AT81" s="2">
        <f t="shared" si="36"/>
        <v>0</v>
      </c>
      <c r="AU81" s="2">
        <f>SUMIFS(Import!AU$2:AU$237,Import!$F$2:$F$237,$F81,Import!$G$2:$G$237,$G81)</f>
        <v>0</v>
      </c>
      <c r="AV81" s="2">
        <f>SUMIFS(Import!AV$2:AV$237,Import!$F$2:$F$237,$F81,Import!$G$2:$G$237,$G81)</f>
        <v>0</v>
      </c>
      <c r="AW81" s="2">
        <f>SUMIFS(Import!AW$2:AW$237,Import!$F$2:$F$237,$F81,Import!$G$2:$G$237,$G81)</f>
        <v>0</v>
      </c>
      <c r="AX81" s="2">
        <f>SUMIFS(Import!AX$2:AX$237,Import!$F$2:$F$237,$F81,Import!$G$2:$G$237,$G81)</f>
        <v>0</v>
      </c>
      <c r="AY81" s="2">
        <f t="shared" si="37"/>
        <v>0</v>
      </c>
      <c r="AZ81" s="2">
        <f t="shared" si="37"/>
        <v>0</v>
      </c>
      <c r="BA81" s="2">
        <f t="shared" si="37"/>
        <v>0</v>
      </c>
      <c r="BB81" s="2">
        <f>SUMIFS(Import!BB$2:BB$237,Import!$F$2:$F$237,$F81,Import!$G$2:$G$237,$G81)</f>
        <v>0</v>
      </c>
      <c r="BC81" s="2">
        <f>SUMIFS(Import!BC$2:BC$237,Import!$F$2:$F$237,$F81,Import!$G$2:$G$237,$G81)</f>
        <v>0</v>
      </c>
      <c r="BD81" s="2">
        <f>SUMIFS(Import!BD$2:BD$237,Import!$F$2:$F$237,$F81,Import!$G$2:$G$237,$G81)</f>
        <v>0</v>
      </c>
      <c r="BE81" s="2">
        <f>SUMIFS(Import!BE$2:BE$237,Import!$F$2:$F$237,$F81,Import!$G$2:$G$237,$G81)</f>
        <v>0</v>
      </c>
      <c r="BF81" s="2">
        <f t="shared" si="38"/>
        <v>0</v>
      </c>
      <c r="BG81" s="2">
        <f t="shared" si="38"/>
        <v>0</v>
      </c>
      <c r="BH81" s="2">
        <f t="shared" si="38"/>
        <v>0</v>
      </c>
      <c r="BI81" s="2">
        <f>SUMIFS(Import!BI$2:BI$237,Import!$F$2:$F$237,$F81,Import!$G$2:$G$237,$G81)</f>
        <v>0</v>
      </c>
      <c r="BJ81" s="2">
        <f>SUMIFS(Import!BJ$2:BJ$237,Import!$F$2:$F$237,$F81,Import!$G$2:$G$237,$G81)</f>
        <v>0</v>
      </c>
      <c r="BK81" s="2">
        <f>SUMIFS(Import!BK$2:BK$237,Import!$F$2:$F$237,$F81,Import!$G$2:$G$237,$G81)</f>
        <v>0</v>
      </c>
      <c r="BL81" s="2">
        <f>SUMIFS(Import!BL$2:BL$237,Import!$F$2:$F$237,$F81,Import!$G$2:$G$237,$G81)</f>
        <v>0</v>
      </c>
      <c r="BM81" s="2">
        <f t="shared" si="39"/>
        <v>0</v>
      </c>
      <c r="BN81" s="2">
        <f t="shared" si="39"/>
        <v>0</v>
      </c>
      <c r="BO81" s="2">
        <f t="shared" si="39"/>
        <v>0</v>
      </c>
      <c r="BP81" s="2">
        <f>SUMIFS(Import!BP$2:BP$237,Import!$F$2:$F$237,$F81,Import!$G$2:$G$237,$G81)</f>
        <v>0</v>
      </c>
      <c r="BQ81" s="2">
        <f>SUMIFS(Import!BQ$2:BQ$237,Import!$F$2:$F$237,$F81,Import!$G$2:$G$237,$G81)</f>
        <v>0</v>
      </c>
      <c r="BR81" s="2">
        <f>SUMIFS(Import!BR$2:BR$237,Import!$F$2:$F$237,$F81,Import!$G$2:$G$237,$G81)</f>
        <v>0</v>
      </c>
      <c r="BS81" s="2">
        <f>SUMIFS(Import!BS$2:BS$237,Import!$F$2:$F$237,$F81,Import!$G$2:$G$237,$G81)</f>
        <v>0</v>
      </c>
      <c r="BT81" s="2">
        <f t="shared" si="40"/>
        <v>0</v>
      </c>
      <c r="BU81" s="2">
        <f t="shared" si="40"/>
        <v>0</v>
      </c>
      <c r="BV81" s="2">
        <f t="shared" si="40"/>
        <v>0</v>
      </c>
      <c r="BW81" s="2">
        <f>SUMIFS(Import!BW$2:BW$237,Import!$F$2:$F$237,$F81,Import!$G$2:$G$237,$G81)</f>
        <v>0</v>
      </c>
      <c r="BX81" s="2">
        <f>SUMIFS(Import!BX$2:BX$237,Import!$F$2:$F$237,$F81,Import!$G$2:$G$237,$G81)</f>
        <v>0</v>
      </c>
      <c r="BY81" s="2">
        <f>SUMIFS(Import!BY$2:BY$237,Import!$F$2:$F$237,$F81,Import!$G$2:$G$237,$G81)</f>
        <v>0</v>
      </c>
      <c r="BZ81" s="2">
        <f>SUMIFS(Import!BZ$2:BZ$237,Import!$F$2:$F$237,$F81,Import!$G$2:$G$237,$G81)</f>
        <v>0</v>
      </c>
      <c r="CA81" s="2">
        <f t="shared" si="41"/>
        <v>0</v>
      </c>
      <c r="CB81" s="2">
        <f t="shared" si="41"/>
        <v>0</v>
      </c>
      <c r="CC81" s="2">
        <f t="shared" si="41"/>
        <v>0</v>
      </c>
      <c r="CD81" s="2">
        <f>SUMIFS(Import!CD$2:CD$237,Import!$F$2:$F$237,$F81,Import!$G$2:$G$237,$G81)</f>
        <v>0</v>
      </c>
      <c r="CE81" s="2">
        <f>SUMIFS(Import!CE$2:CE$237,Import!$F$2:$F$237,$F81,Import!$G$2:$G$237,$G81)</f>
        <v>0</v>
      </c>
      <c r="CF81" s="2">
        <f>SUMIFS(Import!CF$2:CF$237,Import!$F$2:$F$237,$F81,Import!$G$2:$G$237,$G81)</f>
        <v>0</v>
      </c>
      <c r="CG81" s="2">
        <f>SUMIFS(Import!CG$2:CG$237,Import!$F$2:$F$237,$F81,Import!$G$2:$G$237,$G81)</f>
        <v>0</v>
      </c>
      <c r="CH81" s="2">
        <f t="shared" si="42"/>
        <v>0</v>
      </c>
      <c r="CI81" s="2">
        <f t="shared" si="42"/>
        <v>0</v>
      </c>
      <c r="CJ81" s="2">
        <f t="shared" si="42"/>
        <v>0</v>
      </c>
      <c r="CK81" s="2">
        <f>SUMIFS(Import!CK$2:CK$237,Import!$F$2:$F$237,$F81,Import!$G$2:$G$237,$G81)</f>
        <v>0</v>
      </c>
      <c r="CL81" s="2">
        <f>SUMIFS(Import!CL$2:CL$237,Import!$F$2:$F$237,$F81,Import!$G$2:$G$237,$G81)</f>
        <v>0</v>
      </c>
      <c r="CM81" s="2">
        <f>SUMIFS(Import!CM$2:CM$237,Import!$F$2:$F$237,$F81,Import!$G$2:$G$237,$G81)</f>
        <v>0</v>
      </c>
      <c r="CN81" s="2">
        <f>SUMIFS(Import!CN$2:CN$237,Import!$F$2:$F$237,$F81,Import!$G$2:$G$237,$G81)</f>
        <v>0</v>
      </c>
      <c r="CO81" s="3">
        <f t="shared" si="43"/>
        <v>0</v>
      </c>
      <c r="CP81" s="3">
        <f t="shared" si="43"/>
        <v>0</v>
      </c>
      <c r="CQ81" s="3">
        <f t="shared" si="43"/>
        <v>0</v>
      </c>
      <c r="CR81" s="2">
        <f>SUMIFS(Import!CR$2:CR$237,Import!$F$2:$F$237,$F81,Import!$G$2:$G$237,$G81)</f>
        <v>0</v>
      </c>
      <c r="CS81" s="2">
        <f>SUMIFS(Import!CS$2:CS$237,Import!$F$2:$F$237,$F81,Import!$G$2:$G$237,$G81)</f>
        <v>0</v>
      </c>
      <c r="CT81" s="2">
        <f>SUMIFS(Import!CT$2:CT$237,Import!$F$2:$F$237,$F81,Import!$G$2:$G$237,$G81)</f>
        <v>0</v>
      </c>
    </row>
    <row r="82" spans="1:98" x14ac:dyDescent="0.25">
      <c r="A82" s="2" t="s">
        <v>38</v>
      </c>
      <c r="B82" s="2" t="s">
        <v>39</v>
      </c>
      <c r="C82" s="2">
        <v>1</v>
      </c>
      <c r="D82" s="2" t="s">
        <v>40</v>
      </c>
      <c r="E82" s="2">
        <v>26</v>
      </c>
      <c r="F82" s="2" t="s">
        <v>58</v>
      </c>
      <c r="G82" s="2">
        <v>1</v>
      </c>
      <c r="H82" s="2">
        <f>IF(SUMIFS(Import!H$2:H$237,Import!$F$2:$F$237,$F82,Import!$G$2:$G$237,$G82)=0,Data_T1!$H82,SUMIFS(Import!H$2:H$237,Import!$F$2:$F$237,$F82,Import!$G$2:$G$237,$G82))</f>
        <v>629</v>
      </c>
      <c r="I82" s="2">
        <f>SUMIFS(Import!I$2:I$237,Import!$F$2:$F$237,$F82,Import!$G$2:$G$237,$G82)</f>
        <v>98</v>
      </c>
      <c r="J82" s="2">
        <f>SUMIFS(Import!J$2:J$237,Import!$F$2:$F$237,$F82,Import!$G$2:$G$237,$G82)</f>
        <v>15.58</v>
      </c>
      <c r="K82" s="2">
        <f>SUMIFS(Import!K$2:K$237,Import!$F$2:$F$237,$F82,Import!$G$2:$G$237,$G82)</f>
        <v>531</v>
      </c>
      <c r="L82" s="2">
        <f>SUMIFS(Import!L$2:L$237,Import!$F$2:$F$237,$F82,Import!$G$2:$G$237,$G82)</f>
        <v>84.42</v>
      </c>
      <c r="M82" s="2">
        <f>SUMIFS(Import!M$2:M$237,Import!$F$2:$F$237,$F82,Import!$G$2:$G$237,$G82)</f>
        <v>5</v>
      </c>
      <c r="N82" s="2">
        <f>SUMIFS(Import!N$2:N$237,Import!$F$2:$F$237,$F82,Import!$G$2:$G$237,$G82)</f>
        <v>0.79</v>
      </c>
      <c r="O82" s="2">
        <f>SUMIFS(Import!O$2:O$237,Import!$F$2:$F$237,$F82,Import!$G$2:$G$237,$G82)</f>
        <v>0.94</v>
      </c>
      <c r="P82" s="2">
        <f>SUMIFS(Import!P$2:P$237,Import!$F$2:$F$237,$F82,Import!$G$2:$G$237,$G82)</f>
        <v>5</v>
      </c>
      <c r="Q82" s="2">
        <f>SUMIFS(Import!Q$2:Q$237,Import!$F$2:$F$237,$F82,Import!$G$2:$G$237,$G82)</f>
        <v>0.79</v>
      </c>
      <c r="R82" s="2">
        <f>SUMIFS(Import!R$2:R$237,Import!$F$2:$F$237,$F82,Import!$G$2:$G$237,$G82)</f>
        <v>0.94</v>
      </c>
      <c r="S82" s="2">
        <f>SUMIFS(Import!S$2:S$237,Import!$F$2:$F$237,$F82,Import!$G$2:$G$237,$G82)</f>
        <v>521</v>
      </c>
      <c r="T82" s="2">
        <f>SUMIFS(Import!T$2:T$237,Import!$F$2:$F$237,$F82,Import!$G$2:$G$237,$G82)</f>
        <v>82.83</v>
      </c>
      <c r="U82" s="2">
        <f>SUMIFS(Import!U$2:U$237,Import!$F$2:$F$237,$F82,Import!$G$2:$G$237,$G82)</f>
        <v>98.12</v>
      </c>
      <c r="V82" s="2">
        <f>SUMIFS(Import!V$2:V$237,Import!$F$2:$F$237,$F82,Import!$G$2:$G$237,$G82)</f>
        <v>1</v>
      </c>
      <c r="W82" s="2" t="str">
        <f t="shared" ref="W82:Y101" si="44">VLOOKUP($C82,Import_Donnees,COLUMN()-2,FALSE)</f>
        <v>M</v>
      </c>
      <c r="X82" s="2" t="str">
        <f t="shared" si="44"/>
        <v>GREIG</v>
      </c>
      <c r="Y82" s="2" t="str">
        <f t="shared" si="44"/>
        <v>Moana</v>
      </c>
      <c r="Z82" s="2">
        <f>SUMIFS(Import!Z$2:Z$237,Import!$F$2:$F$237,$F82,Import!$G$2:$G$237,$G82)</f>
        <v>140</v>
      </c>
      <c r="AA82" s="2">
        <f>SUMIFS(Import!AA$2:AA$237,Import!$F$2:$F$237,$F82,Import!$G$2:$G$237,$G82)</f>
        <v>22.26</v>
      </c>
      <c r="AB82" s="2">
        <f>SUMIFS(Import!AB$2:AB$237,Import!$F$2:$F$237,$F82,Import!$G$2:$G$237,$G82)</f>
        <v>26.87</v>
      </c>
      <c r="AC82" s="2">
        <f>SUMIFS(Import!AC$2:AC$237,Import!$F$2:$F$237,$F82,Import!$G$2:$G$237,$G82)</f>
        <v>3</v>
      </c>
      <c r="AD82" s="2" t="str">
        <f t="shared" ref="AD82:AF101" si="45">VLOOKUP($C82,Import_Donnees,COLUMN()-2,FALSE)</f>
        <v>F</v>
      </c>
      <c r="AE82" s="2" t="str">
        <f t="shared" si="45"/>
        <v>SAGE</v>
      </c>
      <c r="AF82" s="2" t="str">
        <f t="shared" si="45"/>
        <v>Maina</v>
      </c>
      <c r="AG82" s="2">
        <f>SUMIFS(Import!AG$2:AG$237,Import!$F$2:$F$237,$F82,Import!$G$2:$G$237,$G82)</f>
        <v>381</v>
      </c>
      <c r="AH82" s="2">
        <f>SUMIFS(Import!AH$2:AH$237,Import!$F$2:$F$237,$F82,Import!$G$2:$G$237,$G82)</f>
        <v>60.57</v>
      </c>
      <c r="AI82" s="2">
        <f>SUMIFS(Import!AI$2:AI$237,Import!$F$2:$F$237,$F82,Import!$G$2:$G$237,$G82)</f>
        <v>73.13</v>
      </c>
      <c r="AJ82" s="2">
        <f>SUMIFS(Import!AJ$2:AJ$237,Import!$F$2:$F$237,$F82,Import!$G$2:$G$237,$G82)</f>
        <v>0</v>
      </c>
      <c r="AK82" s="2">
        <f t="shared" ref="AK82:AM101" si="46">VLOOKUP($C82,Import_Donnees,COLUMN()-2,FALSE)</f>
        <v>0</v>
      </c>
      <c r="AL82" s="2">
        <f t="shared" si="46"/>
        <v>0</v>
      </c>
      <c r="AM82" s="2">
        <f t="shared" si="46"/>
        <v>0</v>
      </c>
      <c r="AN82" s="2">
        <f>SUMIFS(Import!AN$2:AN$237,Import!$F$2:$F$237,$F82,Import!$G$2:$G$237,$G82)</f>
        <v>0</v>
      </c>
      <c r="AO82" s="2">
        <f>SUMIFS(Import!AO$2:AO$237,Import!$F$2:$F$237,$F82,Import!$G$2:$G$237,$G82)</f>
        <v>0</v>
      </c>
      <c r="AP82" s="2">
        <f>SUMIFS(Import!AP$2:AP$237,Import!$F$2:$F$237,$F82,Import!$G$2:$G$237,$G82)</f>
        <v>0</v>
      </c>
      <c r="AQ82" s="2">
        <f>SUMIFS(Import!AQ$2:AQ$237,Import!$F$2:$F$237,$F82,Import!$G$2:$G$237,$G82)</f>
        <v>0</v>
      </c>
      <c r="AR82" s="2">
        <f t="shared" ref="AR82:AT101" si="47">VLOOKUP($C82,Import_Donnees,COLUMN()-2,FALSE)</f>
        <v>0</v>
      </c>
      <c r="AS82" s="2">
        <f t="shared" si="47"/>
        <v>0</v>
      </c>
      <c r="AT82" s="2">
        <f t="shared" si="47"/>
        <v>0</v>
      </c>
      <c r="AU82" s="2">
        <f>SUMIFS(Import!AU$2:AU$237,Import!$F$2:$F$237,$F82,Import!$G$2:$G$237,$G82)</f>
        <v>0</v>
      </c>
      <c r="AV82" s="2">
        <f>SUMIFS(Import!AV$2:AV$237,Import!$F$2:$F$237,$F82,Import!$G$2:$G$237,$G82)</f>
        <v>0</v>
      </c>
      <c r="AW82" s="2">
        <f>SUMIFS(Import!AW$2:AW$237,Import!$F$2:$F$237,$F82,Import!$G$2:$G$237,$G82)</f>
        <v>0</v>
      </c>
      <c r="AX82" s="2">
        <f>SUMIFS(Import!AX$2:AX$237,Import!$F$2:$F$237,$F82,Import!$G$2:$G$237,$G82)</f>
        <v>0</v>
      </c>
      <c r="AY82" s="2">
        <f t="shared" ref="AY82:BA101" si="48">VLOOKUP($C82,Import_Donnees,COLUMN()-2,FALSE)</f>
        <v>0</v>
      </c>
      <c r="AZ82" s="2">
        <f t="shared" si="48"/>
        <v>0</v>
      </c>
      <c r="BA82" s="2">
        <f t="shared" si="48"/>
        <v>0</v>
      </c>
      <c r="BB82" s="2">
        <f>SUMIFS(Import!BB$2:BB$237,Import!$F$2:$F$237,$F82,Import!$G$2:$G$237,$G82)</f>
        <v>0</v>
      </c>
      <c r="BC82" s="2">
        <f>SUMIFS(Import!BC$2:BC$237,Import!$F$2:$F$237,$F82,Import!$G$2:$G$237,$G82)</f>
        <v>0</v>
      </c>
      <c r="BD82" s="2">
        <f>SUMIFS(Import!BD$2:BD$237,Import!$F$2:$F$237,$F82,Import!$G$2:$G$237,$G82)</f>
        <v>0</v>
      </c>
      <c r="BE82" s="2">
        <f>SUMIFS(Import!BE$2:BE$237,Import!$F$2:$F$237,$F82,Import!$G$2:$G$237,$G82)</f>
        <v>0</v>
      </c>
      <c r="BF82" s="2">
        <f t="shared" ref="BF82:BH101" si="49">VLOOKUP($C82,Import_Donnees,COLUMN()-2,FALSE)</f>
        <v>0</v>
      </c>
      <c r="BG82" s="2">
        <f t="shared" si="49"/>
        <v>0</v>
      </c>
      <c r="BH82" s="2">
        <f t="shared" si="49"/>
        <v>0</v>
      </c>
      <c r="BI82" s="2">
        <f>SUMIFS(Import!BI$2:BI$237,Import!$F$2:$F$237,$F82,Import!$G$2:$G$237,$G82)</f>
        <v>0</v>
      </c>
      <c r="BJ82" s="2">
        <f>SUMIFS(Import!BJ$2:BJ$237,Import!$F$2:$F$237,$F82,Import!$G$2:$G$237,$G82)</f>
        <v>0</v>
      </c>
      <c r="BK82" s="2">
        <f>SUMIFS(Import!BK$2:BK$237,Import!$F$2:$F$237,$F82,Import!$G$2:$G$237,$G82)</f>
        <v>0</v>
      </c>
      <c r="BL82" s="2">
        <f>SUMIFS(Import!BL$2:BL$237,Import!$F$2:$F$237,$F82,Import!$G$2:$G$237,$G82)</f>
        <v>0</v>
      </c>
      <c r="BM82" s="2">
        <f t="shared" ref="BM82:BO101" si="50">VLOOKUP($C82,Import_Donnees,COLUMN()-2,FALSE)</f>
        <v>0</v>
      </c>
      <c r="BN82" s="2">
        <f t="shared" si="50"/>
        <v>0</v>
      </c>
      <c r="BO82" s="2">
        <f t="shared" si="50"/>
        <v>0</v>
      </c>
      <c r="BP82" s="2">
        <f>SUMIFS(Import!BP$2:BP$237,Import!$F$2:$F$237,$F82,Import!$G$2:$G$237,$G82)</f>
        <v>0</v>
      </c>
      <c r="BQ82" s="2">
        <f>SUMIFS(Import!BQ$2:BQ$237,Import!$F$2:$F$237,$F82,Import!$G$2:$G$237,$G82)</f>
        <v>0</v>
      </c>
      <c r="BR82" s="2">
        <f>SUMIFS(Import!BR$2:BR$237,Import!$F$2:$F$237,$F82,Import!$G$2:$G$237,$G82)</f>
        <v>0</v>
      </c>
      <c r="BS82" s="2">
        <f>SUMIFS(Import!BS$2:BS$237,Import!$F$2:$F$237,$F82,Import!$G$2:$G$237,$G82)</f>
        <v>0</v>
      </c>
      <c r="BT82" s="2">
        <f t="shared" ref="BT82:BV101" si="51">VLOOKUP($C82,Import_Donnees,COLUMN()-2,FALSE)</f>
        <v>0</v>
      </c>
      <c r="BU82" s="2">
        <f t="shared" si="51"/>
        <v>0</v>
      </c>
      <c r="BV82" s="2">
        <f t="shared" si="51"/>
        <v>0</v>
      </c>
      <c r="BW82" s="2">
        <f>SUMIFS(Import!BW$2:BW$237,Import!$F$2:$F$237,$F82,Import!$G$2:$G$237,$G82)</f>
        <v>0</v>
      </c>
      <c r="BX82" s="2">
        <f>SUMIFS(Import!BX$2:BX$237,Import!$F$2:$F$237,$F82,Import!$G$2:$G$237,$G82)</f>
        <v>0</v>
      </c>
      <c r="BY82" s="2">
        <f>SUMIFS(Import!BY$2:BY$237,Import!$F$2:$F$237,$F82,Import!$G$2:$G$237,$G82)</f>
        <v>0</v>
      </c>
      <c r="BZ82" s="2">
        <f>SUMIFS(Import!BZ$2:BZ$237,Import!$F$2:$F$237,$F82,Import!$G$2:$G$237,$G82)</f>
        <v>0</v>
      </c>
      <c r="CA82" s="2">
        <f t="shared" ref="CA82:CC101" si="52">VLOOKUP($C82,Import_Donnees,COLUMN()-2,FALSE)</f>
        <v>0</v>
      </c>
      <c r="CB82" s="2">
        <f t="shared" si="52"/>
        <v>0</v>
      </c>
      <c r="CC82" s="2">
        <f t="shared" si="52"/>
        <v>0</v>
      </c>
      <c r="CD82" s="2">
        <f>SUMIFS(Import!CD$2:CD$237,Import!$F$2:$F$237,$F82,Import!$G$2:$G$237,$G82)</f>
        <v>0</v>
      </c>
      <c r="CE82" s="2">
        <f>SUMIFS(Import!CE$2:CE$237,Import!$F$2:$F$237,$F82,Import!$G$2:$G$237,$G82)</f>
        <v>0</v>
      </c>
      <c r="CF82" s="2">
        <f>SUMIFS(Import!CF$2:CF$237,Import!$F$2:$F$237,$F82,Import!$G$2:$G$237,$G82)</f>
        <v>0</v>
      </c>
      <c r="CG82" s="2">
        <f>SUMIFS(Import!CG$2:CG$237,Import!$F$2:$F$237,$F82,Import!$G$2:$G$237,$G82)</f>
        <v>0</v>
      </c>
      <c r="CH82" s="2">
        <f t="shared" ref="CH82:CJ101" si="53">VLOOKUP($C82,Import_Donnees,COLUMN()-2,FALSE)</f>
        <v>0</v>
      </c>
      <c r="CI82" s="2">
        <f t="shared" si="53"/>
        <v>0</v>
      </c>
      <c r="CJ82" s="2">
        <f t="shared" si="53"/>
        <v>0</v>
      </c>
      <c r="CK82" s="2">
        <f>SUMIFS(Import!CK$2:CK$237,Import!$F$2:$F$237,$F82,Import!$G$2:$G$237,$G82)</f>
        <v>0</v>
      </c>
      <c r="CL82" s="2">
        <f>SUMIFS(Import!CL$2:CL$237,Import!$F$2:$F$237,$F82,Import!$G$2:$G$237,$G82)</f>
        <v>0</v>
      </c>
      <c r="CM82" s="2">
        <f>SUMIFS(Import!CM$2:CM$237,Import!$F$2:$F$237,$F82,Import!$G$2:$G$237,$G82)</f>
        <v>0</v>
      </c>
      <c r="CN82" s="2">
        <f>SUMIFS(Import!CN$2:CN$237,Import!$F$2:$F$237,$F82,Import!$G$2:$G$237,$G82)</f>
        <v>0</v>
      </c>
      <c r="CO82" s="3">
        <f t="shared" ref="CO82:CQ101" si="54">VLOOKUP($C82,Import_Donnees,COLUMN()-2,FALSE)</f>
        <v>0</v>
      </c>
      <c r="CP82" s="3">
        <f t="shared" si="54"/>
        <v>0</v>
      </c>
      <c r="CQ82" s="3">
        <f t="shared" si="54"/>
        <v>0</v>
      </c>
      <c r="CR82" s="2">
        <f>SUMIFS(Import!CR$2:CR$237,Import!$F$2:$F$237,$F82,Import!$G$2:$G$237,$G82)</f>
        <v>0</v>
      </c>
      <c r="CS82" s="2">
        <f>SUMIFS(Import!CS$2:CS$237,Import!$F$2:$F$237,$F82,Import!$G$2:$G$237,$G82)</f>
        <v>0</v>
      </c>
      <c r="CT82" s="2">
        <f>SUMIFS(Import!CT$2:CT$237,Import!$F$2:$F$237,$F82,Import!$G$2:$G$237,$G82)</f>
        <v>0</v>
      </c>
    </row>
    <row r="83" spans="1:98" x14ac:dyDescent="0.25">
      <c r="A83" s="2" t="s">
        <v>38</v>
      </c>
      <c r="B83" s="2" t="s">
        <v>39</v>
      </c>
      <c r="C83" s="2">
        <v>1</v>
      </c>
      <c r="D83" s="2" t="s">
        <v>40</v>
      </c>
      <c r="E83" s="2">
        <v>26</v>
      </c>
      <c r="F83" s="2" t="s">
        <v>58</v>
      </c>
      <c r="G83" s="2">
        <v>2</v>
      </c>
      <c r="H83" s="2">
        <f>IF(SUMIFS(Import!H$2:H$237,Import!$F$2:$F$237,$F83,Import!$G$2:$G$237,$G83)=0,Data_T1!$H83,SUMIFS(Import!H$2:H$237,Import!$F$2:$F$237,$F83,Import!$G$2:$G$237,$G83))</f>
        <v>212</v>
      </c>
      <c r="I83" s="2">
        <f>SUMIFS(Import!I$2:I$237,Import!$F$2:$F$237,$F83,Import!$G$2:$G$237,$G83)</f>
        <v>108</v>
      </c>
      <c r="J83" s="2">
        <f>SUMIFS(Import!J$2:J$237,Import!$F$2:$F$237,$F83,Import!$G$2:$G$237,$G83)</f>
        <v>50.94</v>
      </c>
      <c r="K83" s="2">
        <f>SUMIFS(Import!K$2:K$237,Import!$F$2:$F$237,$F83,Import!$G$2:$G$237,$G83)</f>
        <v>104</v>
      </c>
      <c r="L83" s="2">
        <f>SUMIFS(Import!L$2:L$237,Import!$F$2:$F$237,$F83,Import!$G$2:$G$237,$G83)</f>
        <v>49.06</v>
      </c>
      <c r="M83" s="2">
        <f>SUMIFS(Import!M$2:M$237,Import!$F$2:$F$237,$F83,Import!$G$2:$G$237,$G83)</f>
        <v>0</v>
      </c>
      <c r="N83" s="2">
        <f>SUMIFS(Import!N$2:N$237,Import!$F$2:$F$237,$F83,Import!$G$2:$G$237,$G83)</f>
        <v>0</v>
      </c>
      <c r="O83" s="2">
        <f>SUMIFS(Import!O$2:O$237,Import!$F$2:$F$237,$F83,Import!$G$2:$G$237,$G83)</f>
        <v>0</v>
      </c>
      <c r="P83" s="2">
        <f>SUMIFS(Import!P$2:P$237,Import!$F$2:$F$237,$F83,Import!$G$2:$G$237,$G83)</f>
        <v>0</v>
      </c>
      <c r="Q83" s="2">
        <f>SUMIFS(Import!Q$2:Q$237,Import!$F$2:$F$237,$F83,Import!$G$2:$G$237,$G83)</f>
        <v>0</v>
      </c>
      <c r="R83" s="2">
        <f>SUMIFS(Import!R$2:R$237,Import!$F$2:$F$237,$F83,Import!$G$2:$G$237,$G83)</f>
        <v>0</v>
      </c>
      <c r="S83" s="2">
        <f>SUMIFS(Import!S$2:S$237,Import!$F$2:$F$237,$F83,Import!$G$2:$G$237,$G83)</f>
        <v>104</v>
      </c>
      <c r="T83" s="2">
        <f>SUMIFS(Import!T$2:T$237,Import!$F$2:$F$237,$F83,Import!$G$2:$G$237,$G83)</f>
        <v>49.06</v>
      </c>
      <c r="U83" s="2">
        <f>SUMIFS(Import!U$2:U$237,Import!$F$2:$F$237,$F83,Import!$G$2:$G$237,$G83)</f>
        <v>100</v>
      </c>
      <c r="V83" s="2">
        <f>SUMIFS(Import!V$2:V$237,Import!$F$2:$F$237,$F83,Import!$G$2:$G$237,$G83)</f>
        <v>1</v>
      </c>
      <c r="W83" s="2" t="str">
        <f t="shared" si="44"/>
        <v>M</v>
      </c>
      <c r="X83" s="2" t="str">
        <f t="shared" si="44"/>
        <v>GREIG</v>
      </c>
      <c r="Y83" s="2" t="str">
        <f t="shared" si="44"/>
        <v>Moana</v>
      </c>
      <c r="Z83" s="2">
        <f>SUMIFS(Import!Z$2:Z$237,Import!$F$2:$F$237,$F83,Import!$G$2:$G$237,$G83)</f>
        <v>9</v>
      </c>
      <c r="AA83" s="2">
        <f>SUMIFS(Import!AA$2:AA$237,Import!$F$2:$F$237,$F83,Import!$G$2:$G$237,$G83)</f>
        <v>4.25</v>
      </c>
      <c r="AB83" s="2">
        <f>SUMIFS(Import!AB$2:AB$237,Import!$F$2:$F$237,$F83,Import!$G$2:$G$237,$G83)</f>
        <v>8.65</v>
      </c>
      <c r="AC83" s="2">
        <f>SUMIFS(Import!AC$2:AC$237,Import!$F$2:$F$237,$F83,Import!$G$2:$G$237,$G83)</f>
        <v>3</v>
      </c>
      <c r="AD83" s="2" t="str">
        <f t="shared" si="45"/>
        <v>F</v>
      </c>
      <c r="AE83" s="2" t="str">
        <f t="shared" si="45"/>
        <v>SAGE</v>
      </c>
      <c r="AF83" s="2" t="str">
        <f t="shared" si="45"/>
        <v>Maina</v>
      </c>
      <c r="AG83" s="2">
        <f>SUMIFS(Import!AG$2:AG$237,Import!$F$2:$F$237,$F83,Import!$G$2:$G$237,$G83)</f>
        <v>95</v>
      </c>
      <c r="AH83" s="2">
        <f>SUMIFS(Import!AH$2:AH$237,Import!$F$2:$F$237,$F83,Import!$G$2:$G$237,$G83)</f>
        <v>44.81</v>
      </c>
      <c r="AI83" s="2">
        <f>SUMIFS(Import!AI$2:AI$237,Import!$F$2:$F$237,$F83,Import!$G$2:$G$237,$G83)</f>
        <v>91.35</v>
      </c>
      <c r="AJ83" s="2">
        <f>SUMIFS(Import!AJ$2:AJ$237,Import!$F$2:$F$237,$F83,Import!$G$2:$G$237,$G83)</f>
        <v>0</v>
      </c>
      <c r="AK83" s="2">
        <f t="shared" si="46"/>
        <v>0</v>
      </c>
      <c r="AL83" s="2">
        <f t="shared" si="46"/>
        <v>0</v>
      </c>
      <c r="AM83" s="2">
        <f t="shared" si="46"/>
        <v>0</v>
      </c>
      <c r="AN83" s="2">
        <f>SUMIFS(Import!AN$2:AN$237,Import!$F$2:$F$237,$F83,Import!$G$2:$G$237,$G83)</f>
        <v>0</v>
      </c>
      <c r="AO83" s="2">
        <f>SUMIFS(Import!AO$2:AO$237,Import!$F$2:$F$237,$F83,Import!$G$2:$G$237,$G83)</f>
        <v>0</v>
      </c>
      <c r="AP83" s="2">
        <f>SUMIFS(Import!AP$2:AP$237,Import!$F$2:$F$237,$F83,Import!$G$2:$G$237,$G83)</f>
        <v>0</v>
      </c>
      <c r="AQ83" s="2">
        <f>SUMIFS(Import!AQ$2:AQ$237,Import!$F$2:$F$237,$F83,Import!$G$2:$G$237,$G83)</f>
        <v>0</v>
      </c>
      <c r="AR83" s="2">
        <f t="shared" si="47"/>
        <v>0</v>
      </c>
      <c r="AS83" s="2">
        <f t="shared" si="47"/>
        <v>0</v>
      </c>
      <c r="AT83" s="2">
        <f t="shared" si="47"/>
        <v>0</v>
      </c>
      <c r="AU83" s="2">
        <f>SUMIFS(Import!AU$2:AU$237,Import!$F$2:$F$237,$F83,Import!$G$2:$G$237,$G83)</f>
        <v>0</v>
      </c>
      <c r="AV83" s="2">
        <f>SUMIFS(Import!AV$2:AV$237,Import!$F$2:$F$237,$F83,Import!$G$2:$G$237,$G83)</f>
        <v>0</v>
      </c>
      <c r="AW83" s="2">
        <f>SUMIFS(Import!AW$2:AW$237,Import!$F$2:$F$237,$F83,Import!$G$2:$G$237,$G83)</f>
        <v>0</v>
      </c>
      <c r="AX83" s="2">
        <f>SUMIFS(Import!AX$2:AX$237,Import!$F$2:$F$237,$F83,Import!$G$2:$G$237,$G83)</f>
        <v>0</v>
      </c>
      <c r="AY83" s="2">
        <f t="shared" si="48"/>
        <v>0</v>
      </c>
      <c r="AZ83" s="2">
        <f t="shared" si="48"/>
        <v>0</v>
      </c>
      <c r="BA83" s="2">
        <f t="shared" si="48"/>
        <v>0</v>
      </c>
      <c r="BB83" s="2">
        <f>SUMIFS(Import!BB$2:BB$237,Import!$F$2:$F$237,$F83,Import!$G$2:$G$237,$G83)</f>
        <v>0</v>
      </c>
      <c r="BC83" s="2">
        <f>SUMIFS(Import!BC$2:BC$237,Import!$F$2:$F$237,$F83,Import!$G$2:$G$237,$G83)</f>
        <v>0</v>
      </c>
      <c r="BD83" s="2">
        <f>SUMIFS(Import!BD$2:BD$237,Import!$F$2:$F$237,$F83,Import!$G$2:$G$237,$G83)</f>
        <v>0</v>
      </c>
      <c r="BE83" s="2">
        <f>SUMIFS(Import!BE$2:BE$237,Import!$F$2:$F$237,$F83,Import!$G$2:$G$237,$G83)</f>
        <v>0</v>
      </c>
      <c r="BF83" s="2">
        <f t="shared" si="49"/>
        <v>0</v>
      </c>
      <c r="BG83" s="2">
        <f t="shared" si="49"/>
        <v>0</v>
      </c>
      <c r="BH83" s="2">
        <f t="shared" si="49"/>
        <v>0</v>
      </c>
      <c r="BI83" s="2">
        <f>SUMIFS(Import!BI$2:BI$237,Import!$F$2:$F$237,$F83,Import!$G$2:$G$237,$G83)</f>
        <v>0</v>
      </c>
      <c r="BJ83" s="2">
        <f>SUMIFS(Import!BJ$2:BJ$237,Import!$F$2:$F$237,$F83,Import!$G$2:$G$237,$G83)</f>
        <v>0</v>
      </c>
      <c r="BK83" s="2">
        <f>SUMIFS(Import!BK$2:BK$237,Import!$F$2:$F$237,$F83,Import!$G$2:$G$237,$G83)</f>
        <v>0</v>
      </c>
      <c r="BL83" s="2">
        <f>SUMIFS(Import!BL$2:BL$237,Import!$F$2:$F$237,$F83,Import!$G$2:$G$237,$G83)</f>
        <v>0</v>
      </c>
      <c r="BM83" s="2">
        <f t="shared" si="50"/>
        <v>0</v>
      </c>
      <c r="BN83" s="2">
        <f t="shared" si="50"/>
        <v>0</v>
      </c>
      <c r="BO83" s="2">
        <f t="shared" si="50"/>
        <v>0</v>
      </c>
      <c r="BP83" s="2">
        <f>SUMIFS(Import!BP$2:BP$237,Import!$F$2:$F$237,$F83,Import!$G$2:$G$237,$G83)</f>
        <v>0</v>
      </c>
      <c r="BQ83" s="2">
        <f>SUMIFS(Import!BQ$2:BQ$237,Import!$F$2:$F$237,$F83,Import!$G$2:$G$237,$G83)</f>
        <v>0</v>
      </c>
      <c r="BR83" s="2">
        <f>SUMIFS(Import!BR$2:BR$237,Import!$F$2:$F$237,$F83,Import!$G$2:$G$237,$G83)</f>
        <v>0</v>
      </c>
      <c r="BS83" s="2">
        <f>SUMIFS(Import!BS$2:BS$237,Import!$F$2:$F$237,$F83,Import!$G$2:$G$237,$G83)</f>
        <v>0</v>
      </c>
      <c r="BT83" s="2">
        <f t="shared" si="51"/>
        <v>0</v>
      </c>
      <c r="BU83" s="2">
        <f t="shared" si="51"/>
        <v>0</v>
      </c>
      <c r="BV83" s="2">
        <f t="shared" si="51"/>
        <v>0</v>
      </c>
      <c r="BW83" s="2">
        <f>SUMIFS(Import!BW$2:BW$237,Import!$F$2:$F$237,$F83,Import!$G$2:$G$237,$G83)</f>
        <v>0</v>
      </c>
      <c r="BX83" s="2">
        <f>SUMIFS(Import!BX$2:BX$237,Import!$F$2:$F$237,$F83,Import!$G$2:$G$237,$G83)</f>
        <v>0</v>
      </c>
      <c r="BY83" s="2">
        <f>SUMIFS(Import!BY$2:BY$237,Import!$F$2:$F$237,$F83,Import!$G$2:$G$237,$G83)</f>
        <v>0</v>
      </c>
      <c r="BZ83" s="2">
        <f>SUMIFS(Import!BZ$2:BZ$237,Import!$F$2:$F$237,$F83,Import!$G$2:$G$237,$G83)</f>
        <v>0</v>
      </c>
      <c r="CA83" s="2">
        <f t="shared" si="52"/>
        <v>0</v>
      </c>
      <c r="CB83" s="2">
        <f t="shared" si="52"/>
        <v>0</v>
      </c>
      <c r="CC83" s="2">
        <f t="shared" si="52"/>
        <v>0</v>
      </c>
      <c r="CD83" s="2">
        <f>SUMIFS(Import!CD$2:CD$237,Import!$F$2:$F$237,$F83,Import!$G$2:$G$237,$G83)</f>
        <v>0</v>
      </c>
      <c r="CE83" s="2">
        <f>SUMIFS(Import!CE$2:CE$237,Import!$F$2:$F$237,$F83,Import!$G$2:$G$237,$G83)</f>
        <v>0</v>
      </c>
      <c r="CF83" s="2">
        <f>SUMIFS(Import!CF$2:CF$237,Import!$F$2:$F$237,$F83,Import!$G$2:$G$237,$G83)</f>
        <v>0</v>
      </c>
      <c r="CG83" s="2">
        <f>SUMIFS(Import!CG$2:CG$237,Import!$F$2:$F$237,$F83,Import!$G$2:$G$237,$G83)</f>
        <v>0</v>
      </c>
      <c r="CH83" s="2">
        <f t="shared" si="53"/>
        <v>0</v>
      </c>
      <c r="CI83" s="2">
        <f t="shared" si="53"/>
        <v>0</v>
      </c>
      <c r="CJ83" s="2">
        <f t="shared" si="53"/>
        <v>0</v>
      </c>
      <c r="CK83" s="2">
        <f>SUMIFS(Import!CK$2:CK$237,Import!$F$2:$F$237,$F83,Import!$G$2:$G$237,$G83)</f>
        <v>0</v>
      </c>
      <c r="CL83" s="2">
        <f>SUMIFS(Import!CL$2:CL$237,Import!$F$2:$F$237,$F83,Import!$G$2:$G$237,$G83)</f>
        <v>0</v>
      </c>
      <c r="CM83" s="2">
        <f>SUMIFS(Import!CM$2:CM$237,Import!$F$2:$F$237,$F83,Import!$G$2:$G$237,$G83)</f>
        <v>0</v>
      </c>
      <c r="CN83" s="2">
        <f>SUMIFS(Import!CN$2:CN$237,Import!$F$2:$F$237,$F83,Import!$G$2:$G$237,$G83)</f>
        <v>0</v>
      </c>
      <c r="CO83" s="3">
        <f t="shared" si="54"/>
        <v>0</v>
      </c>
      <c r="CP83" s="3">
        <f t="shared" si="54"/>
        <v>0</v>
      </c>
      <c r="CQ83" s="3">
        <f t="shared" si="54"/>
        <v>0</v>
      </c>
      <c r="CR83" s="2">
        <f>SUMIFS(Import!CR$2:CR$237,Import!$F$2:$F$237,$F83,Import!$G$2:$G$237,$G83)</f>
        <v>0</v>
      </c>
      <c r="CS83" s="2">
        <f>SUMIFS(Import!CS$2:CS$237,Import!$F$2:$F$237,$F83,Import!$G$2:$G$237,$G83)</f>
        <v>0</v>
      </c>
      <c r="CT83" s="2">
        <f>SUMIFS(Import!CT$2:CT$237,Import!$F$2:$F$237,$F83,Import!$G$2:$G$237,$G83)</f>
        <v>0</v>
      </c>
    </row>
    <row r="84" spans="1:98" x14ac:dyDescent="0.25">
      <c r="A84" s="2" t="s">
        <v>38</v>
      </c>
      <c r="B84" s="2" t="s">
        <v>39</v>
      </c>
      <c r="C84" s="2">
        <v>1</v>
      </c>
      <c r="D84" s="2" t="s">
        <v>40</v>
      </c>
      <c r="E84" s="2">
        <v>26</v>
      </c>
      <c r="F84" s="2" t="s">
        <v>58</v>
      </c>
      <c r="G84" s="2">
        <v>3</v>
      </c>
      <c r="H84" s="2">
        <f>IF(SUMIFS(Import!H$2:H$237,Import!$F$2:$F$237,$F84,Import!$G$2:$G$237,$G84)=0,Data_T1!$H84,SUMIFS(Import!H$2:H$237,Import!$F$2:$F$237,$F84,Import!$G$2:$G$237,$G84))</f>
        <v>88</v>
      </c>
      <c r="I84" s="2">
        <f>SUMIFS(Import!I$2:I$237,Import!$F$2:$F$237,$F84,Import!$G$2:$G$237,$G84)</f>
        <v>24</v>
      </c>
      <c r="J84" s="2">
        <f>SUMIFS(Import!J$2:J$237,Import!$F$2:$F$237,$F84,Import!$G$2:$G$237,$G84)</f>
        <v>27.27</v>
      </c>
      <c r="K84" s="2">
        <f>SUMIFS(Import!K$2:K$237,Import!$F$2:$F$237,$F84,Import!$G$2:$G$237,$G84)</f>
        <v>64</v>
      </c>
      <c r="L84" s="2">
        <f>SUMIFS(Import!L$2:L$237,Import!$F$2:$F$237,$F84,Import!$G$2:$G$237,$G84)</f>
        <v>72.73</v>
      </c>
      <c r="M84" s="2">
        <f>SUMIFS(Import!M$2:M$237,Import!$F$2:$F$237,$F84,Import!$G$2:$G$237,$G84)</f>
        <v>0</v>
      </c>
      <c r="N84" s="2">
        <f>SUMIFS(Import!N$2:N$237,Import!$F$2:$F$237,$F84,Import!$G$2:$G$237,$G84)</f>
        <v>0</v>
      </c>
      <c r="O84" s="2">
        <f>SUMIFS(Import!O$2:O$237,Import!$F$2:$F$237,$F84,Import!$G$2:$G$237,$G84)</f>
        <v>0</v>
      </c>
      <c r="P84" s="2">
        <f>SUMIFS(Import!P$2:P$237,Import!$F$2:$F$237,$F84,Import!$G$2:$G$237,$G84)</f>
        <v>1</v>
      </c>
      <c r="Q84" s="2">
        <f>SUMIFS(Import!Q$2:Q$237,Import!$F$2:$F$237,$F84,Import!$G$2:$G$237,$G84)</f>
        <v>1.1399999999999999</v>
      </c>
      <c r="R84" s="2">
        <f>SUMIFS(Import!R$2:R$237,Import!$F$2:$F$237,$F84,Import!$G$2:$G$237,$G84)</f>
        <v>1.56</v>
      </c>
      <c r="S84" s="2">
        <f>SUMIFS(Import!S$2:S$237,Import!$F$2:$F$237,$F84,Import!$G$2:$G$237,$G84)</f>
        <v>63</v>
      </c>
      <c r="T84" s="2">
        <f>SUMIFS(Import!T$2:T$237,Import!$F$2:$F$237,$F84,Import!$G$2:$G$237,$G84)</f>
        <v>71.59</v>
      </c>
      <c r="U84" s="2">
        <f>SUMIFS(Import!U$2:U$237,Import!$F$2:$F$237,$F84,Import!$G$2:$G$237,$G84)</f>
        <v>98.44</v>
      </c>
      <c r="V84" s="2">
        <f>SUMIFS(Import!V$2:V$237,Import!$F$2:$F$237,$F84,Import!$G$2:$G$237,$G84)</f>
        <v>1</v>
      </c>
      <c r="W84" s="2" t="str">
        <f t="shared" si="44"/>
        <v>M</v>
      </c>
      <c r="X84" s="2" t="str">
        <f t="shared" si="44"/>
        <v>GREIG</v>
      </c>
      <c r="Y84" s="2" t="str">
        <f t="shared" si="44"/>
        <v>Moana</v>
      </c>
      <c r="Z84" s="2">
        <f>SUMIFS(Import!Z$2:Z$237,Import!$F$2:$F$237,$F84,Import!$G$2:$G$237,$G84)</f>
        <v>7</v>
      </c>
      <c r="AA84" s="2">
        <f>SUMIFS(Import!AA$2:AA$237,Import!$F$2:$F$237,$F84,Import!$G$2:$G$237,$G84)</f>
        <v>7.95</v>
      </c>
      <c r="AB84" s="2">
        <f>SUMIFS(Import!AB$2:AB$237,Import!$F$2:$F$237,$F84,Import!$G$2:$G$237,$G84)</f>
        <v>11.11</v>
      </c>
      <c r="AC84" s="2">
        <f>SUMIFS(Import!AC$2:AC$237,Import!$F$2:$F$237,$F84,Import!$G$2:$G$237,$G84)</f>
        <v>3</v>
      </c>
      <c r="AD84" s="2" t="str">
        <f t="shared" si="45"/>
        <v>F</v>
      </c>
      <c r="AE84" s="2" t="str">
        <f t="shared" si="45"/>
        <v>SAGE</v>
      </c>
      <c r="AF84" s="2" t="str">
        <f t="shared" si="45"/>
        <v>Maina</v>
      </c>
      <c r="AG84" s="2">
        <f>SUMIFS(Import!AG$2:AG$237,Import!$F$2:$F$237,$F84,Import!$G$2:$G$237,$G84)</f>
        <v>56</v>
      </c>
      <c r="AH84" s="2">
        <f>SUMIFS(Import!AH$2:AH$237,Import!$F$2:$F$237,$F84,Import!$G$2:$G$237,$G84)</f>
        <v>63.64</v>
      </c>
      <c r="AI84" s="2">
        <f>SUMIFS(Import!AI$2:AI$237,Import!$F$2:$F$237,$F84,Import!$G$2:$G$237,$G84)</f>
        <v>88.89</v>
      </c>
      <c r="AJ84" s="2">
        <f>SUMIFS(Import!AJ$2:AJ$237,Import!$F$2:$F$237,$F84,Import!$G$2:$G$237,$G84)</f>
        <v>0</v>
      </c>
      <c r="AK84" s="2">
        <f t="shared" si="46"/>
        <v>0</v>
      </c>
      <c r="AL84" s="2">
        <f t="shared" si="46"/>
        <v>0</v>
      </c>
      <c r="AM84" s="2">
        <f t="shared" si="46"/>
        <v>0</v>
      </c>
      <c r="AN84" s="2">
        <f>SUMIFS(Import!AN$2:AN$237,Import!$F$2:$F$237,$F84,Import!$G$2:$G$237,$G84)</f>
        <v>0</v>
      </c>
      <c r="AO84" s="2">
        <f>SUMIFS(Import!AO$2:AO$237,Import!$F$2:$F$237,$F84,Import!$G$2:$G$237,$G84)</f>
        <v>0</v>
      </c>
      <c r="AP84" s="2">
        <f>SUMIFS(Import!AP$2:AP$237,Import!$F$2:$F$237,$F84,Import!$G$2:$G$237,$G84)</f>
        <v>0</v>
      </c>
      <c r="AQ84" s="2">
        <f>SUMIFS(Import!AQ$2:AQ$237,Import!$F$2:$F$237,$F84,Import!$G$2:$G$237,$G84)</f>
        <v>0</v>
      </c>
      <c r="AR84" s="2">
        <f t="shared" si="47"/>
        <v>0</v>
      </c>
      <c r="AS84" s="2">
        <f t="shared" si="47"/>
        <v>0</v>
      </c>
      <c r="AT84" s="2">
        <f t="shared" si="47"/>
        <v>0</v>
      </c>
      <c r="AU84" s="2">
        <f>SUMIFS(Import!AU$2:AU$237,Import!$F$2:$F$237,$F84,Import!$G$2:$G$237,$G84)</f>
        <v>0</v>
      </c>
      <c r="AV84" s="2">
        <f>SUMIFS(Import!AV$2:AV$237,Import!$F$2:$F$237,$F84,Import!$G$2:$G$237,$G84)</f>
        <v>0</v>
      </c>
      <c r="AW84" s="2">
        <f>SUMIFS(Import!AW$2:AW$237,Import!$F$2:$F$237,$F84,Import!$G$2:$G$237,$G84)</f>
        <v>0</v>
      </c>
      <c r="AX84" s="2">
        <f>SUMIFS(Import!AX$2:AX$237,Import!$F$2:$F$237,$F84,Import!$G$2:$G$237,$G84)</f>
        <v>0</v>
      </c>
      <c r="AY84" s="2">
        <f t="shared" si="48"/>
        <v>0</v>
      </c>
      <c r="AZ84" s="2">
        <f t="shared" si="48"/>
        <v>0</v>
      </c>
      <c r="BA84" s="2">
        <f t="shared" si="48"/>
        <v>0</v>
      </c>
      <c r="BB84" s="2">
        <f>SUMIFS(Import!BB$2:BB$237,Import!$F$2:$F$237,$F84,Import!$G$2:$G$237,$G84)</f>
        <v>0</v>
      </c>
      <c r="BC84" s="2">
        <f>SUMIFS(Import!BC$2:BC$237,Import!$F$2:$F$237,$F84,Import!$G$2:$G$237,$G84)</f>
        <v>0</v>
      </c>
      <c r="BD84" s="2">
        <f>SUMIFS(Import!BD$2:BD$237,Import!$F$2:$F$237,$F84,Import!$G$2:$G$237,$G84)</f>
        <v>0</v>
      </c>
      <c r="BE84" s="2">
        <f>SUMIFS(Import!BE$2:BE$237,Import!$F$2:$F$237,$F84,Import!$G$2:$G$237,$G84)</f>
        <v>0</v>
      </c>
      <c r="BF84" s="2">
        <f t="shared" si="49"/>
        <v>0</v>
      </c>
      <c r="BG84" s="2">
        <f t="shared" si="49"/>
        <v>0</v>
      </c>
      <c r="BH84" s="2">
        <f t="shared" si="49"/>
        <v>0</v>
      </c>
      <c r="BI84" s="2">
        <f>SUMIFS(Import!BI$2:BI$237,Import!$F$2:$F$237,$F84,Import!$G$2:$G$237,$G84)</f>
        <v>0</v>
      </c>
      <c r="BJ84" s="2">
        <f>SUMIFS(Import!BJ$2:BJ$237,Import!$F$2:$F$237,$F84,Import!$G$2:$G$237,$G84)</f>
        <v>0</v>
      </c>
      <c r="BK84" s="2">
        <f>SUMIFS(Import!BK$2:BK$237,Import!$F$2:$F$237,$F84,Import!$G$2:$G$237,$G84)</f>
        <v>0</v>
      </c>
      <c r="BL84" s="2">
        <f>SUMIFS(Import!BL$2:BL$237,Import!$F$2:$F$237,$F84,Import!$G$2:$G$237,$G84)</f>
        <v>0</v>
      </c>
      <c r="BM84" s="2">
        <f t="shared" si="50"/>
        <v>0</v>
      </c>
      <c r="BN84" s="2">
        <f t="shared" si="50"/>
        <v>0</v>
      </c>
      <c r="BO84" s="2">
        <f t="shared" si="50"/>
        <v>0</v>
      </c>
      <c r="BP84" s="2">
        <f>SUMIFS(Import!BP$2:BP$237,Import!$F$2:$F$237,$F84,Import!$G$2:$G$237,$G84)</f>
        <v>0</v>
      </c>
      <c r="BQ84" s="2">
        <f>SUMIFS(Import!BQ$2:BQ$237,Import!$F$2:$F$237,$F84,Import!$G$2:$G$237,$G84)</f>
        <v>0</v>
      </c>
      <c r="BR84" s="2">
        <f>SUMIFS(Import!BR$2:BR$237,Import!$F$2:$F$237,$F84,Import!$G$2:$G$237,$G84)</f>
        <v>0</v>
      </c>
      <c r="BS84" s="2">
        <f>SUMIFS(Import!BS$2:BS$237,Import!$F$2:$F$237,$F84,Import!$G$2:$G$237,$G84)</f>
        <v>0</v>
      </c>
      <c r="BT84" s="2">
        <f t="shared" si="51"/>
        <v>0</v>
      </c>
      <c r="BU84" s="2">
        <f t="shared" si="51"/>
        <v>0</v>
      </c>
      <c r="BV84" s="2">
        <f t="shared" si="51"/>
        <v>0</v>
      </c>
      <c r="BW84" s="2">
        <f>SUMIFS(Import!BW$2:BW$237,Import!$F$2:$F$237,$F84,Import!$G$2:$G$237,$G84)</f>
        <v>0</v>
      </c>
      <c r="BX84" s="2">
        <f>SUMIFS(Import!BX$2:BX$237,Import!$F$2:$F$237,$F84,Import!$G$2:$G$237,$G84)</f>
        <v>0</v>
      </c>
      <c r="BY84" s="2">
        <f>SUMIFS(Import!BY$2:BY$237,Import!$F$2:$F$237,$F84,Import!$G$2:$G$237,$G84)</f>
        <v>0</v>
      </c>
      <c r="BZ84" s="2">
        <f>SUMIFS(Import!BZ$2:BZ$237,Import!$F$2:$F$237,$F84,Import!$G$2:$G$237,$G84)</f>
        <v>0</v>
      </c>
      <c r="CA84" s="2">
        <f t="shared" si="52"/>
        <v>0</v>
      </c>
      <c r="CB84" s="2">
        <f t="shared" si="52"/>
        <v>0</v>
      </c>
      <c r="CC84" s="2">
        <f t="shared" si="52"/>
        <v>0</v>
      </c>
      <c r="CD84" s="2">
        <f>SUMIFS(Import!CD$2:CD$237,Import!$F$2:$F$237,$F84,Import!$G$2:$G$237,$G84)</f>
        <v>0</v>
      </c>
      <c r="CE84" s="2">
        <f>SUMIFS(Import!CE$2:CE$237,Import!$F$2:$F$237,$F84,Import!$G$2:$G$237,$G84)</f>
        <v>0</v>
      </c>
      <c r="CF84" s="2">
        <f>SUMIFS(Import!CF$2:CF$237,Import!$F$2:$F$237,$F84,Import!$G$2:$G$237,$G84)</f>
        <v>0</v>
      </c>
      <c r="CG84" s="2">
        <f>SUMIFS(Import!CG$2:CG$237,Import!$F$2:$F$237,$F84,Import!$G$2:$G$237,$G84)</f>
        <v>0</v>
      </c>
      <c r="CH84" s="2">
        <f t="shared" si="53"/>
        <v>0</v>
      </c>
      <c r="CI84" s="2">
        <f t="shared" si="53"/>
        <v>0</v>
      </c>
      <c r="CJ84" s="2">
        <f t="shared" si="53"/>
        <v>0</v>
      </c>
      <c r="CK84" s="2">
        <f>SUMIFS(Import!CK$2:CK$237,Import!$F$2:$F$237,$F84,Import!$G$2:$G$237,$G84)</f>
        <v>0</v>
      </c>
      <c r="CL84" s="2">
        <f>SUMIFS(Import!CL$2:CL$237,Import!$F$2:$F$237,$F84,Import!$G$2:$G$237,$G84)</f>
        <v>0</v>
      </c>
      <c r="CM84" s="2">
        <f>SUMIFS(Import!CM$2:CM$237,Import!$F$2:$F$237,$F84,Import!$G$2:$G$237,$G84)</f>
        <v>0</v>
      </c>
      <c r="CN84" s="2">
        <f>SUMIFS(Import!CN$2:CN$237,Import!$F$2:$F$237,$F84,Import!$G$2:$G$237,$G84)</f>
        <v>0</v>
      </c>
      <c r="CO84" s="3">
        <f t="shared" si="54"/>
        <v>0</v>
      </c>
      <c r="CP84" s="3">
        <f t="shared" si="54"/>
        <v>0</v>
      </c>
      <c r="CQ84" s="3">
        <f t="shared" si="54"/>
        <v>0</v>
      </c>
      <c r="CR84" s="2">
        <f>SUMIFS(Import!CR$2:CR$237,Import!$F$2:$F$237,$F84,Import!$G$2:$G$237,$G84)</f>
        <v>0</v>
      </c>
      <c r="CS84" s="2">
        <f>SUMIFS(Import!CS$2:CS$237,Import!$F$2:$F$237,$F84,Import!$G$2:$G$237,$G84)</f>
        <v>0</v>
      </c>
      <c r="CT84" s="2">
        <f>SUMIFS(Import!CT$2:CT$237,Import!$F$2:$F$237,$F84,Import!$G$2:$G$237,$G84)</f>
        <v>0</v>
      </c>
    </row>
    <row r="85" spans="1:98" x14ac:dyDescent="0.25">
      <c r="A85" s="2" t="s">
        <v>38</v>
      </c>
      <c r="B85" s="2" t="s">
        <v>39</v>
      </c>
      <c r="C85" s="2">
        <v>1</v>
      </c>
      <c r="D85" s="2" t="s">
        <v>40</v>
      </c>
      <c r="E85" s="2">
        <v>26</v>
      </c>
      <c r="F85" s="2" t="s">
        <v>58</v>
      </c>
      <c r="G85" s="2">
        <v>4</v>
      </c>
      <c r="H85" s="2">
        <f>IF(SUMIFS(Import!H$2:H$237,Import!$F$2:$F$237,$F85,Import!$G$2:$G$237,$G85)=0,Data_T1!$H85,SUMIFS(Import!H$2:H$237,Import!$F$2:$F$237,$F85,Import!$G$2:$G$237,$G85))</f>
        <v>112</v>
      </c>
      <c r="I85" s="2">
        <f>SUMIFS(Import!I$2:I$237,Import!$F$2:$F$237,$F85,Import!$G$2:$G$237,$G85)</f>
        <v>50</v>
      </c>
      <c r="J85" s="2">
        <f>SUMIFS(Import!J$2:J$237,Import!$F$2:$F$237,$F85,Import!$G$2:$G$237,$G85)</f>
        <v>44.64</v>
      </c>
      <c r="K85" s="2">
        <f>SUMIFS(Import!K$2:K$237,Import!$F$2:$F$237,$F85,Import!$G$2:$G$237,$G85)</f>
        <v>62</v>
      </c>
      <c r="L85" s="2">
        <f>SUMIFS(Import!L$2:L$237,Import!$F$2:$F$237,$F85,Import!$G$2:$G$237,$G85)</f>
        <v>55.36</v>
      </c>
      <c r="M85" s="2">
        <f>SUMIFS(Import!M$2:M$237,Import!$F$2:$F$237,$F85,Import!$G$2:$G$237,$G85)</f>
        <v>0</v>
      </c>
      <c r="N85" s="2">
        <f>SUMIFS(Import!N$2:N$237,Import!$F$2:$F$237,$F85,Import!$G$2:$G$237,$G85)</f>
        <v>0</v>
      </c>
      <c r="O85" s="2">
        <f>SUMIFS(Import!O$2:O$237,Import!$F$2:$F$237,$F85,Import!$G$2:$G$237,$G85)</f>
        <v>0</v>
      </c>
      <c r="P85" s="2">
        <f>SUMIFS(Import!P$2:P$237,Import!$F$2:$F$237,$F85,Import!$G$2:$G$237,$G85)</f>
        <v>1</v>
      </c>
      <c r="Q85" s="2">
        <f>SUMIFS(Import!Q$2:Q$237,Import!$F$2:$F$237,$F85,Import!$G$2:$G$237,$G85)</f>
        <v>0.89</v>
      </c>
      <c r="R85" s="2">
        <f>SUMIFS(Import!R$2:R$237,Import!$F$2:$F$237,$F85,Import!$G$2:$G$237,$G85)</f>
        <v>1.61</v>
      </c>
      <c r="S85" s="2">
        <f>SUMIFS(Import!S$2:S$237,Import!$F$2:$F$237,$F85,Import!$G$2:$G$237,$G85)</f>
        <v>61</v>
      </c>
      <c r="T85" s="2">
        <f>SUMIFS(Import!T$2:T$237,Import!$F$2:$F$237,$F85,Import!$G$2:$G$237,$G85)</f>
        <v>54.46</v>
      </c>
      <c r="U85" s="2">
        <f>SUMIFS(Import!U$2:U$237,Import!$F$2:$F$237,$F85,Import!$G$2:$G$237,$G85)</f>
        <v>98.39</v>
      </c>
      <c r="V85" s="2">
        <f>SUMIFS(Import!V$2:V$237,Import!$F$2:$F$237,$F85,Import!$G$2:$G$237,$G85)</f>
        <v>1</v>
      </c>
      <c r="W85" s="2" t="str">
        <f t="shared" si="44"/>
        <v>M</v>
      </c>
      <c r="X85" s="2" t="str">
        <f t="shared" si="44"/>
        <v>GREIG</v>
      </c>
      <c r="Y85" s="2" t="str">
        <f t="shared" si="44"/>
        <v>Moana</v>
      </c>
      <c r="Z85" s="2">
        <f>SUMIFS(Import!Z$2:Z$237,Import!$F$2:$F$237,$F85,Import!$G$2:$G$237,$G85)</f>
        <v>24</v>
      </c>
      <c r="AA85" s="2">
        <f>SUMIFS(Import!AA$2:AA$237,Import!$F$2:$F$237,$F85,Import!$G$2:$G$237,$G85)</f>
        <v>21.43</v>
      </c>
      <c r="AB85" s="2">
        <f>SUMIFS(Import!AB$2:AB$237,Import!$F$2:$F$237,$F85,Import!$G$2:$G$237,$G85)</f>
        <v>39.340000000000003</v>
      </c>
      <c r="AC85" s="2">
        <f>SUMIFS(Import!AC$2:AC$237,Import!$F$2:$F$237,$F85,Import!$G$2:$G$237,$G85)</f>
        <v>3</v>
      </c>
      <c r="AD85" s="2" t="str">
        <f t="shared" si="45"/>
        <v>F</v>
      </c>
      <c r="AE85" s="2" t="str">
        <f t="shared" si="45"/>
        <v>SAGE</v>
      </c>
      <c r="AF85" s="2" t="str">
        <f t="shared" si="45"/>
        <v>Maina</v>
      </c>
      <c r="AG85" s="2">
        <f>SUMIFS(Import!AG$2:AG$237,Import!$F$2:$F$237,$F85,Import!$G$2:$G$237,$G85)</f>
        <v>37</v>
      </c>
      <c r="AH85" s="2">
        <f>SUMIFS(Import!AH$2:AH$237,Import!$F$2:$F$237,$F85,Import!$G$2:$G$237,$G85)</f>
        <v>33.04</v>
      </c>
      <c r="AI85" s="2">
        <f>SUMIFS(Import!AI$2:AI$237,Import!$F$2:$F$237,$F85,Import!$G$2:$G$237,$G85)</f>
        <v>60.66</v>
      </c>
      <c r="AJ85" s="2">
        <f>SUMIFS(Import!AJ$2:AJ$237,Import!$F$2:$F$237,$F85,Import!$G$2:$G$237,$G85)</f>
        <v>0</v>
      </c>
      <c r="AK85" s="2">
        <f t="shared" si="46"/>
        <v>0</v>
      </c>
      <c r="AL85" s="2">
        <f t="shared" si="46"/>
        <v>0</v>
      </c>
      <c r="AM85" s="2">
        <f t="shared" si="46"/>
        <v>0</v>
      </c>
      <c r="AN85" s="2">
        <f>SUMIFS(Import!AN$2:AN$237,Import!$F$2:$F$237,$F85,Import!$G$2:$G$237,$G85)</f>
        <v>0</v>
      </c>
      <c r="AO85" s="2">
        <f>SUMIFS(Import!AO$2:AO$237,Import!$F$2:$F$237,$F85,Import!$G$2:$G$237,$G85)</f>
        <v>0</v>
      </c>
      <c r="AP85" s="2">
        <f>SUMIFS(Import!AP$2:AP$237,Import!$F$2:$F$237,$F85,Import!$G$2:$G$237,$G85)</f>
        <v>0</v>
      </c>
      <c r="AQ85" s="2">
        <f>SUMIFS(Import!AQ$2:AQ$237,Import!$F$2:$F$237,$F85,Import!$G$2:$G$237,$G85)</f>
        <v>0</v>
      </c>
      <c r="AR85" s="2">
        <f t="shared" si="47"/>
        <v>0</v>
      </c>
      <c r="AS85" s="2">
        <f t="shared" si="47"/>
        <v>0</v>
      </c>
      <c r="AT85" s="2">
        <f t="shared" si="47"/>
        <v>0</v>
      </c>
      <c r="AU85" s="2">
        <f>SUMIFS(Import!AU$2:AU$237,Import!$F$2:$F$237,$F85,Import!$G$2:$G$237,$G85)</f>
        <v>0</v>
      </c>
      <c r="AV85" s="2">
        <f>SUMIFS(Import!AV$2:AV$237,Import!$F$2:$F$237,$F85,Import!$G$2:$G$237,$G85)</f>
        <v>0</v>
      </c>
      <c r="AW85" s="2">
        <f>SUMIFS(Import!AW$2:AW$237,Import!$F$2:$F$237,$F85,Import!$G$2:$G$237,$G85)</f>
        <v>0</v>
      </c>
      <c r="AX85" s="2">
        <f>SUMIFS(Import!AX$2:AX$237,Import!$F$2:$F$237,$F85,Import!$G$2:$G$237,$G85)</f>
        <v>0</v>
      </c>
      <c r="AY85" s="2">
        <f t="shared" si="48"/>
        <v>0</v>
      </c>
      <c r="AZ85" s="2">
        <f t="shared" si="48"/>
        <v>0</v>
      </c>
      <c r="BA85" s="2">
        <f t="shared" si="48"/>
        <v>0</v>
      </c>
      <c r="BB85" s="2">
        <f>SUMIFS(Import!BB$2:BB$237,Import!$F$2:$F$237,$F85,Import!$G$2:$G$237,$G85)</f>
        <v>0</v>
      </c>
      <c r="BC85" s="2">
        <f>SUMIFS(Import!BC$2:BC$237,Import!$F$2:$F$237,$F85,Import!$G$2:$G$237,$G85)</f>
        <v>0</v>
      </c>
      <c r="BD85" s="2">
        <f>SUMIFS(Import!BD$2:BD$237,Import!$F$2:$F$237,$F85,Import!$G$2:$G$237,$G85)</f>
        <v>0</v>
      </c>
      <c r="BE85" s="2">
        <f>SUMIFS(Import!BE$2:BE$237,Import!$F$2:$F$237,$F85,Import!$G$2:$G$237,$G85)</f>
        <v>0</v>
      </c>
      <c r="BF85" s="2">
        <f t="shared" si="49"/>
        <v>0</v>
      </c>
      <c r="BG85" s="2">
        <f t="shared" si="49"/>
        <v>0</v>
      </c>
      <c r="BH85" s="2">
        <f t="shared" si="49"/>
        <v>0</v>
      </c>
      <c r="BI85" s="2">
        <f>SUMIFS(Import!BI$2:BI$237,Import!$F$2:$F$237,$F85,Import!$G$2:$G$237,$G85)</f>
        <v>0</v>
      </c>
      <c r="BJ85" s="2">
        <f>SUMIFS(Import!BJ$2:BJ$237,Import!$F$2:$F$237,$F85,Import!$G$2:$G$237,$G85)</f>
        <v>0</v>
      </c>
      <c r="BK85" s="2">
        <f>SUMIFS(Import!BK$2:BK$237,Import!$F$2:$F$237,$F85,Import!$G$2:$G$237,$G85)</f>
        <v>0</v>
      </c>
      <c r="BL85" s="2">
        <f>SUMIFS(Import!BL$2:BL$237,Import!$F$2:$F$237,$F85,Import!$G$2:$G$237,$G85)</f>
        <v>0</v>
      </c>
      <c r="BM85" s="2">
        <f t="shared" si="50"/>
        <v>0</v>
      </c>
      <c r="BN85" s="2">
        <f t="shared" si="50"/>
        <v>0</v>
      </c>
      <c r="BO85" s="2">
        <f t="shared" si="50"/>
        <v>0</v>
      </c>
      <c r="BP85" s="2">
        <f>SUMIFS(Import!BP$2:BP$237,Import!$F$2:$F$237,$F85,Import!$G$2:$G$237,$G85)</f>
        <v>0</v>
      </c>
      <c r="BQ85" s="2">
        <f>SUMIFS(Import!BQ$2:BQ$237,Import!$F$2:$F$237,$F85,Import!$G$2:$G$237,$G85)</f>
        <v>0</v>
      </c>
      <c r="BR85" s="2">
        <f>SUMIFS(Import!BR$2:BR$237,Import!$F$2:$F$237,$F85,Import!$G$2:$G$237,$G85)</f>
        <v>0</v>
      </c>
      <c r="BS85" s="2">
        <f>SUMIFS(Import!BS$2:BS$237,Import!$F$2:$F$237,$F85,Import!$G$2:$G$237,$G85)</f>
        <v>0</v>
      </c>
      <c r="BT85" s="2">
        <f t="shared" si="51"/>
        <v>0</v>
      </c>
      <c r="BU85" s="2">
        <f t="shared" si="51"/>
        <v>0</v>
      </c>
      <c r="BV85" s="2">
        <f t="shared" si="51"/>
        <v>0</v>
      </c>
      <c r="BW85" s="2">
        <f>SUMIFS(Import!BW$2:BW$237,Import!$F$2:$F$237,$F85,Import!$G$2:$G$237,$G85)</f>
        <v>0</v>
      </c>
      <c r="BX85" s="2">
        <f>SUMIFS(Import!BX$2:BX$237,Import!$F$2:$F$237,$F85,Import!$G$2:$G$237,$G85)</f>
        <v>0</v>
      </c>
      <c r="BY85" s="2">
        <f>SUMIFS(Import!BY$2:BY$237,Import!$F$2:$F$237,$F85,Import!$G$2:$G$237,$G85)</f>
        <v>0</v>
      </c>
      <c r="BZ85" s="2">
        <f>SUMIFS(Import!BZ$2:BZ$237,Import!$F$2:$F$237,$F85,Import!$G$2:$G$237,$G85)</f>
        <v>0</v>
      </c>
      <c r="CA85" s="2">
        <f t="shared" si="52"/>
        <v>0</v>
      </c>
      <c r="CB85" s="2">
        <f t="shared" si="52"/>
        <v>0</v>
      </c>
      <c r="CC85" s="2">
        <f t="shared" si="52"/>
        <v>0</v>
      </c>
      <c r="CD85" s="2">
        <f>SUMIFS(Import!CD$2:CD$237,Import!$F$2:$F$237,$F85,Import!$G$2:$G$237,$G85)</f>
        <v>0</v>
      </c>
      <c r="CE85" s="2">
        <f>SUMIFS(Import!CE$2:CE$237,Import!$F$2:$F$237,$F85,Import!$G$2:$G$237,$G85)</f>
        <v>0</v>
      </c>
      <c r="CF85" s="2">
        <f>SUMIFS(Import!CF$2:CF$237,Import!$F$2:$F$237,$F85,Import!$G$2:$G$237,$G85)</f>
        <v>0</v>
      </c>
      <c r="CG85" s="2">
        <f>SUMIFS(Import!CG$2:CG$237,Import!$F$2:$F$237,$F85,Import!$G$2:$G$237,$G85)</f>
        <v>0</v>
      </c>
      <c r="CH85" s="2">
        <f t="shared" si="53"/>
        <v>0</v>
      </c>
      <c r="CI85" s="2">
        <f t="shared" si="53"/>
        <v>0</v>
      </c>
      <c r="CJ85" s="2">
        <f t="shared" si="53"/>
        <v>0</v>
      </c>
      <c r="CK85" s="2">
        <f>SUMIFS(Import!CK$2:CK$237,Import!$F$2:$F$237,$F85,Import!$G$2:$G$237,$G85)</f>
        <v>0</v>
      </c>
      <c r="CL85" s="2">
        <f>SUMIFS(Import!CL$2:CL$237,Import!$F$2:$F$237,$F85,Import!$G$2:$G$237,$G85)</f>
        <v>0</v>
      </c>
      <c r="CM85" s="2">
        <f>SUMIFS(Import!CM$2:CM$237,Import!$F$2:$F$237,$F85,Import!$G$2:$G$237,$G85)</f>
        <v>0</v>
      </c>
      <c r="CN85" s="2">
        <f>SUMIFS(Import!CN$2:CN$237,Import!$F$2:$F$237,$F85,Import!$G$2:$G$237,$G85)</f>
        <v>0</v>
      </c>
      <c r="CO85" s="3">
        <f t="shared" si="54"/>
        <v>0</v>
      </c>
      <c r="CP85" s="3">
        <f t="shared" si="54"/>
        <v>0</v>
      </c>
      <c r="CQ85" s="3">
        <f t="shared" si="54"/>
        <v>0</v>
      </c>
      <c r="CR85" s="2">
        <f>SUMIFS(Import!CR$2:CR$237,Import!$F$2:$F$237,$F85,Import!$G$2:$G$237,$G85)</f>
        <v>0</v>
      </c>
      <c r="CS85" s="2">
        <f>SUMIFS(Import!CS$2:CS$237,Import!$F$2:$F$237,$F85,Import!$G$2:$G$237,$G85)</f>
        <v>0</v>
      </c>
      <c r="CT85" s="2">
        <f>SUMIFS(Import!CT$2:CT$237,Import!$F$2:$F$237,$F85,Import!$G$2:$G$237,$G85)</f>
        <v>0</v>
      </c>
    </row>
    <row r="86" spans="1:98" x14ac:dyDescent="0.25">
      <c r="A86" s="2" t="s">
        <v>38</v>
      </c>
      <c r="B86" s="2" t="s">
        <v>39</v>
      </c>
      <c r="C86" s="2">
        <v>1</v>
      </c>
      <c r="D86" s="2" t="s">
        <v>40</v>
      </c>
      <c r="E86" s="2">
        <v>26</v>
      </c>
      <c r="F86" s="2" t="s">
        <v>58</v>
      </c>
      <c r="G86" s="2">
        <v>5</v>
      </c>
      <c r="H86" s="2">
        <f>IF(SUMIFS(Import!H$2:H$237,Import!$F$2:$F$237,$F86,Import!$G$2:$G$237,$G86)=0,Data_T1!$H86,SUMIFS(Import!H$2:H$237,Import!$F$2:$F$237,$F86,Import!$G$2:$G$237,$G86))</f>
        <v>188</v>
      </c>
      <c r="I86" s="2">
        <f>SUMIFS(Import!I$2:I$237,Import!$F$2:$F$237,$F86,Import!$G$2:$G$237,$G86)</f>
        <v>109</v>
      </c>
      <c r="J86" s="2">
        <f>SUMIFS(Import!J$2:J$237,Import!$F$2:$F$237,$F86,Import!$G$2:$G$237,$G86)</f>
        <v>57.98</v>
      </c>
      <c r="K86" s="2">
        <f>SUMIFS(Import!K$2:K$237,Import!$F$2:$F$237,$F86,Import!$G$2:$G$237,$G86)</f>
        <v>79</v>
      </c>
      <c r="L86" s="2">
        <f>SUMIFS(Import!L$2:L$237,Import!$F$2:$F$237,$F86,Import!$G$2:$G$237,$G86)</f>
        <v>42.02</v>
      </c>
      <c r="M86" s="2">
        <f>SUMIFS(Import!M$2:M$237,Import!$F$2:$F$237,$F86,Import!$G$2:$G$237,$G86)</f>
        <v>0</v>
      </c>
      <c r="N86" s="2">
        <f>SUMIFS(Import!N$2:N$237,Import!$F$2:$F$237,$F86,Import!$G$2:$G$237,$G86)</f>
        <v>0</v>
      </c>
      <c r="O86" s="2">
        <f>SUMIFS(Import!O$2:O$237,Import!$F$2:$F$237,$F86,Import!$G$2:$G$237,$G86)</f>
        <v>0</v>
      </c>
      <c r="P86" s="2">
        <f>SUMIFS(Import!P$2:P$237,Import!$F$2:$F$237,$F86,Import!$G$2:$G$237,$G86)</f>
        <v>5</v>
      </c>
      <c r="Q86" s="2">
        <f>SUMIFS(Import!Q$2:Q$237,Import!$F$2:$F$237,$F86,Import!$G$2:$G$237,$G86)</f>
        <v>2.66</v>
      </c>
      <c r="R86" s="2">
        <f>SUMIFS(Import!R$2:R$237,Import!$F$2:$F$237,$F86,Import!$G$2:$G$237,$G86)</f>
        <v>6.33</v>
      </c>
      <c r="S86" s="2">
        <f>SUMIFS(Import!S$2:S$237,Import!$F$2:$F$237,$F86,Import!$G$2:$G$237,$G86)</f>
        <v>74</v>
      </c>
      <c r="T86" s="2">
        <f>SUMIFS(Import!T$2:T$237,Import!$F$2:$F$237,$F86,Import!$G$2:$G$237,$G86)</f>
        <v>39.36</v>
      </c>
      <c r="U86" s="2">
        <f>SUMIFS(Import!U$2:U$237,Import!$F$2:$F$237,$F86,Import!$G$2:$G$237,$G86)</f>
        <v>93.67</v>
      </c>
      <c r="V86" s="2">
        <f>SUMIFS(Import!V$2:V$237,Import!$F$2:$F$237,$F86,Import!$G$2:$G$237,$G86)</f>
        <v>1</v>
      </c>
      <c r="W86" s="2" t="str">
        <f t="shared" si="44"/>
        <v>M</v>
      </c>
      <c r="X86" s="2" t="str">
        <f t="shared" si="44"/>
        <v>GREIG</v>
      </c>
      <c r="Y86" s="2" t="str">
        <f t="shared" si="44"/>
        <v>Moana</v>
      </c>
      <c r="Z86" s="2">
        <f>SUMIFS(Import!Z$2:Z$237,Import!$F$2:$F$237,$F86,Import!$G$2:$G$237,$G86)</f>
        <v>33</v>
      </c>
      <c r="AA86" s="2">
        <f>SUMIFS(Import!AA$2:AA$237,Import!$F$2:$F$237,$F86,Import!$G$2:$G$237,$G86)</f>
        <v>17.55</v>
      </c>
      <c r="AB86" s="2">
        <f>SUMIFS(Import!AB$2:AB$237,Import!$F$2:$F$237,$F86,Import!$G$2:$G$237,$G86)</f>
        <v>44.59</v>
      </c>
      <c r="AC86" s="2">
        <f>SUMIFS(Import!AC$2:AC$237,Import!$F$2:$F$237,$F86,Import!$G$2:$G$237,$G86)</f>
        <v>3</v>
      </c>
      <c r="AD86" s="2" t="str">
        <f t="shared" si="45"/>
        <v>F</v>
      </c>
      <c r="AE86" s="2" t="str">
        <f t="shared" si="45"/>
        <v>SAGE</v>
      </c>
      <c r="AF86" s="2" t="str">
        <f t="shared" si="45"/>
        <v>Maina</v>
      </c>
      <c r="AG86" s="2">
        <f>SUMIFS(Import!AG$2:AG$237,Import!$F$2:$F$237,$F86,Import!$G$2:$G$237,$G86)</f>
        <v>41</v>
      </c>
      <c r="AH86" s="2">
        <f>SUMIFS(Import!AH$2:AH$237,Import!$F$2:$F$237,$F86,Import!$G$2:$G$237,$G86)</f>
        <v>21.81</v>
      </c>
      <c r="AI86" s="2">
        <f>SUMIFS(Import!AI$2:AI$237,Import!$F$2:$F$237,$F86,Import!$G$2:$G$237,$G86)</f>
        <v>55.41</v>
      </c>
      <c r="AJ86" s="2">
        <f>SUMIFS(Import!AJ$2:AJ$237,Import!$F$2:$F$237,$F86,Import!$G$2:$G$237,$G86)</f>
        <v>0</v>
      </c>
      <c r="AK86" s="2">
        <f t="shared" si="46"/>
        <v>0</v>
      </c>
      <c r="AL86" s="2">
        <f t="shared" si="46"/>
        <v>0</v>
      </c>
      <c r="AM86" s="2">
        <f t="shared" si="46"/>
        <v>0</v>
      </c>
      <c r="AN86" s="2">
        <f>SUMIFS(Import!AN$2:AN$237,Import!$F$2:$F$237,$F86,Import!$G$2:$G$237,$G86)</f>
        <v>0</v>
      </c>
      <c r="AO86" s="2">
        <f>SUMIFS(Import!AO$2:AO$237,Import!$F$2:$F$237,$F86,Import!$G$2:$G$237,$G86)</f>
        <v>0</v>
      </c>
      <c r="AP86" s="2">
        <f>SUMIFS(Import!AP$2:AP$237,Import!$F$2:$F$237,$F86,Import!$G$2:$G$237,$G86)</f>
        <v>0</v>
      </c>
      <c r="AQ86" s="2">
        <f>SUMIFS(Import!AQ$2:AQ$237,Import!$F$2:$F$237,$F86,Import!$G$2:$G$237,$G86)</f>
        <v>0</v>
      </c>
      <c r="AR86" s="2">
        <f t="shared" si="47"/>
        <v>0</v>
      </c>
      <c r="AS86" s="2">
        <f t="shared" si="47"/>
        <v>0</v>
      </c>
      <c r="AT86" s="2">
        <f t="shared" si="47"/>
        <v>0</v>
      </c>
      <c r="AU86" s="2">
        <f>SUMIFS(Import!AU$2:AU$237,Import!$F$2:$F$237,$F86,Import!$G$2:$G$237,$G86)</f>
        <v>0</v>
      </c>
      <c r="AV86" s="2">
        <f>SUMIFS(Import!AV$2:AV$237,Import!$F$2:$F$237,$F86,Import!$G$2:$G$237,$G86)</f>
        <v>0</v>
      </c>
      <c r="AW86" s="2">
        <f>SUMIFS(Import!AW$2:AW$237,Import!$F$2:$F$237,$F86,Import!$G$2:$G$237,$G86)</f>
        <v>0</v>
      </c>
      <c r="AX86" s="2">
        <f>SUMIFS(Import!AX$2:AX$237,Import!$F$2:$F$237,$F86,Import!$G$2:$G$237,$G86)</f>
        <v>0</v>
      </c>
      <c r="AY86" s="2">
        <f t="shared" si="48"/>
        <v>0</v>
      </c>
      <c r="AZ86" s="2">
        <f t="shared" si="48"/>
        <v>0</v>
      </c>
      <c r="BA86" s="2">
        <f t="shared" si="48"/>
        <v>0</v>
      </c>
      <c r="BB86" s="2">
        <f>SUMIFS(Import!BB$2:BB$237,Import!$F$2:$F$237,$F86,Import!$G$2:$G$237,$G86)</f>
        <v>0</v>
      </c>
      <c r="BC86" s="2">
        <f>SUMIFS(Import!BC$2:BC$237,Import!$F$2:$F$237,$F86,Import!$G$2:$G$237,$G86)</f>
        <v>0</v>
      </c>
      <c r="BD86" s="2">
        <f>SUMIFS(Import!BD$2:BD$237,Import!$F$2:$F$237,$F86,Import!$G$2:$G$237,$G86)</f>
        <v>0</v>
      </c>
      <c r="BE86" s="2">
        <f>SUMIFS(Import!BE$2:BE$237,Import!$F$2:$F$237,$F86,Import!$G$2:$G$237,$G86)</f>
        <v>0</v>
      </c>
      <c r="BF86" s="2">
        <f t="shared" si="49"/>
        <v>0</v>
      </c>
      <c r="BG86" s="2">
        <f t="shared" si="49"/>
        <v>0</v>
      </c>
      <c r="BH86" s="2">
        <f t="shared" si="49"/>
        <v>0</v>
      </c>
      <c r="BI86" s="2">
        <f>SUMIFS(Import!BI$2:BI$237,Import!$F$2:$F$237,$F86,Import!$G$2:$G$237,$G86)</f>
        <v>0</v>
      </c>
      <c r="BJ86" s="2">
        <f>SUMIFS(Import!BJ$2:BJ$237,Import!$F$2:$F$237,$F86,Import!$G$2:$G$237,$G86)</f>
        <v>0</v>
      </c>
      <c r="BK86" s="2">
        <f>SUMIFS(Import!BK$2:BK$237,Import!$F$2:$F$237,$F86,Import!$G$2:$G$237,$G86)</f>
        <v>0</v>
      </c>
      <c r="BL86" s="2">
        <f>SUMIFS(Import!BL$2:BL$237,Import!$F$2:$F$237,$F86,Import!$G$2:$G$237,$G86)</f>
        <v>0</v>
      </c>
      <c r="BM86" s="2">
        <f t="shared" si="50"/>
        <v>0</v>
      </c>
      <c r="BN86" s="2">
        <f t="shared" si="50"/>
        <v>0</v>
      </c>
      <c r="BO86" s="2">
        <f t="shared" si="50"/>
        <v>0</v>
      </c>
      <c r="BP86" s="2">
        <f>SUMIFS(Import!BP$2:BP$237,Import!$F$2:$F$237,$F86,Import!$G$2:$G$237,$G86)</f>
        <v>0</v>
      </c>
      <c r="BQ86" s="2">
        <f>SUMIFS(Import!BQ$2:BQ$237,Import!$F$2:$F$237,$F86,Import!$G$2:$G$237,$G86)</f>
        <v>0</v>
      </c>
      <c r="BR86" s="2">
        <f>SUMIFS(Import!BR$2:BR$237,Import!$F$2:$F$237,$F86,Import!$G$2:$G$237,$G86)</f>
        <v>0</v>
      </c>
      <c r="BS86" s="2">
        <f>SUMIFS(Import!BS$2:BS$237,Import!$F$2:$F$237,$F86,Import!$G$2:$G$237,$G86)</f>
        <v>0</v>
      </c>
      <c r="BT86" s="2">
        <f t="shared" si="51"/>
        <v>0</v>
      </c>
      <c r="BU86" s="2">
        <f t="shared" si="51"/>
        <v>0</v>
      </c>
      <c r="BV86" s="2">
        <f t="shared" si="51"/>
        <v>0</v>
      </c>
      <c r="BW86" s="2">
        <f>SUMIFS(Import!BW$2:BW$237,Import!$F$2:$F$237,$F86,Import!$G$2:$G$237,$G86)</f>
        <v>0</v>
      </c>
      <c r="BX86" s="2">
        <f>SUMIFS(Import!BX$2:BX$237,Import!$F$2:$F$237,$F86,Import!$G$2:$G$237,$G86)</f>
        <v>0</v>
      </c>
      <c r="BY86" s="2">
        <f>SUMIFS(Import!BY$2:BY$237,Import!$F$2:$F$237,$F86,Import!$G$2:$G$237,$G86)</f>
        <v>0</v>
      </c>
      <c r="BZ86" s="2">
        <f>SUMIFS(Import!BZ$2:BZ$237,Import!$F$2:$F$237,$F86,Import!$G$2:$G$237,$G86)</f>
        <v>0</v>
      </c>
      <c r="CA86" s="2">
        <f t="shared" si="52"/>
        <v>0</v>
      </c>
      <c r="CB86" s="2">
        <f t="shared" si="52"/>
        <v>0</v>
      </c>
      <c r="CC86" s="2">
        <f t="shared" si="52"/>
        <v>0</v>
      </c>
      <c r="CD86" s="2">
        <f>SUMIFS(Import!CD$2:CD$237,Import!$F$2:$F$237,$F86,Import!$G$2:$G$237,$G86)</f>
        <v>0</v>
      </c>
      <c r="CE86" s="2">
        <f>SUMIFS(Import!CE$2:CE$237,Import!$F$2:$F$237,$F86,Import!$G$2:$G$237,$G86)</f>
        <v>0</v>
      </c>
      <c r="CF86" s="2">
        <f>SUMIFS(Import!CF$2:CF$237,Import!$F$2:$F$237,$F86,Import!$G$2:$G$237,$G86)</f>
        <v>0</v>
      </c>
      <c r="CG86" s="2">
        <f>SUMIFS(Import!CG$2:CG$237,Import!$F$2:$F$237,$F86,Import!$G$2:$G$237,$G86)</f>
        <v>0</v>
      </c>
      <c r="CH86" s="2">
        <f t="shared" si="53"/>
        <v>0</v>
      </c>
      <c r="CI86" s="2">
        <f t="shared" si="53"/>
        <v>0</v>
      </c>
      <c r="CJ86" s="2">
        <f t="shared" si="53"/>
        <v>0</v>
      </c>
      <c r="CK86" s="2">
        <f>SUMIFS(Import!CK$2:CK$237,Import!$F$2:$F$237,$F86,Import!$G$2:$G$237,$G86)</f>
        <v>0</v>
      </c>
      <c r="CL86" s="2">
        <f>SUMIFS(Import!CL$2:CL$237,Import!$F$2:$F$237,$F86,Import!$G$2:$G$237,$G86)</f>
        <v>0</v>
      </c>
      <c r="CM86" s="2">
        <f>SUMIFS(Import!CM$2:CM$237,Import!$F$2:$F$237,$F86,Import!$G$2:$G$237,$G86)</f>
        <v>0</v>
      </c>
      <c r="CN86" s="2">
        <f>SUMIFS(Import!CN$2:CN$237,Import!$F$2:$F$237,$F86,Import!$G$2:$G$237,$G86)</f>
        <v>0</v>
      </c>
      <c r="CO86" s="3">
        <f t="shared" si="54"/>
        <v>0</v>
      </c>
      <c r="CP86" s="3">
        <f t="shared" si="54"/>
        <v>0</v>
      </c>
      <c r="CQ86" s="3">
        <f t="shared" si="54"/>
        <v>0</v>
      </c>
      <c r="CR86" s="2">
        <f>SUMIFS(Import!CR$2:CR$237,Import!$F$2:$F$237,$F86,Import!$G$2:$G$237,$G86)</f>
        <v>0</v>
      </c>
      <c r="CS86" s="2">
        <f>SUMIFS(Import!CS$2:CS$237,Import!$F$2:$F$237,$F86,Import!$G$2:$G$237,$G86)</f>
        <v>0</v>
      </c>
      <c r="CT86" s="2">
        <f>SUMIFS(Import!CT$2:CT$237,Import!$F$2:$F$237,$F86,Import!$G$2:$G$237,$G86)</f>
        <v>0</v>
      </c>
    </row>
    <row r="87" spans="1:98" x14ac:dyDescent="0.25">
      <c r="A87" s="2" t="s">
        <v>38</v>
      </c>
      <c r="B87" s="2" t="s">
        <v>39</v>
      </c>
      <c r="C87" s="2">
        <v>1</v>
      </c>
      <c r="D87" s="2" t="s">
        <v>40</v>
      </c>
      <c r="E87" s="2">
        <v>27</v>
      </c>
      <c r="F87" s="2" t="s">
        <v>59</v>
      </c>
      <c r="G87" s="2">
        <v>1</v>
      </c>
      <c r="H87" s="2">
        <f>IF(SUMIFS(Import!H$2:H$237,Import!$F$2:$F$237,$F87,Import!$G$2:$G$237,$G87)=0,Data_T1!$H87,SUMIFS(Import!H$2:H$237,Import!$F$2:$F$237,$F87,Import!$G$2:$G$237,$G87))</f>
        <v>562</v>
      </c>
      <c r="I87" s="2">
        <f>SUMIFS(Import!I$2:I$237,Import!$F$2:$F$237,$F87,Import!$G$2:$G$237,$G87)</f>
        <v>203</v>
      </c>
      <c r="J87" s="2">
        <f>SUMIFS(Import!J$2:J$237,Import!$F$2:$F$237,$F87,Import!$G$2:$G$237,$G87)</f>
        <v>36.119999999999997</v>
      </c>
      <c r="K87" s="2">
        <f>SUMIFS(Import!K$2:K$237,Import!$F$2:$F$237,$F87,Import!$G$2:$G$237,$G87)</f>
        <v>359</v>
      </c>
      <c r="L87" s="2">
        <f>SUMIFS(Import!L$2:L$237,Import!$F$2:$F$237,$F87,Import!$G$2:$G$237,$G87)</f>
        <v>63.88</v>
      </c>
      <c r="M87" s="2">
        <f>SUMIFS(Import!M$2:M$237,Import!$F$2:$F$237,$F87,Import!$G$2:$G$237,$G87)</f>
        <v>0</v>
      </c>
      <c r="N87" s="2">
        <f>SUMIFS(Import!N$2:N$237,Import!$F$2:$F$237,$F87,Import!$G$2:$G$237,$G87)</f>
        <v>0</v>
      </c>
      <c r="O87" s="2">
        <f>SUMIFS(Import!O$2:O$237,Import!$F$2:$F$237,$F87,Import!$G$2:$G$237,$G87)</f>
        <v>0</v>
      </c>
      <c r="P87" s="2">
        <f>SUMIFS(Import!P$2:P$237,Import!$F$2:$F$237,$F87,Import!$G$2:$G$237,$G87)</f>
        <v>2</v>
      </c>
      <c r="Q87" s="2">
        <f>SUMIFS(Import!Q$2:Q$237,Import!$F$2:$F$237,$F87,Import!$G$2:$G$237,$G87)</f>
        <v>0.36</v>
      </c>
      <c r="R87" s="2">
        <f>SUMIFS(Import!R$2:R$237,Import!$F$2:$F$237,$F87,Import!$G$2:$G$237,$G87)</f>
        <v>0.56000000000000005</v>
      </c>
      <c r="S87" s="2">
        <f>SUMIFS(Import!S$2:S$237,Import!$F$2:$F$237,$F87,Import!$G$2:$G$237,$G87)</f>
        <v>357</v>
      </c>
      <c r="T87" s="2">
        <f>SUMIFS(Import!T$2:T$237,Import!$F$2:$F$237,$F87,Import!$G$2:$G$237,$G87)</f>
        <v>63.52</v>
      </c>
      <c r="U87" s="2">
        <f>SUMIFS(Import!U$2:U$237,Import!$F$2:$F$237,$F87,Import!$G$2:$G$237,$G87)</f>
        <v>99.44</v>
      </c>
      <c r="V87" s="2">
        <f>SUMIFS(Import!V$2:V$237,Import!$F$2:$F$237,$F87,Import!$G$2:$G$237,$G87)</f>
        <v>1</v>
      </c>
      <c r="W87" s="2" t="str">
        <f t="shared" si="44"/>
        <v>M</v>
      </c>
      <c r="X87" s="2" t="str">
        <f t="shared" si="44"/>
        <v>GREIG</v>
      </c>
      <c r="Y87" s="2" t="str">
        <f t="shared" si="44"/>
        <v>Moana</v>
      </c>
      <c r="Z87" s="2">
        <f>SUMIFS(Import!Z$2:Z$237,Import!$F$2:$F$237,$F87,Import!$G$2:$G$237,$G87)</f>
        <v>67</v>
      </c>
      <c r="AA87" s="2">
        <f>SUMIFS(Import!AA$2:AA$237,Import!$F$2:$F$237,$F87,Import!$G$2:$G$237,$G87)</f>
        <v>11.92</v>
      </c>
      <c r="AB87" s="2">
        <f>SUMIFS(Import!AB$2:AB$237,Import!$F$2:$F$237,$F87,Import!$G$2:$G$237,$G87)</f>
        <v>18.77</v>
      </c>
      <c r="AC87" s="2">
        <f>SUMIFS(Import!AC$2:AC$237,Import!$F$2:$F$237,$F87,Import!$G$2:$G$237,$G87)</f>
        <v>3</v>
      </c>
      <c r="AD87" s="2" t="str">
        <f t="shared" si="45"/>
        <v>F</v>
      </c>
      <c r="AE87" s="2" t="str">
        <f t="shared" si="45"/>
        <v>SAGE</v>
      </c>
      <c r="AF87" s="2" t="str">
        <f t="shared" si="45"/>
        <v>Maina</v>
      </c>
      <c r="AG87" s="2">
        <f>SUMIFS(Import!AG$2:AG$237,Import!$F$2:$F$237,$F87,Import!$G$2:$G$237,$G87)</f>
        <v>290</v>
      </c>
      <c r="AH87" s="2">
        <f>SUMIFS(Import!AH$2:AH$237,Import!$F$2:$F$237,$F87,Import!$G$2:$G$237,$G87)</f>
        <v>51.6</v>
      </c>
      <c r="AI87" s="2">
        <f>SUMIFS(Import!AI$2:AI$237,Import!$F$2:$F$237,$F87,Import!$G$2:$G$237,$G87)</f>
        <v>81.23</v>
      </c>
      <c r="AJ87" s="2">
        <f>SUMIFS(Import!AJ$2:AJ$237,Import!$F$2:$F$237,$F87,Import!$G$2:$G$237,$G87)</f>
        <v>0</v>
      </c>
      <c r="AK87" s="2">
        <f t="shared" si="46"/>
        <v>0</v>
      </c>
      <c r="AL87" s="2">
        <f t="shared" si="46"/>
        <v>0</v>
      </c>
      <c r="AM87" s="2">
        <f t="shared" si="46"/>
        <v>0</v>
      </c>
      <c r="AN87" s="2">
        <f>SUMIFS(Import!AN$2:AN$237,Import!$F$2:$F$237,$F87,Import!$G$2:$G$237,$G87)</f>
        <v>0</v>
      </c>
      <c r="AO87" s="2">
        <f>SUMIFS(Import!AO$2:AO$237,Import!$F$2:$F$237,$F87,Import!$G$2:$G$237,$G87)</f>
        <v>0</v>
      </c>
      <c r="AP87" s="2">
        <f>SUMIFS(Import!AP$2:AP$237,Import!$F$2:$F$237,$F87,Import!$G$2:$G$237,$G87)</f>
        <v>0</v>
      </c>
      <c r="AQ87" s="2">
        <f>SUMIFS(Import!AQ$2:AQ$237,Import!$F$2:$F$237,$F87,Import!$G$2:$G$237,$G87)</f>
        <v>0</v>
      </c>
      <c r="AR87" s="2">
        <f t="shared" si="47"/>
        <v>0</v>
      </c>
      <c r="AS87" s="2">
        <f t="shared" si="47"/>
        <v>0</v>
      </c>
      <c r="AT87" s="2">
        <f t="shared" si="47"/>
        <v>0</v>
      </c>
      <c r="AU87" s="2">
        <f>SUMIFS(Import!AU$2:AU$237,Import!$F$2:$F$237,$F87,Import!$G$2:$G$237,$G87)</f>
        <v>0</v>
      </c>
      <c r="AV87" s="2">
        <f>SUMIFS(Import!AV$2:AV$237,Import!$F$2:$F$237,$F87,Import!$G$2:$G$237,$G87)</f>
        <v>0</v>
      </c>
      <c r="AW87" s="2">
        <f>SUMIFS(Import!AW$2:AW$237,Import!$F$2:$F$237,$F87,Import!$G$2:$G$237,$G87)</f>
        <v>0</v>
      </c>
      <c r="AX87" s="2">
        <f>SUMIFS(Import!AX$2:AX$237,Import!$F$2:$F$237,$F87,Import!$G$2:$G$237,$G87)</f>
        <v>0</v>
      </c>
      <c r="AY87" s="2">
        <f t="shared" si="48"/>
        <v>0</v>
      </c>
      <c r="AZ87" s="2">
        <f t="shared" si="48"/>
        <v>0</v>
      </c>
      <c r="BA87" s="2">
        <f t="shared" si="48"/>
        <v>0</v>
      </c>
      <c r="BB87" s="2">
        <f>SUMIFS(Import!BB$2:BB$237,Import!$F$2:$F$237,$F87,Import!$G$2:$G$237,$G87)</f>
        <v>0</v>
      </c>
      <c r="BC87" s="2">
        <f>SUMIFS(Import!BC$2:BC$237,Import!$F$2:$F$237,$F87,Import!$G$2:$G$237,$G87)</f>
        <v>0</v>
      </c>
      <c r="BD87" s="2">
        <f>SUMIFS(Import!BD$2:BD$237,Import!$F$2:$F$237,$F87,Import!$G$2:$G$237,$G87)</f>
        <v>0</v>
      </c>
      <c r="BE87" s="2">
        <f>SUMIFS(Import!BE$2:BE$237,Import!$F$2:$F$237,$F87,Import!$G$2:$G$237,$G87)</f>
        <v>0</v>
      </c>
      <c r="BF87" s="2">
        <f t="shared" si="49"/>
        <v>0</v>
      </c>
      <c r="BG87" s="2">
        <f t="shared" si="49"/>
        <v>0</v>
      </c>
      <c r="BH87" s="2">
        <f t="shared" si="49"/>
        <v>0</v>
      </c>
      <c r="BI87" s="2">
        <f>SUMIFS(Import!BI$2:BI$237,Import!$F$2:$F$237,$F87,Import!$G$2:$G$237,$G87)</f>
        <v>0</v>
      </c>
      <c r="BJ87" s="2">
        <f>SUMIFS(Import!BJ$2:BJ$237,Import!$F$2:$F$237,$F87,Import!$G$2:$G$237,$G87)</f>
        <v>0</v>
      </c>
      <c r="BK87" s="2">
        <f>SUMIFS(Import!BK$2:BK$237,Import!$F$2:$F$237,$F87,Import!$G$2:$G$237,$G87)</f>
        <v>0</v>
      </c>
      <c r="BL87" s="2">
        <f>SUMIFS(Import!BL$2:BL$237,Import!$F$2:$F$237,$F87,Import!$G$2:$G$237,$G87)</f>
        <v>0</v>
      </c>
      <c r="BM87" s="2">
        <f t="shared" si="50"/>
        <v>0</v>
      </c>
      <c r="BN87" s="2">
        <f t="shared" si="50"/>
        <v>0</v>
      </c>
      <c r="BO87" s="2">
        <f t="shared" si="50"/>
        <v>0</v>
      </c>
      <c r="BP87" s="2">
        <f>SUMIFS(Import!BP$2:BP$237,Import!$F$2:$F$237,$F87,Import!$G$2:$G$237,$G87)</f>
        <v>0</v>
      </c>
      <c r="BQ87" s="2">
        <f>SUMIFS(Import!BQ$2:BQ$237,Import!$F$2:$F$237,$F87,Import!$G$2:$G$237,$G87)</f>
        <v>0</v>
      </c>
      <c r="BR87" s="2">
        <f>SUMIFS(Import!BR$2:BR$237,Import!$F$2:$F$237,$F87,Import!$G$2:$G$237,$G87)</f>
        <v>0</v>
      </c>
      <c r="BS87" s="2">
        <f>SUMIFS(Import!BS$2:BS$237,Import!$F$2:$F$237,$F87,Import!$G$2:$G$237,$G87)</f>
        <v>0</v>
      </c>
      <c r="BT87" s="2">
        <f t="shared" si="51"/>
        <v>0</v>
      </c>
      <c r="BU87" s="2">
        <f t="shared" si="51"/>
        <v>0</v>
      </c>
      <c r="BV87" s="2">
        <f t="shared" si="51"/>
        <v>0</v>
      </c>
      <c r="BW87" s="2">
        <f>SUMIFS(Import!BW$2:BW$237,Import!$F$2:$F$237,$F87,Import!$G$2:$G$237,$G87)</f>
        <v>0</v>
      </c>
      <c r="BX87" s="2">
        <f>SUMIFS(Import!BX$2:BX$237,Import!$F$2:$F$237,$F87,Import!$G$2:$G$237,$G87)</f>
        <v>0</v>
      </c>
      <c r="BY87" s="2">
        <f>SUMIFS(Import!BY$2:BY$237,Import!$F$2:$F$237,$F87,Import!$G$2:$G$237,$G87)</f>
        <v>0</v>
      </c>
      <c r="BZ87" s="2">
        <f>SUMIFS(Import!BZ$2:BZ$237,Import!$F$2:$F$237,$F87,Import!$G$2:$G$237,$G87)</f>
        <v>0</v>
      </c>
      <c r="CA87" s="2">
        <f t="shared" si="52"/>
        <v>0</v>
      </c>
      <c r="CB87" s="2">
        <f t="shared" si="52"/>
        <v>0</v>
      </c>
      <c r="CC87" s="2">
        <f t="shared" si="52"/>
        <v>0</v>
      </c>
      <c r="CD87" s="2">
        <f>SUMIFS(Import!CD$2:CD$237,Import!$F$2:$F$237,$F87,Import!$G$2:$G$237,$G87)</f>
        <v>0</v>
      </c>
      <c r="CE87" s="2">
        <f>SUMIFS(Import!CE$2:CE$237,Import!$F$2:$F$237,$F87,Import!$G$2:$G$237,$G87)</f>
        <v>0</v>
      </c>
      <c r="CF87" s="2">
        <f>SUMIFS(Import!CF$2:CF$237,Import!$F$2:$F$237,$F87,Import!$G$2:$G$237,$G87)</f>
        <v>0</v>
      </c>
      <c r="CG87" s="2">
        <f>SUMIFS(Import!CG$2:CG$237,Import!$F$2:$F$237,$F87,Import!$G$2:$G$237,$G87)</f>
        <v>0</v>
      </c>
      <c r="CH87" s="2">
        <f t="shared" si="53"/>
        <v>0</v>
      </c>
      <c r="CI87" s="2">
        <f t="shared" si="53"/>
        <v>0</v>
      </c>
      <c r="CJ87" s="2">
        <f t="shared" si="53"/>
        <v>0</v>
      </c>
      <c r="CK87" s="2">
        <f>SUMIFS(Import!CK$2:CK$237,Import!$F$2:$F$237,$F87,Import!$G$2:$G$237,$G87)</f>
        <v>0</v>
      </c>
      <c r="CL87" s="2">
        <f>SUMIFS(Import!CL$2:CL$237,Import!$F$2:$F$237,$F87,Import!$G$2:$G$237,$G87)</f>
        <v>0</v>
      </c>
      <c r="CM87" s="2">
        <f>SUMIFS(Import!CM$2:CM$237,Import!$F$2:$F$237,$F87,Import!$G$2:$G$237,$G87)</f>
        <v>0</v>
      </c>
      <c r="CN87" s="2">
        <f>SUMIFS(Import!CN$2:CN$237,Import!$F$2:$F$237,$F87,Import!$G$2:$G$237,$G87)</f>
        <v>0</v>
      </c>
      <c r="CO87" s="3">
        <f t="shared" si="54"/>
        <v>0</v>
      </c>
      <c r="CP87" s="3">
        <f t="shared" si="54"/>
        <v>0</v>
      </c>
      <c r="CQ87" s="3">
        <f t="shared" si="54"/>
        <v>0</v>
      </c>
      <c r="CR87" s="2">
        <f>SUMIFS(Import!CR$2:CR$237,Import!$F$2:$F$237,$F87,Import!$G$2:$G$237,$G87)</f>
        <v>0</v>
      </c>
      <c r="CS87" s="2">
        <f>SUMIFS(Import!CS$2:CS$237,Import!$F$2:$F$237,$F87,Import!$G$2:$G$237,$G87)</f>
        <v>0</v>
      </c>
      <c r="CT87" s="2">
        <f>SUMIFS(Import!CT$2:CT$237,Import!$F$2:$F$237,$F87,Import!$G$2:$G$237,$G87)</f>
        <v>0</v>
      </c>
    </row>
    <row r="88" spans="1:98" x14ac:dyDescent="0.25">
      <c r="A88" s="2" t="s">
        <v>38</v>
      </c>
      <c r="B88" s="2" t="s">
        <v>39</v>
      </c>
      <c r="C88" s="2">
        <v>1</v>
      </c>
      <c r="D88" s="2" t="s">
        <v>40</v>
      </c>
      <c r="E88" s="2">
        <v>27</v>
      </c>
      <c r="F88" s="2" t="s">
        <v>59</v>
      </c>
      <c r="G88" s="2">
        <v>2</v>
      </c>
      <c r="H88" s="2">
        <f>IF(SUMIFS(Import!H$2:H$237,Import!$F$2:$F$237,$F88,Import!$G$2:$G$237,$G88)=0,Data_T1!$H88,SUMIFS(Import!H$2:H$237,Import!$F$2:$F$237,$F88,Import!$G$2:$G$237,$G88))</f>
        <v>426</v>
      </c>
      <c r="I88" s="2">
        <f>SUMIFS(Import!I$2:I$237,Import!$F$2:$F$237,$F88,Import!$G$2:$G$237,$G88)</f>
        <v>212</v>
      </c>
      <c r="J88" s="2">
        <f>SUMIFS(Import!J$2:J$237,Import!$F$2:$F$237,$F88,Import!$G$2:$G$237,$G88)</f>
        <v>49.77</v>
      </c>
      <c r="K88" s="2">
        <f>SUMIFS(Import!K$2:K$237,Import!$F$2:$F$237,$F88,Import!$G$2:$G$237,$G88)</f>
        <v>214</v>
      </c>
      <c r="L88" s="2">
        <f>SUMIFS(Import!L$2:L$237,Import!$F$2:$F$237,$F88,Import!$G$2:$G$237,$G88)</f>
        <v>50.23</v>
      </c>
      <c r="M88" s="2">
        <f>SUMIFS(Import!M$2:M$237,Import!$F$2:$F$237,$F88,Import!$G$2:$G$237,$G88)</f>
        <v>0</v>
      </c>
      <c r="N88" s="2">
        <f>SUMIFS(Import!N$2:N$237,Import!$F$2:$F$237,$F88,Import!$G$2:$G$237,$G88)</f>
        <v>0</v>
      </c>
      <c r="O88" s="2">
        <f>SUMIFS(Import!O$2:O$237,Import!$F$2:$F$237,$F88,Import!$G$2:$G$237,$G88)</f>
        <v>0</v>
      </c>
      <c r="P88" s="2">
        <f>SUMIFS(Import!P$2:P$237,Import!$F$2:$F$237,$F88,Import!$G$2:$G$237,$G88)</f>
        <v>0</v>
      </c>
      <c r="Q88" s="2">
        <f>SUMIFS(Import!Q$2:Q$237,Import!$F$2:$F$237,$F88,Import!$G$2:$G$237,$G88)</f>
        <v>0</v>
      </c>
      <c r="R88" s="2">
        <f>SUMIFS(Import!R$2:R$237,Import!$F$2:$F$237,$F88,Import!$G$2:$G$237,$G88)</f>
        <v>0</v>
      </c>
      <c r="S88" s="2">
        <f>SUMIFS(Import!S$2:S$237,Import!$F$2:$F$237,$F88,Import!$G$2:$G$237,$G88)</f>
        <v>214</v>
      </c>
      <c r="T88" s="2">
        <f>SUMIFS(Import!T$2:T$237,Import!$F$2:$F$237,$F88,Import!$G$2:$G$237,$G88)</f>
        <v>50.23</v>
      </c>
      <c r="U88" s="2">
        <f>SUMIFS(Import!U$2:U$237,Import!$F$2:$F$237,$F88,Import!$G$2:$G$237,$G88)</f>
        <v>100</v>
      </c>
      <c r="V88" s="2">
        <f>SUMIFS(Import!V$2:V$237,Import!$F$2:$F$237,$F88,Import!$G$2:$G$237,$G88)</f>
        <v>1</v>
      </c>
      <c r="W88" s="2" t="str">
        <f t="shared" si="44"/>
        <v>M</v>
      </c>
      <c r="X88" s="2" t="str">
        <f t="shared" si="44"/>
        <v>GREIG</v>
      </c>
      <c r="Y88" s="2" t="str">
        <f t="shared" si="44"/>
        <v>Moana</v>
      </c>
      <c r="Z88" s="2">
        <f>SUMIFS(Import!Z$2:Z$237,Import!$F$2:$F$237,$F88,Import!$G$2:$G$237,$G88)</f>
        <v>41</v>
      </c>
      <c r="AA88" s="2">
        <f>SUMIFS(Import!AA$2:AA$237,Import!$F$2:$F$237,$F88,Import!$G$2:$G$237,$G88)</f>
        <v>9.6199999999999992</v>
      </c>
      <c r="AB88" s="2">
        <f>SUMIFS(Import!AB$2:AB$237,Import!$F$2:$F$237,$F88,Import!$G$2:$G$237,$G88)</f>
        <v>19.16</v>
      </c>
      <c r="AC88" s="2">
        <f>SUMIFS(Import!AC$2:AC$237,Import!$F$2:$F$237,$F88,Import!$G$2:$G$237,$G88)</f>
        <v>3</v>
      </c>
      <c r="AD88" s="2" t="str">
        <f t="shared" si="45"/>
        <v>F</v>
      </c>
      <c r="AE88" s="2" t="str">
        <f t="shared" si="45"/>
        <v>SAGE</v>
      </c>
      <c r="AF88" s="2" t="str">
        <f t="shared" si="45"/>
        <v>Maina</v>
      </c>
      <c r="AG88" s="2">
        <f>SUMIFS(Import!AG$2:AG$237,Import!$F$2:$F$237,$F88,Import!$G$2:$G$237,$G88)</f>
        <v>173</v>
      </c>
      <c r="AH88" s="2">
        <f>SUMIFS(Import!AH$2:AH$237,Import!$F$2:$F$237,$F88,Import!$G$2:$G$237,$G88)</f>
        <v>40.61</v>
      </c>
      <c r="AI88" s="2">
        <f>SUMIFS(Import!AI$2:AI$237,Import!$F$2:$F$237,$F88,Import!$G$2:$G$237,$G88)</f>
        <v>80.84</v>
      </c>
      <c r="AJ88" s="2">
        <f>SUMIFS(Import!AJ$2:AJ$237,Import!$F$2:$F$237,$F88,Import!$G$2:$G$237,$G88)</f>
        <v>0</v>
      </c>
      <c r="AK88" s="2">
        <f t="shared" si="46"/>
        <v>0</v>
      </c>
      <c r="AL88" s="2">
        <f t="shared" si="46"/>
        <v>0</v>
      </c>
      <c r="AM88" s="2">
        <f t="shared" si="46"/>
        <v>0</v>
      </c>
      <c r="AN88" s="2">
        <f>SUMIFS(Import!AN$2:AN$237,Import!$F$2:$F$237,$F88,Import!$G$2:$G$237,$G88)</f>
        <v>0</v>
      </c>
      <c r="AO88" s="2">
        <f>SUMIFS(Import!AO$2:AO$237,Import!$F$2:$F$237,$F88,Import!$G$2:$G$237,$G88)</f>
        <v>0</v>
      </c>
      <c r="AP88" s="2">
        <f>SUMIFS(Import!AP$2:AP$237,Import!$F$2:$F$237,$F88,Import!$G$2:$G$237,$G88)</f>
        <v>0</v>
      </c>
      <c r="AQ88" s="2">
        <f>SUMIFS(Import!AQ$2:AQ$237,Import!$F$2:$F$237,$F88,Import!$G$2:$G$237,$G88)</f>
        <v>0</v>
      </c>
      <c r="AR88" s="2">
        <f t="shared" si="47"/>
        <v>0</v>
      </c>
      <c r="AS88" s="2">
        <f t="shared" si="47"/>
        <v>0</v>
      </c>
      <c r="AT88" s="2">
        <f t="shared" si="47"/>
        <v>0</v>
      </c>
      <c r="AU88" s="2">
        <f>SUMIFS(Import!AU$2:AU$237,Import!$F$2:$F$237,$F88,Import!$G$2:$G$237,$G88)</f>
        <v>0</v>
      </c>
      <c r="AV88" s="2">
        <f>SUMIFS(Import!AV$2:AV$237,Import!$F$2:$F$237,$F88,Import!$G$2:$G$237,$G88)</f>
        <v>0</v>
      </c>
      <c r="AW88" s="2">
        <f>SUMIFS(Import!AW$2:AW$237,Import!$F$2:$F$237,$F88,Import!$G$2:$G$237,$G88)</f>
        <v>0</v>
      </c>
      <c r="AX88" s="2">
        <f>SUMIFS(Import!AX$2:AX$237,Import!$F$2:$F$237,$F88,Import!$G$2:$G$237,$G88)</f>
        <v>0</v>
      </c>
      <c r="AY88" s="2">
        <f t="shared" si="48"/>
        <v>0</v>
      </c>
      <c r="AZ88" s="2">
        <f t="shared" si="48"/>
        <v>0</v>
      </c>
      <c r="BA88" s="2">
        <f t="shared" si="48"/>
        <v>0</v>
      </c>
      <c r="BB88" s="2">
        <f>SUMIFS(Import!BB$2:BB$237,Import!$F$2:$F$237,$F88,Import!$G$2:$G$237,$G88)</f>
        <v>0</v>
      </c>
      <c r="BC88" s="2">
        <f>SUMIFS(Import!BC$2:BC$237,Import!$F$2:$F$237,$F88,Import!$G$2:$G$237,$G88)</f>
        <v>0</v>
      </c>
      <c r="BD88" s="2">
        <f>SUMIFS(Import!BD$2:BD$237,Import!$F$2:$F$237,$F88,Import!$G$2:$G$237,$G88)</f>
        <v>0</v>
      </c>
      <c r="BE88" s="2">
        <f>SUMIFS(Import!BE$2:BE$237,Import!$F$2:$F$237,$F88,Import!$G$2:$G$237,$G88)</f>
        <v>0</v>
      </c>
      <c r="BF88" s="2">
        <f t="shared" si="49"/>
        <v>0</v>
      </c>
      <c r="BG88" s="2">
        <f t="shared" si="49"/>
        <v>0</v>
      </c>
      <c r="BH88" s="2">
        <f t="shared" si="49"/>
        <v>0</v>
      </c>
      <c r="BI88" s="2">
        <f>SUMIFS(Import!BI$2:BI$237,Import!$F$2:$F$237,$F88,Import!$G$2:$G$237,$G88)</f>
        <v>0</v>
      </c>
      <c r="BJ88" s="2">
        <f>SUMIFS(Import!BJ$2:BJ$237,Import!$F$2:$F$237,$F88,Import!$G$2:$G$237,$G88)</f>
        <v>0</v>
      </c>
      <c r="BK88" s="2">
        <f>SUMIFS(Import!BK$2:BK$237,Import!$F$2:$F$237,$F88,Import!$G$2:$G$237,$G88)</f>
        <v>0</v>
      </c>
      <c r="BL88" s="2">
        <f>SUMIFS(Import!BL$2:BL$237,Import!$F$2:$F$237,$F88,Import!$G$2:$G$237,$G88)</f>
        <v>0</v>
      </c>
      <c r="BM88" s="2">
        <f t="shared" si="50"/>
        <v>0</v>
      </c>
      <c r="BN88" s="2">
        <f t="shared" si="50"/>
        <v>0</v>
      </c>
      <c r="BO88" s="2">
        <f t="shared" si="50"/>
        <v>0</v>
      </c>
      <c r="BP88" s="2">
        <f>SUMIFS(Import!BP$2:BP$237,Import!$F$2:$F$237,$F88,Import!$G$2:$G$237,$G88)</f>
        <v>0</v>
      </c>
      <c r="BQ88" s="2">
        <f>SUMIFS(Import!BQ$2:BQ$237,Import!$F$2:$F$237,$F88,Import!$G$2:$G$237,$G88)</f>
        <v>0</v>
      </c>
      <c r="BR88" s="2">
        <f>SUMIFS(Import!BR$2:BR$237,Import!$F$2:$F$237,$F88,Import!$G$2:$G$237,$G88)</f>
        <v>0</v>
      </c>
      <c r="BS88" s="2">
        <f>SUMIFS(Import!BS$2:BS$237,Import!$F$2:$F$237,$F88,Import!$G$2:$G$237,$G88)</f>
        <v>0</v>
      </c>
      <c r="BT88" s="2">
        <f t="shared" si="51"/>
        <v>0</v>
      </c>
      <c r="BU88" s="2">
        <f t="shared" si="51"/>
        <v>0</v>
      </c>
      <c r="BV88" s="2">
        <f t="shared" si="51"/>
        <v>0</v>
      </c>
      <c r="BW88" s="2">
        <f>SUMIFS(Import!BW$2:BW$237,Import!$F$2:$F$237,$F88,Import!$G$2:$G$237,$G88)</f>
        <v>0</v>
      </c>
      <c r="BX88" s="2">
        <f>SUMIFS(Import!BX$2:BX$237,Import!$F$2:$F$237,$F88,Import!$G$2:$G$237,$G88)</f>
        <v>0</v>
      </c>
      <c r="BY88" s="2">
        <f>SUMIFS(Import!BY$2:BY$237,Import!$F$2:$F$237,$F88,Import!$G$2:$G$237,$G88)</f>
        <v>0</v>
      </c>
      <c r="BZ88" s="2">
        <f>SUMIFS(Import!BZ$2:BZ$237,Import!$F$2:$F$237,$F88,Import!$G$2:$G$237,$G88)</f>
        <v>0</v>
      </c>
      <c r="CA88" s="2">
        <f t="shared" si="52"/>
        <v>0</v>
      </c>
      <c r="CB88" s="2">
        <f t="shared" si="52"/>
        <v>0</v>
      </c>
      <c r="CC88" s="2">
        <f t="shared" si="52"/>
        <v>0</v>
      </c>
      <c r="CD88" s="2">
        <f>SUMIFS(Import!CD$2:CD$237,Import!$F$2:$F$237,$F88,Import!$G$2:$G$237,$G88)</f>
        <v>0</v>
      </c>
      <c r="CE88" s="2">
        <f>SUMIFS(Import!CE$2:CE$237,Import!$F$2:$F$237,$F88,Import!$G$2:$G$237,$G88)</f>
        <v>0</v>
      </c>
      <c r="CF88" s="2">
        <f>SUMIFS(Import!CF$2:CF$237,Import!$F$2:$F$237,$F88,Import!$G$2:$G$237,$G88)</f>
        <v>0</v>
      </c>
      <c r="CG88" s="2">
        <f>SUMIFS(Import!CG$2:CG$237,Import!$F$2:$F$237,$F88,Import!$G$2:$G$237,$G88)</f>
        <v>0</v>
      </c>
      <c r="CH88" s="2">
        <f t="shared" si="53"/>
        <v>0</v>
      </c>
      <c r="CI88" s="2">
        <f t="shared" si="53"/>
        <v>0</v>
      </c>
      <c r="CJ88" s="2">
        <f t="shared" si="53"/>
        <v>0</v>
      </c>
      <c r="CK88" s="2">
        <f>SUMIFS(Import!CK$2:CK$237,Import!$F$2:$F$237,$F88,Import!$G$2:$G$237,$G88)</f>
        <v>0</v>
      </c>
      <c r="CL88" s="2">
        <f>SUMIFS(Import!CL$2:CL$237,Import!$F$2:$F$237,$F88,Import!$G$2:$G$237,$G88)</f>
        <v>0</v>
      </c>
      <c r="CM88" s="2">
        <f>SUMIFS(Import!CM$2:CM$237,Import!$F$2:$F$237,$F88,Import!$G$2:$G$237,$G88)</f>
        <v>0</v>
      </c>
      <c r="CN88" s="2">
        <f>SUMIFS(Import!CN$2:CN$237,Import!$F$2:$F$237,$F88,Import!$G$2:$G$237,$G88)</f>
        <v>0</v>
      </c>
      <c r="CO88" s="3">
        <f t="shared" si="54"/>
        <v>0</v>
      </c>
      <c r="CP88" s="3">
        <f t="shared" si="54"/>
        <v>0</v>
      </c>
      <c r="CQ88" s="3">
        <f t="shared" si="54"/>
        <v>0</v>
      </c>
      <c r="CR88" s="2">
        <f>SUMIFS(Import!CR$2:CR$237,Import!$F$2:$F$237,$F88,Import!$G$2:$G$237,$G88)</f>
        <v>0</v>
      </c>
      <c r="CS88" s="2">
        <f>SUMIFS(Import!CS$2:CS$237,Import!$F$2:$F$237,$F88,Import!$G$2:$G$237,$G88)</f>
        <v>0</v>
      </c>
      <c r="CT88" s="2">
        <f>SUMIFS(Import!CT$2:CT$237,Import!$F$2:$F$237,$F88,Import!$G$2:$G$237,$G88)</f>
        <v>0</v>
      </c>
    </row>
    <row r="89" spans="1:98" x14ac:dyDescent="0.25">
      <c r="A89" s="2" t="s">
        <v>38</v>
      </c>
      <c r="B89" s="2" t="s">
        <v>39</v>
      </c>
      <c r="C89" s="2">
        <v>3</v>
      </c>
      <c r="D89" s="2" t="s">
        <v>44</v>
      </c>
      <c r="E89" s="2">
        <v>28</v>
      </c>
      <c r="F89" s="2" t="s">
        <v>60</v>
      </c>
      <c r="G89" s="2">
        <v>1</v>
      </c>
      <c r="H89" s="2">
        <f>IF(SUMIFS(Import!H$2:H$237,Import!$F$2:$F$237,$F89,Import!$G$2:$G$237,$G89)=0,Data_T1!$H89,SUMIFS(Import!H$2:H$237,Import!$F$2:$F$237,$F89,Import!$G$2:$G$237,$G89))</f>
        <v>989</v>
      </c>
      <c r="I89" s="2">
        <f>SUMIFS(Import!I$2:I$237,Import!$F$2:$F$237,$F89,Import!$G$2:$G$237,$G89)</f>
        <v>193</v>
      </c>
      <c r="J89" s="2">
        <f>SUMIFS(Import!J$2:J$237,Import!$F$2:$F$237,$F89,Import!$G$2:$G$237,$G89)</f>
        <v>19.510000000000002</v>
      </c>
      <c r="K89" s="2">
        <f>SUMIFS(Import!K$2:K$237,Import!$F$2:$F$237,$F89,Import!$G$2:$G$237,$G89)</f>
        <v>796</v>
      </c>
      <c r="L89" s="2">
        <f>SUMIFS(Import!L$2:L$237,Import!$F$2:$F$237,$F89,Import!$G$2:$G$237,$G89)</f>
        <v>80.489999999999995</v>
      </c>
      <c r="M89" s="2">
        <f>SUMIFS(Import!M$2:M$237,Import!$F$2:$F$237,$F89,Import!$G$2:$G$237,$G89)</f>
        <v>4</v>
      </c>
      <c r="N89" s="2">
        <f>SUMIFS(Import!N$2:N$237,Import!$F$2:$F$237,$F89,Import!$G$2:$G$237,$G89)</f>
        <v>0.4</v>
      </c>
      <c r="O89" s="2">
        <f>SUMIFS(Import!O$2:O$237,Import!$F$2:$F$237,$F89,Import!$G$2:$G$237,$G89)</f>
        <v>0.5</v>
      </c>
      <c r="P89" s="2">
        <f>SUMIFS(Import!P$2:P$237,Import!$F$2:$F$237,$F89,Import!$G$2:$G$237,$G89)</f>
        <v>4</v>
      </c>
      <c r="Q89" s="2">
        <f>SUMIFS(Import!Q$2:Q$237,Import!$F$2:$F$237,$F89,Import!$G$2:$G$237,$G89)</f>
        <v>0.4</v>
      </c>
      <c r="R89" s="2">
        <f>SUMIFS(Import!R$2:R$237,Import!$F$2:$F$237,$F89,Import!$G$2:$G$237,$G89)</f>
        <v>0.5</v>
      </c>
      <c r="S89" s="2">
        <f>SUMIFS(Import!S$2:S$237,Import!$F$2:$F$237,$F89,Import!$G$2:$G$237,$G89)</f>
        <v>788</v>
      </c>
      <c r="T89" s="2">
        <f>SUMIFS(Import!T$2:T$237,Import!$F$2:$F$237,$F89,Import!$G$2:$G$237,$G89)</f>
        <v>79.680000000000007</v>
      </c>
      <c r="U89" s="2">
        <f>SUMIFS(Import!U$2:U$237,Import!$F$2:$F$237,$F89,Import!$G$2:$G$237,$G89)</f>
        <v>98.99</v>
      </c>
      <c r="V89" s="2">
        <f>SUMIFS(Import!V$2:V$237,Import!$F$2:$F$237,$F89,Import!$G$2:$G$237,$G89)</f>
        <v>1</v>
      </c>
      <c r="W89" s="2" t="str">
        <f t="shared" si="44"/>
        <v>M</v>
      </c>
      <c r="X89" s="2" t="str">
        <f t="shared" si="44"/>
        <v>HOWELL</v>
      </c>
      <c r="Y89" s="2" t="str">
        <f t="shared" si="44"/>
        <v>Patrick</v>
      </c>
      <c r="Z89" s="2">
        <f>SUMIFS(Import!Z$2:Z$237,Import!$F$2:$F$237,$F89,Import!$G$2:$G$237,$G89)</f>
        <v>372</v>
      </c>
      <c r="AA89" s="2">
        <f>SUMIFS(Import!AA$2:AA$237,Import!$F$2:$F$237,$F89,Import!$G$2:$G$237,$G89)</f>
        <v>37.61</v>
      </c>
      <c r="AB89" s="2">
        <f>SUMIFS(Import!AB$2:AB$237,Import!$F$2:$F$237,$F89,Import!$G$2:$G$237,$G89)</f>
        <v>47.21</v>
      </c>
      <c r="AC89" s="2">
        <f>SUMIFS(Import!AC$2:AC$237,Import!$F$2:$F$237,$F89,Import!$G$2:$G$237,$G89)</f>
        <v>5</v>
      </c>
      <c r="AD89" s="2" t="str">
        <f t="shared" si="45"/>
        <v>M</v>
      </c>
      <c r="AE89" s="2" t="str">
        <f t="shared" si="45"/>
        <v>BROTHERSON</v>
      </c>
      <c r="AF89" s="2" t="str">
        <f t="shared" si="45"/>
        <v>Moetai, Charles</v>
      </c>
      <c r="AG89" s="2">
        <f>SUMIFS(Import!AG$2:AG$237,Import!$F$2:$F$237,$F89,Import!$G$2:$G$237,$G89)</f>
        <v>416</v>
      </c>
      <c r="AH89" s="2">
        <f>SUMIFS(Import!AH$2:AH$237,Import!$F$2:$F$237,$F89,Import!$G$2:$G$237,$G89)</f>
        <v>42.06</v>
      </c>
      <c r="AI89" s="2">
        <f>SUMIFS(Import!AI$2:AI$237,Import!$F$2:$F$237,$F89,Import!$G$2:$G$237,$G89)</f>
        <v>52.79</v>
      </c>
      <c r="AJ89" s="2">
        <f>SUMIFS(Import!AJ$2:AJ$237,Import!$F$2:$F$237,$F89,Import!$G$2:$G$237,$G89)</f>
        <v>0</v>
      </c>
      <c r="AK89" s="2">
        <f t="shared" si="46"/>
        <v>0</v>
      </c>
      <c r="AL89" s="2">
        <f t="shared" si="46"/>
        <v>0</v>
      </c>
      <c r="AM89" s="2">
        <f t="shared" si="46"/>
        <v>0</v>
      </c>
      <c r="AN89" s="2">
        <f>SUMIFS(Import!AN$2:AN$237,Import!$F$2:$F$237,$F89,Import!$G$2:$G$237,$G89)</f>
        <v>0</v>
      </c>
      <c r="AO89" s="2">
        <f>SUMIFS(Import!AO$2:AO$237,Import!$F$2:$F$237,$F89,Import!$G$2:$G$237,$G89)</f>
        <v>0</v>
      </c>
      <c r="AP89" s="2">
        <f>SUMIFS(Import!AP$2:AP$237,Import!$F$2:$F$237,$F89,Import!$G$2:$G$237,$G89)</f>
        <v>0</v>
      </c>
      <c r="AQ89" s="2">
        <f>SUMIFS(Import!AQ$2:AQ$237,Import!$F$2:$F$237,$F89,Import!$G$2:$G$237,$G89)</f>
        <v>0</v>
      </c>
      <c r="AR89" s="2">
        <f t="shared" si="47"/>
        <v>0</v>
      </c>
      <c r="AS89" s="2">
        <f t="shared" si="47"/>
        <v>0</v>
      </c>
      <c r="AT89" s="2">
        <f t="shared" si="47"/>
        <v>0</v>
      </c>
      <c r="AU89" s="2">
        <f>SUMIFS(Import!AU$2:AU$237,Import!$F$2:$F$237,$F89,Import!$G$2:$G$237,$G89)</f>
        <v>0</v>
      </c>
      <c r="AV89" s="2">
        <f>SUMIFS(Import!AV$2:AV$237,Import!$F$2:$F$237,$F89,Import!$G$2:$G$237,$G89)</f>
        <v>0</v>
      </c>
      <c r="AW89" s="2">
        <f>SUMIFS(Import!AW$2:AW$237,Import!$F$2:$F$237,$F89,Import!$G$2:$G$237,$G89)</f>
        <v>0</v>
      </c>
      <c r="AX89" s="2">
        <f>SUMIFS(Import!AX$2:AX$237,Import!$F$2:$F$237,$F89,Import!$G$2:$G$237,$G89)</f>
        <v>0</v>
      </c>
      <c r="AY89" s="2">
        <f t="shared" si="48"/>
        <v>0</v>
      </c>
      <c r="AZ89" s="2">
        <f t="shared" si="48"/>
        <v>0</v>
      </c>
      <c r="BA89" s="2">
        <f t="shared" si="48"/>
        <v>0</v>
      </c>
      <c r="BB89" s="2">
        <f>SUMIFS(Import!BB$2:BB$237,Import!$F$2:$F$237,$F89,Import!$G$2:$G$237,$G89)</f>
        <v>0</v>
      </c>
      <c r="BC89" s="2">
        <f>SUMIFS(Import!BC$2:BC$237,Import!$F$2:$F$237,$F89,Import!$G$2:$G$237,$G89)</f>
        <v>0</v>
      </c>
      <c r="BD89" s="2">
        <f>SUMIFS(Import!BD$2:BD$237,Import!$F$2:$F$237,$F89,Import!$G$2:$G$237,$G89)</f>
        <v>0</v>
      </c>
      <c r="BE89" s="2">
        <f>SUMIFS(Import!BE$2:BE$237,Import!$F$2:$F$237,$F89,Import!$G$2:$G$237,$G89)</f>
        <v>0</v>
      </c>
      <c r="BF89" s="2">
        <f t="shared" si="49"/>
        <v>0</v>
      </c>
      <c r="BG89" s="2">
        <f t="shared" si="49"/>
        <v>0</v>
      </c>
      <c r="BH89" s="2">
        <f t="shared" si="49"/>
        <v>0</v>
      </c>
      <c r="BI89" s="2">
        <f>SUMIFS(Import!BI$2:BI$237,Import!$F$2:$F$237,$F89,Import!$G$2:$G$237,$G89)</f>
        <v>0</v>
      </c>
      <c r="BJ89" s="2">
        <f>SUMIFS(Import!BJ$2:BJ$237,Import!$F$2:$F$237,$F89,Import!$G$2:$G$237,$G89)</f>
        <v>0</v>
      </c>
      <c r="BK89" s="2">
        <f>SUMIFS(Import!BK$2:BK$237,Import!$F$2:$F$237,$F89,Import!$G$2:$G$237,$G89)</f>
        <v>0</v>
      </c>
      <c r="BL89" s="2">
        <f>SUMIFS(Import!BL$2:BL$237,Import!$F$2:$F$237,$F89,Import!$G$2:$G$237,$G89)</f>
        <v>0</v>
      </c>
      <c r="BM89" s="2">
        <f t="shared" si="50"/>
        <v>0</v>
      </c>
      <c r="BN89" s="2">
        <f t="shared" si="50"/>
        <v>0</v>
      </c>
      <c r="BO89" s="2">
        <f t="shared" si="50"/>
        <v>0</v>
      </c>
      <c r="BP89" s="2">
        <f>SUMIFS(Import!BP$2:BP$237,Import!$F$2:$F$237,$F89,Import!$G$2:$G$237,$G89)</f>
        <v>0</v>
      </c>
      <c r="BQ89" s="2">
        <f>SUMIFS(Import!BQ$2:BQ$237,Import!$F$2:$F$237,$F89,Import!$G$2:$G$237,$G89)</f>
        <v>0</v>
      </c>
      <c r="BR89" s="2">
        <f>SUMIFS(Import!BR$2:BR$237,Import!$F$2:$F$237,$F89,Import!$G$2:$G$237,$G89)</f>
        <v>0</v>
      </c>
      <c r="BS89" s="2">
        <f>SUMIFS(Import!BS$2:BS$237,Import!$F$2:$F$237,$F89,Import!$G$2:$G$237,$G89)</f>
        <v>0</v>
      </c>
      <c r="BT89" s="2">
        <f t="shared" si="51"/>
        <v>0</v>
      </c>
      <c r="BU89" s="2">
        <f t="shared" si="51"/>
        <v>0</v>
      </c>
      <c r="BV89" s="2">
        <f t="shared" si="51"/>
        <v>0</v>
      </c>
      <c r="BW89" s="2">
        <f>SUMIFS(Import!BW$2:BW$237,Import!$F$2:$F$237,$F89,Import!$G$2:$G$237,$G89)</f>
        <v>0</v>
      </c>
      <c r="BX89" s="2">
        <f>SUMIFS(Import!BX$2:BX$237,Import!$F$2:$F$237,$F89,Import!$G$2:$G$237,$G89)</f>
        <v>0</v>
      </c>
      <c r="BY89" s="2">
        <f>SUMIFS(Import!BY$2:BY$237,Import!$F$2:$F$237,$F89,Import!$G$2:$G$237,$G89)</f>
        <v>0</v>
      </c>
      <c r="BZ89" s="2">
        <f>SUMIFS(Import!BZ$2:BZ$237,Import!$F$2:$F$237,$F89,Import!$G$2:$G$237,$G89)</f>
        <v>0</v>
      </c>
      <c r="CA89" s="2">
        <f t="shared" si="52"/>
        <v>0</v>
      </c>
      <c r="CB89" s="2">
        <f t="shared" si="52"/>
        <v>0</v>
      </c>
      <c r="CC89" s="2">
        <f t="shared" si="52"/>
        <v>0</v>
      </c>
      <c r="CD89" s="2">
        <f>SUMIFS(Import!CD$2:CD$237,Import!$F$2:$F$237,$F89,Import!$G$2:$G$237,$G89)</f>
        <v>0</v>
      </c>
      <c r="CE89" s="2">
        <f>SUMIFS(Import!CE$2:CE$237,Import!$F$2:$F$237,$F89,Import!$G$2:$G$237,$G89)</f>
        <v>0</v>
      </c>
      <c r="CF89" s="2">
        <f>SUMIFS(Import!CF$2:CF$237,Import!$F$2:$F$237,$F89,Import!$G$2:$G$237,$G89)</f>
        <v>0</v>
      </c>
      <c r="CG89" s="2">
        <f>SUMIFS(Import!CG$2:CG$237,Import!$F$2:$F$237,$F89,Import!$G$2:$G$237,$G89)</f>
        <v>0</v>
      </c>
      <c r="CH89" s="2">
        <f t="shared" si="53"/>
        <v>0</v>
      </c>
      <c r="CI89" s="2">
        <f t="shared" si="53"/>
        <v>0</v>
      </c>
      <c r="CJ89" s="2">
        <f t="shared" si="53"/>
        <v>0</v>
      </c>
      <c r="CK89" s="2">
        <f>SUMIFS(Import!CK$2:CK$237,Import!$F$2:$F$237,$F89,Import!$G$2:$G$237,$G89)</f>
        <v>0</v>
      </c>
      <c r="CL89" s="2">
        <f>SUMIFS(Import!CL$2:CL$237,Import!$F$2:$F$237,$F89,Import!$G$2:$G$237,$G89)</f>
        <v>0</v>
      </c>
      <c r="CM89" s="2">
        <f>SUMIFS(Import!CM$2:CM$237,Import!$F$2:$F$237,$F89,Import!$G$2:$G$237,$G89)</f>
        <v>0</v>
      </c>
      <c r="CN89" s="2">
        <f>SUMIFS(Import!CN$2:CN$237,Import!$F$2:$F$237,$F89,Import!$G$2:$G$237,$G89)</f>
        <v>0</v>
      </c>
      <c r="CO89" s="3">
        <f t="shared" si="54"/>
        <v>0</v>
      </c>
      <c r="CP89" s="3">
        <f t="shared" si="54"/>
        <v>0</v>
      </c>
      <c r="CQ89" s="3">
        <f t="shared" si="54"/>
        <v>0</v>
      </c>
      <c r="CR89" s="2">
        <f>SUMIFS(Import!CR$2:CR$237,Import!$F$2:$F$237,$F89,Import!$G$2:$G$237,$G89)</f>
        <v>0</v>
      </c>
      <c r="CS89" s="2">
        <f>SUMIFS(Import!CS$2:CS$237,Import!$F$2:$F$237,$F89,Import!$G$2:$G$237,$G89)</f>
        <v>0</v>
      </c>
      <c r="CT89" s="2">
        <f>SUMIFS(Import!CT$2:CT$237,Import!$F$2:$F$237,$F89,Import!$G$2:$G$237,$G89)</f>
        <v>0</v>
      </c>
    </row>
    <row r="90" spans="1:98" x14ac:dyDescent="0.25">
      <c r="A90" s="2" t="s">
        <v>38</v>
      </c>
      <c r="B90" s="2" t="s">
        <v>39</v>
      </c>
      <c r="C90" s="2">
        <v>1</v>
      </c>
      <c r="D90" s="2" t="s">
        <v>40</v>
      </c>
      <c r="E90" s="2">
        <v>29</v>
      </c>
      <c r="F90" s="2" t="s">
        <v>61</v>
      </c>
      <c r="G90" s="2">
        <v>1</v>
      </c>
      <c r="H90" s="2">
        <f>IF(SUMIFS(Import!H$2:H$237,Import!$F$2:$F$237,$F90,Import!$G$2:$G$237,$G90)=0,Data_T1!$H90,SUMIFS(Import!H$2:H$237,Import!$F$2:$F$237,$F90,Import!$G$2:$G$237,$G90))</f>
        <v>1205</v>
      </c>
      <c r="I90" s="2">
        <f>SUMIFS(Import!I$2:I$237,Import!$F$2:$F$237,$F90,Import!$G$2:$G$237,$G90)</f>
        <v>660</v>
      </c>
      <c r="J90" s="2">
        <f>SUMIFS(Import!J$2:J$237,Import!$F$2:$F$237,$F90,Import!$G$2:$G$237,$G90)</f>
        <v>54.77</v>
      </c>
      <c r="K90" s="2">
        <f>SUMIFS(Import!K$2:K$237,Import!$F$2:$F$237,$F90,Import!$G$2:$G$237,$G90)</f>
        <v>545</v>
      </c>
      <c r="L90" s="2">
        <f>SUMIFS(Import!L$2:L$237,Import!$F$2:$F$237,$F90,Import!$G$2:$G$237,$G90)</f>
        <v>45.23</v>
      </c>
      <c r="M90" s="2">
        <f>SUMIFS(Import!M$2:M$237,Import!$F$2:$F$237,$F90,Import!$G$2:$G$237,$G90)</f>
        <v>9</v>
      </c>
      <c r="N90" s="2">
        <f>SUMIFS(Import!N$2:N$237,Import!$F$2:$F$237,$F90,Import!$G$2:$G$237,$G90)</f>
        <v>0.75</v>
      </c>
      <c r="O90" s="2">
        <f>SUMIFS(Import!O$2:O$237,Import!$F$2:$F$237,$F90,Import!$G$2:$G$237,$G90)</f>
        <v>1.65</v>
      </c>
      <c r="P90" s="2">
        <f>SUMIFS(Import!P$2:P$237,Import!$F$2:$F$237,$F90,Import!$G$2:$G$237,$G90)</f>
        <v>6</v>
      </c>
      <c r="Q90" s="2">
        <f>SUMIFS(Import!Q$2:Q$237,Import!$F$2:$F$237,$F90,Import!$G$2:$G$237,$G90)</f>
        <v>0.5</v>
      </c>
      <c r="R90" s="2">
        <f>SUMIFS(Import!R$2:R$237,Import!$F$2:$F$237,$F90,Import!$G$2:$G$237,$G90)</f>
        <v>1.1000000000000001</v>
      </c>
      <c r="S90" s="2">
        <f>SUMIFS(Import!S$2:S$237,Import!$F$2:$F$237,$F90,Import!$G$2:$G$237,$G90)</f>
        <v>530</v>
      </c>
      <c r="T90" s="2">
        <f>SUMIFS(Import!T$2:T$237,Import!$F$2:$F$237,$F90,Import!$G$2:$G$237,$G90)</f>
        <v>43.98</v>
      </c>
      <c r="U90" s="2">
        <f>SUMIFS(Import!U$2:U$237,Import!$F$2:$F$237,$F90,Import!$G$2:$G$237,$G90)</f>
        <v>97.25</v>
      </c>
      <c r="V90" s="2">
        <f>SUMIFS(Import!V$2:V$237,Import!$F$2:$F$237,$F90,Import!$G$2:$G$237,$G90)</f>
        <v>1</v>
      </c>
      <c r="W90" s="2" t="str">
        <f t="shared" si="44"/>
        <v>M</v>
      </c>
      <c r="X90" s="2" t="str">
        <f t="shared" si="44"/>
        <v>GREIG</v>
      </c>
      <c r="Y90" s="2" t="str">
        <f t="shared" si="44"/>
        <v>Moana</v>
      </c>
      <c r="Z90" s="2">
        <f>SUMIFS(Import!Z$2:Z$237,Import!$F$2:$F$237,$F90,Import!$G$2:$G$237,$G90)</f>
        <v>226</v>
      </c>
      <c r="AA90" s="2">
        <f>SUMIFS(Import!AA$2:AA$237,Import!$F$2:$F$237,$F90,Import!$G$2:$G$237,$G90)</f>
        <v>18.760000000000002</v>
      </c>
      <c r="AB90" s="2">
        <f>SUMIFS(Import!AB$2:AB$237,Import!$F$2:$F$237,$F90,Import!$G$2:$G$237,$G90)</f>
        <v>42.64</v>
      </c>
      <c r="AC90" s="2">
        <f>SUMIFS(Import!AC$2:AC$237,Import!$F$2:$F$237,$F90,Import!$G$2:$G$237,$G90)</f>
        <v>3</v>
      </c>
      <c r="AD90" s="2" t="str">
        <f t="shared" si="45"/>
        <v>F</v>
      </c>
      <c r="AE90" s="2" t="str">
        <f t="shared" si="45"/>
        <v>SAGE</v>
      </c>
      <c r="AF90" s="2" t="str">
        <f t="shared" si="45"/>
        <v>Maina</v>
      </c>
      <c r="AG90" s="2">
        <f>SUMIFS(Import!AG$2:AG$237,Import!$F$2:$F$237,$F90,Import!$G$2:$G$237,$G90)</f>
        <v>304</v>
      </c>
      <c r="AH90" s="2">
        <f>SUMIFS(Import!AH$2:AH$237,Import!$F$2:$F$237,$F90,Import!$G$2:$G$237,$G90)</f>
        <v>25.23</v>
      </c>
      <c r="AI90" s="2">
        <f>SUMIFS(Import!AI$2:AI$237,Import!$F$2:$F$237,$F90,Import!$G$2:$G$237,$G90)</f>
        <v>57.36</v>
      </c>
      <c r="AJ90" s="2">
        <f>SUMIFS(Import!AJ$2:AJ$237,Import!$F$2:$F$237,$F90,Import!$G$2:$G$237,$G90)</f>
        <v>0</v>
      </c>
      <c r="AK90" s="2">
        <f t="shared" si="46"/>
        <v>0</v>
      </c>
      <c r="AL90" s="2">
        <f t="shared" si="46"/>
        <v>0</v>
      </c>
      <c r="AM90" s="2">
        <f t="shared" si="46"/>
        <v>0</v>
      </c>
      <c r="AN90" s="2">
        <f>SUMIFS(Import!AN$2:AN$237,Import!$F$2:$F$237,$F90,Import!$G$2:$G$237,$G90)</f>
        <v>0</v>
      </c>
      <c r="AO90" s="2">
        <f>SUMIFS(Import!AO$2:AO$237,Import!$F$2:$F$237,$F90,Import!$G$2:$G$237,$G90)</f>
        <v>0</v>
      </c>
      <c r="AP90" s="2">
        <f>SUMIFS(Import!AP$2:AP$237,Import!$F$2:$F$237,$F90,Import!$G$2:$G$237,$G90)</f>
        <v>0</v>
      </c>
      <c r="AQ90" s="2">
        <f>SUMIFS(Import!AQ$2:AQ$237,Import!$F$2:$F$237,$F90,Import!$G$2:$G$237,$G90)</f>
        <v>0</v>
      </c>
      <c r="AR90" s="2">
        <f t="shared" si="47"/>
        <v>0</v>
      </c>
      <c r="AS90" s="2">
        <f t="shared" si="47"/>
        <v>0</v>
      </c>
      <c r="AT90" s="2">
        <f t="shared" si="47"/>
        <v>0</v>
      </c>
      <c r="AU90" s="2">
        <f>SUMIFS(Import!AU$2:AU$237,Import!$F$2:$F$237,$F90,Import!$G$2:$G$237,$G90)</f>
        <v>0</v>
      </c>
      <c r="AV90" s="2">
        <f>SUMIFS(Import!AV$2:AV$237,Import!$F$2:$F$237,$F90,Import!$G$2:$G$237,$G90)</f>
        <v>0</v>
      </c>
      <c r="AW90" s="2">
        <f>SUMIFS(Import!AW$2:AW$237,Import!$F$2:$F$237,$F90,Import!$G$2:$G$237,$G90)</f>
        <v>0</v>
      </c>
      <c r="AX90" s="2">
        <f>SUMIFS(Import!AX$2:AX$237,Import!$F$2:$F$237,$F90,Import!$G$2:$G$237,$G90)</f>
        <v>0</v>
      </c>
      <c r="AY90" s="2">
        <f t="shared" si="48"/>
        <v>0</v>
      </c>
      <c r="AZ90" s="2">
        <f t="shared" si="48"/>
        <v>0</v>
      </c>
      <c r="BA90" s="2">
        <f t="shared" si="48"/>
        <v>0</v>
      </c>
      <c r="BB90" s="2">
        <f>SUMIFS(Import!BB$2:BB$237,Import!$F$2:$F$237,$F90,Import!$G$2:$G$237,$G90)</f>
        <v>0</v>
      </c>
      <c r="BC90" s="2">
        <f>SUMIFS(Import!BC$2:BC$237,Import!$F$2:$F$237,$F90,Import!$G$2:$G$237,$G90)</f>
        <v>0</v>
      </c>
      <c r="BD90" s="2">
        <f>SUMIFS(Import!BD$2:BD$237,Import!$F$2:$F$237,$F90,Import!$G$2:$G$237,$G90)</f>
        <v>0</v>
      </c>
      <c r="BE90" s="2">
        <f>SUMIFS(Import!BE$2:BE$237,Import!$F$2:$F$237,$F90,Import!$G$2:$G$237,$G90)</f>
        <v>0</v>
      </c>
      <c r="BF90" s="2">
        <f t="shared" si="49"/>
        <v>0</v>
      </c>
      <c r="BG90" s="2">
        <f t="shared" si="49"/>
        <v>0</v>
      </c>
      <c r="BH90" s="2">
        <f t="shared" si="49"/>
        <v>0</v>
      </c>
      <c r="BI90" s="2">
        <f>SUMIFS(Import!BI$2:BI$237,Import!$F$2:$F$237,$F90,Import!$G$2:$G$237,$G90)</f>
        <v>0</v>
      </c>
      <c r="BJ90" s="2">
        <f>SUMIFS(Import!BJ$2:BJ$237,Import!$F$2:$F$237,$F90,Import!$G$2:$G$237,$G90)</f>
        <v>0</v>
      </c>
      <c r="BK90" s="2">
        <f>SUMIFS(Import!BK$2:BK$237,Import!$F$2:$F$237,$F90,Import!$G$2:$G$237,$G90)</f>
        <v>0</v>
      </c>
      <c r="BL90" s="2">
        <f>SUMIFS(Import!BL$2:BL$237,Import!$F$2:$F$237,$F90,Import!$G$2:$G$237,$G90)</f>
        <v>0</v>
      </c>
      <c r="BM90" s="2">
        <f t="shared" si="50"/>
        <v>0</v>
      </c>
      <c r="BN90" s="2">
        <f t="shared" si="50"/>
        <v>0</v>
      </c>
      <c r="BO90" s="2">
        <f t="shared" si="50"/>
        <v>0</v>
      </c>
      <c r="BP90" s="2">
        <f>SUMIFS(Import!BP$2:BP$237,Import!$F$2:$F$237,$F90,Import!$G$2:$G$237,$G90)</f>
        <v>0</v>
      </c>
      <c r="BQ90" s="2">
        <f>SUMIFS(Import!BQ$2:BQ$237,Import!$F$2:$F$237,$F90,Import!$G$2:$G$237,$G90)</f>
        <v>0</v>
      </c>
      <c r="BR90" s="2">
        <f>SUMIFS(Import!BR$2:BR$237,Import!$F$2:$F$237,$F90,Import!$G$2:$G$237,$G90)</f>
        <v>0</v>
      </c>
      <c r="BS90" s="2">
        <f>SUMIFS(Import!BS$2:BS$237,Import!$F$2:$F$237,$F90,Import!$G$2:$G$237,$G90)</f>
        <v>0</v>
      </c>
      <c r="BT90" s="2">
        <f t="shared" si="51"/>
        <v>0</v>
      </c>
      <c r="BU90" s="2">
        <f t="shared" si="51"/>
        <v>0</v>
      </c>
      <c r="BV90" s="2">
        <f t="shared" si="51"/>
        <v>0</v>
      </c>
      <c r="BW90" s="2">
        <f>SUMIFS(Import!BW$2:BW$237,Import!$F$2:$F$237,$F90,Import!$G$2:$G$237,$G90)</f>
        <v>0</v>
      </c>
      <c r="BX90" s="2">
        <f>SUMIFS(Import!BX$2:BX$237,Import!$F$2:$F$237,$F90,Import!$G$2:$G$237,$G90)</f>
        <v>0</v>
      </c>
      <c r="BY90" s="2">
        <f>SUMIFS(Import!BY$2:BY$237,Import!$F$2:$F$237,$F90,Import!$G$2:$G$237,$G90)</f>
        <v>0</v>
      </c>
      <c r="BZ90" s="2">
        <f>SUMIFS(Import!BZ$2:BZ$237,Import!$F$2:$F$237,$F90,Import!$G$2:$G$237,$G90)</f>
        <v>0</v>
      </c>
      <c r="CA90" s="2">
        <f t="shared" si="52"/>
        <v>0</v>
      </c>
      <c r="CB90" s="2">
        <f t="shared" si="52"/>
        <v>0</v>
      </c>
      <c r="CC90" s="2">
        <f t="shared" si="52"/>
        <v>0</v>
      </c>
      <c r="CD90" s="2">
        <f>SUMIFS(Import!CD$2:CD$237,Import!$F$2:$F$237,$F90,Import!$G$2:$G$237,$G90)</f>
        <v>0</v>
      </c>
      <c r="CE90" s="2">
        <f>SUMIFS(Import!CE$2:CE$237,Import!$F$2:$F$237,$F90,Import!$G$2:$G$237,$G90)</f>
        <v>0</v>
      </c>
      <c r="CF90" s="2">
        <f>SUMIFS(Import!CF$2:CF$237,Import!$F$2:$F$237,$F90,Import!$G$2:$G$237,$G90)</f>
        <v>0</v>
      </c>
      <c r="CG90" s="2">
        <f>SUMIFS(Import!CG$2:CG$237,Import!$F$2:$F$237,$F90,Import!$G$2:$G$237,$G90)</f>
        <v>0</v>
      </c>
      <c r="CH90" s="2">
        <f t="shared" si="53"/>
        <v>0</v>
      </c>
      <c r="CI90" s="2">
        <f t="shared" si="53"/>
        <v>0</v>
      </c>
      <c r="CJ90" s="2">
        <f t="shared" si="53"/>
        <v>0</v>
      </c>
      <c r="CK90" s="2">
        <f>SUMIFS(Import!CK$2:CK$237,Import!$F$2:$F$237,$F90,Import!$G$2:$G$237,$G90)</f>
        <v>0</v>
      </c>
      <c r="CL90" s="2">
        <f>SUMIFS(Import!CL$2:CL$237,Import!$F$2:$F$237,$F90,Import!$G$2:$G$237,$G90)</f>
        <v>0</v>
      </c>
      <c r="CM90" s="2">
        <f>SUMIFS(Import!CM$2:CM$237,Import!$F$2:$F$237,$F90,Import!$G$2:$G$237,$G90)</f>
        <v>0</v>
      </c>
      <c r="CN90" s="2">
        <f>SUMIFS(Import!CN$2:CN$237,Import!$F$2:$F$237,$F90,Import!$G$2:$G$237,$G90)</f>
        <v>0</v>
      </c>
      <c r="CO90" s="3">
        <f t="shared" si="54"/>
        <v>0</v>
      </c>
      <c r="CP90" s="3">
        <f t="shared" si="54"/>
        <v>0</v>
      </c>
      <c r="CQ90" s="3">
        <f t="shared" si="54"/>
        <v>0</v>
      </c>
      <c r="CR90" s="2">
        <f>SUMIFS(Import!CR$2:CR$237,Import!$F$2:$F$237,$F90,Import!$G$2:$G$237,$G90)</f>
        <v>0</v>
      </c>
      <c r="CS90" s="2">
        <f>SUMIFS(Import!CS$2:CS$237,Import!$F$2:$F$237,$F90,Import!$G$2:$G$237,$G90)</f>
        <v>0</v>
      </c>
      <c r="CT90" s="2">
        <f>SUMIFS(Import!CT$2:CT$237,Import!$F$2:$F$237,$F90,Import!$G$2:$G$237,$G90)</f>
        <v>0</v>
      </c>
    </row>
    <row r="91" spans="1:98" x14ac:dyDescent="0.25">
      <c r="A91" s="2" t="s">
        <v>38</v>
      </c>
      <c r="B91" s="2" t="s">
        <v>39</v>
      </c>
      <c r="C91" s="2">
        <v>1</v>
      </c>
      <c r="D91" s="2" t="s">
        <v>40</v>
      </c>
      <c r="E91" s="2">
        <v>29</v>
      </c>
      <c r="F91" s="2" t="s">
        <v>61</v>
      </c>
      <c r="G91" s="2">
        <v>2</v>
      </c>
      <c r="H91" s="2">
        <f>IF(SUMIFS(Import!H$2:H$237,Import!$F$2:$F$237,$F91,Import!$G$2:$G$237,$G91)=0,Data_T1!$H91,SUMIFS(Import!H$2:H$237,Import!$F$2:$F$237,$F91,Import!$G$2:$G$237,$G91))</f>
        <v>1561</v>
      </c>
      <c r="I91" s="2">
        <f>SUMIFS(Import!I$2:I$237,Import!$F$2:$F$237,$F91,Import!$G$2:$G$237,$G91)</f>
        <v>722</v>
      </c>
      <c r="J91" s="2">
        <f>SUMIFS(Import!J$2:J$237,Import!$F$2:$F$237,$F91,Import!$G$2:$G$237,$G91)</f>
        <v>46.25</v>
      </c>
      <c r="K91" s="2">
        <f>SUMIFS(Import!K$2:K$237,Import!$F$2:$F$237,$F91,Import!$G$2:$G$237,$G91)</f>
        <v>839</v>
      </c>
      <c r="L91" s="2">
        <f>SUMIFS(Import!L$2:L$237,Import!$F$2:$F$237,$F91,Import!$G$2:$G$237,$G91)</f>
        <v>53.75</v>
      </c>
      <c r="M91" s="2">
        <f>SUMIFS(Import!M$2:M$237,Import!$F$2:$F$237,$F91,Import!$G$2:$G$237,$G91)</f>
        <v>18</v>
      </c>
      <c r="N91" s="2">
        <f>SUMIFS(Import!N$2:N$237,Import!$F$2:$F$237,$F91,Import!$G$2:$G$237,$G91)</f>
        <v>1.1499999999999999</v>
      </c>
      <c r="O91" s="2">
        <f>SUMIFS(Import!O$2:O$237,Import!$F$2:$F$237,$F91,Import!$G$2:$G$237,$G91)</f>
        <v>2.15</v>
      </c>
      <c r="P91" s="2">
        <f>SUMIFS(Import!P$2:P$237,Import!$F$2:$F$237,$F91,Import!$G$2:$G$237,$G91)</f>
        <v>23</v>
      </c>
      <c r="Q91" s="2">
        <f>SUMIFS(Import!Q$2:Q$237,Import!$F$2:$F$237,$F91,Import!$G$2:$G$237,$G91)</f>
        <v>1.47</v>
      </c>
      <c r="R91" s="2">
        <f>SUMIFS(Import!R$2:R$237,Import!$F$2:$F$237,$F91,Import!$G$2:$G$237,$G91)</f>
        <v>2.74</v>
      </c>
      <c r="S91" s="2">
        <f>SUMIFS(Import!S$2:S$237,Import!$F$2:$F$237,$F91,Import!$G$2:$G$237,$G91)</f>
        <v>798</v>
      </c>
      <c r="T91" s="2">
        <f>SUMIFS(Import!T$2:T$237,Import!$F$2:$F$237,$F91,Import!$G$2:$G$237,$G91)</f>
        <v>51.12</v>
      </c>
      <c r="U91" s="2">
        <f>SUMIFS(Import!U$2:U$237,Import!$F$2:$F$237,$F91,Import!$G$2:$G$237,$G91)</f>
        <v>95.11</v>
      </c>
      <c r="V91" s="2">
        <f>SUMIFS(Import!V$2:V$237,Import!$F$2:$F$237,$F91,Import!$G$2:$G$237,$G91)</f>
        <v>1</v>
      </c>
      <c r="W91" s="2" t="str">
        <f t="shared" si="44"/>
        <v>M</v>
      </c>
      <c r="X91" s="2" t="str">
        <f t="shared" si="44"/>
        <v>GREIG</v>
      </c>
      <c r="Y91" s="2" t="str">
        <f t="shared" si="44"/>
        <v>Moana</v>
      </c>
      <c r="Z91" s="2">
        <f>SUMIFS(Import!Z$2:Z$237,Import!$F$2:$F$237,$F91,Import!$G$2:$G$237,$G91)</f>
        <v>262</v>
      </c>
      <c r="AA91" s="2">
        <f>SUMIFS(Import!AA$2:AA$237,Import!$F$2:$F$237,$F91,Import!$G$2:$G$237,$G91)</f>
        <v>16.78</v>
      </c>
      <c r="AB91" s="2">
        <f>SUMIFS(Import!AB$2:AB$237,Import!$F$2:$F$237,$F91,Import!$G$2:$G$237,$G91)</f>
        <v>32.83</v>
      </c>
      <c r="AC91" s="2">
        <f>SUMIFS(Import!AC$2:AC$237,Import!$F$2:$F$237,$F91,Import!$G$2:$G$237,$G91)</f>
        <v>3</v>
      </c>
      <c r="AD91" s="2" t="str">
        <f t="shared" si="45"/>
        <v>F</v>
      </c>
      <c r="AE91" s="2" t="str">
        <f t="shared" si="45"/>
        <v>SAGE</v>
      </c>
      <c r="AF91" s="2" t="str">
        <f t="shared" si="45"/>
        <v>Maina</v>
      </c>
      <c r="AG91" s="2">
        <f>SUMIFS(Import!AG$2:AG$237,Import!$F$2:$F$237,$F91,Import!$G$2:$G$237,$G91)</f>
        <v>536</v>
      </c>
      <c r="AH91" s="2">
        <f>SUMIFS(Import!AH$2:AH$237,Import!$F$2:$F$237,$F91,Import!$G$2:$G$237,$G91)</f>
        <v>34.340000000000003</v>
      </c>
      <c r="AI91" s="2">
        <f>SUMIFS(Import!AI$2:AI$237,Import!$F$2:$F$237,$F91,Import!$G$2:$G$237,$G91)</f>
        <v>67.17</v>
      </c>
      <c r="AJ91" s="2">
        <f>SUMIFS(Import!AJ$2:AJ$237,Import!$F$2:$F$237,$F91,Import!$G$2:$G$237,$G91)</f>
        <v>0</v>
      </c>
      <c r="AK91" s="2">
        <f t="shared" si="46"/>
        <v>0</v>
      </c>
      <c r="AL91" s="2">
        <f t="shared" si="46"/>
        <v>0</v>
      </c>
      <c r="AM91" s="2">
        <f t="shared" si="46"/>
        <v>0</v>
      </c>
      <c r="AN91" s="2">
        <f>SUMIFS(Import!AN$2:AN$237,Import!$F$2:$F$237,$F91,Import!$G$2:$G$237,$G91)</f>
        <v>0</v>
      </c>
      <c r="AO91" s="2">
        <f>SUMIFS(Import!AO$2:AO$237,Import!$F$2:$F$237,$F91,Import!$G$2:$G$237,$G91)</f>
        <v>0</v>
      </c>
      <c r="AP91" s="2">
        <f>SUMIFS(Import!AP$2:AP$237,Import!$F$2:$F$237,$F91,Import!$G$2:$G$237,$G91)</f>
        <v>0</v>
      </c>
      <c r="AQ91" s="2">
        <f>SUMIFS(Import!AQ$2:AQ$237,Import!$F$2:$F$237,$F91,Import!$G$2:$G$237,$G91)</f>
        <v>0</v>
      </c>
      <c r="AR91" s="2">
        <f t="shared" si="47"/>
        <v>0</v>
      </c>
      <c r="AS91" s="2">
        <f t="shared" si="47"/>
        <v>0</v>
      </c>
      <c r="AT91" s="2">
        <f t="shared" si="47"/>
        <v>0</v>
      </c>
      <c r="AU91" s="2">
        <f>SUMIFS(Import!AU$2:AU$237,Import!$F$2:$F$237,$F91,Import!$G$2:$G$237,$G91)</f>
        <v>0</v>
      </c>
      <c r="AV91" s="2">
        <f>SUMIFS(Import!AV$2:AV$237,Import!$F$2:$F$237,$F91,Import!$G$2:$G$237,$G91)</f>
        <v>0</v>
      </c>
      <c r="AW91" s="2">
        <f>SUMIFS(Import!AW$2:AW$237,Import!$F$2:$F$237,$F91,Import!$G$2:$G$237,$G91)</f>
        <v>0</v>
      </c>
      <c r="AX91" s="2">
        <f>SUMIFS(Import!AX$2:AX$237,Import!$F$2:$F$237,$F91,Import!$G$2:$G$237,$G91)</f>
        <v>0</v>
      </c>
      <c r="AY91" s="2">
        <f t="shared" si="48"/>
        <v>0</v>
      </c>
      <c r="AZ91" s="2">
        <f t="shared" si="48"/>
        <v>0</v>
      </c>
      <c r="BA91" s="2">
        <f t="shared" si="48"/>
        <v>0</v>
      </c>
      <c r="BB91" s="2">
        <f>SUMIFS(Import!BB$2:BB$237,Import!$F$2:$F$237,$F91,Import!$G$2:$G$237,$G91)</f>
        <v>0</v>
      </c>
      <c r="BC91" s="2">
        <f>SUMIFS(Import!BC$2:BC$237,Import!$F$2:$F$237,$F91,Import!$G$2:$G$237,$G91)</f>
        <v>0</v>
      </c>
      <c r="BD91" s="2">
        <f>SUMIFS(Import!BD$2:BD$237,Import!$F$2:$F$237,$F91,Import!$G$2:$G$237,$G91)</f>
        <v>0</v>
      </c>
      <c r="BE91" s="2">
        <f>SUMIFS(Import!BE$2:BE$237,Import!$F$2:$F$237,$F91,Import!$G$2:$G$237,$G91)</f>
        <v>0</v>
      </c>
      <c r="BF91" s="2">
        <f t="shared" si="49"/>
        <v>0</v>
      </c>
      <c r="BG91" s="2">
        <f t="shared" si="49"/>
        <v>0</v>
      </c>
      <c r="BH91" s="2">
        <f t="shared" si="49"/>
        <v>0</v>
      </c>
      <c r="BI91" s="2">
        <f>SUMIFS(Import!BI$2:BI$237,Import!$F$2:$F$237,$F91,Import!$G$2:$G$237,$G91)</f>
        <v>0</v>
      </c>
      <c r="BJ91" s="2">
        <f>SUMIFS(Import!BJ$2:BJ$237,Import!$F$2:$F$237,$F91,Import!$G$2:$G$237,$G91)</f>
        <v>0</v>
      </c>
      <c r="BK91" s="2">
        <f>SUMIFS(Import!BK$2:BK$237,Import!$F$2:$F$237,$F91,Import!$G$2:$G$237,$G91)</f>
        <v>0</v>
      </c>
      <c r="BL91" s="2">
        <f>SUMIFS(Import!BL$2:BL$237,Import!$F$2:$F$237,$F91,Import!$G$2:$G$237,$G91)</f>
        <v>0</v>
      </c>
      <c r="BM91" s="2">
        <f t="shared" si="50"/>
        <v>0</v>
      </c>
      <c r="BN91" s="2">
        <f t="shared" si="50"/>
        <v>0</v>
      </c>
      <c r="BO91" s="2">
        <f t="shared" si="50"/>
        <v>0</v>
      </c>
      <c r="BP91" s="2">
        <f>SUMIFS(Import!BP$2:BP$237,Import!$F$2:$F$237,$F91,Import!$G$2:$G$237,$G91)</f>
        <v>0</v>
      </c>
      <c r="BQ91" s="2">
        <f>SUMIFS(Import!BQ$2:BQ$237,Import!$F$2:$F$237,$F91,Import!$G$2:$G$237,$G91)</f>
        <v>0</v>
      </c>
      <c r="BR91" s="2">
        <f>SUMIFS(Import!BR$2:BR$237,Import!$F$2:$F$237,$F91,Import!$G$2:$G$237,$G91)</f>
        <v>0</v>
      </c>
      <c r="BS91" s="2">
        <f>SUMIFS(Import!BS$2:BS$237,Import!$F$2:$F$237,$F91,Import!$G$2:$G$237,$G91)</f>
        <v>0</v>
      </c>
      <c r="BT91" s="2">
        <f t="shared" si="51"/>
        <v>0</v>
      </c>
      <c r="BU91" s="2">
        <f t="shared" si="51"/>
        <v>0</v>
      </c>
      <c r="BV91" s="2">
        <f t="shared" si="51"/>
        <v>0</v>
      </c>
      <c r="BW91" s="2">
        <f>SUMIFS(Import!BW$2:BW$237,Import!$F$2:$F$237,$F91,Import!$G$2:$G$237,$G91)</f>
        <v>0</v>
      </c>
      <c r="BX91" s="2">
        <f>SUMIFS(Import!BX$2:BX$237,Import!$F$2:$F$237,$F91,Import!$G$2:$G$237,$G91)</f>
        <v>0</v>
      </c>
      <c r="BY91" s="2">
        <f>SUMIFS(Import!BY$2:BY$237,Import!$F$2:$F$237,$F91,Import!$G$2:$G$237,$G91)</f>
        <v>0</v>
      </c>
      <c r="BZ91" s="2">
        <f>SUMIFS(Import!BZ$2:BZ$237,Import!$F$2:$F$237,$F91,Import!$G$2:$G$237,$G91)</f>
        <v>0</v>
      </c>
      <c r="CA91" s="2">
        <f t="shared" si="52"/>
        <v>0</v>
      </c>
      <c r="CB91" s="2">
        <f t="shared" si="52"/>
        <v>0</v>
      </c>
      <c r="CC91" s="2">
        <f t="shared" si="52"/>
        <v>0</v>
      </c>
      <c r="CD91" s="2">
        <f>SUMIFS(Import!CD$2:CD$237,Import!$F$2:$F$237,$F91,Import!$G$2:$G$237,$G91)</f>
        <v>0</v>
      </c>
      <c r="CE91" s="2">
        <f>SUMIFS(Import!CE$2:CE$237,Import!$F$2:$F$237,$F91,Import!$G$2:$G$237,$G91)</f>
        <v>0</v>
      </c>
      <c r="CF91" s="2">
        <f>SUMIFS(Import!CF$2:CF$237,Import!$F$2:$F$237,$F91,Import!$G$2:$G$237,$G91)</f>
        <v>0</v>
      </c>
      <c r="CG91" s="2">
        <f>SUMIFS(Import!CG$2:CG$237,Import!$F$2:$F$237,$F91,Import!$G$2:$G$237,$G91)</f>
        <v>0</v>
      </c>
      <c r="CH91" s="2">
        <f t="shared" si="53"/>
        <v>0</v>
      </c>
      <c r="CI91" s="2">
        <f t="shared" si="53"/>
        <v>0</v>
      </c>
      <c r="CJ91" s="2">
        <f t="shared" si="53"/>
        <v>0</v>
      </c>
      <c r="CK91" s="2">
        <f>SUMIFS(Import!CK$2:CK$237,Import!$F$2:$F$237,$F91,Import!$G$2:$G$237,$G91)</f>
        <v>0</v>
      </c>
      <c r="CL91" s="2">
        <f>SUMIFS(Import!CL$2:CL$237,Import!$F$2:$F$237,$F91,Import!$G$2:$G$237,$G91)</f>
        <v>0</v>
      </c>
      <c r="CM91" s="2">
        <f>SUMIFS(Import!CM$2:CM$237,Import!$F$2:$F$237,$F91,Import!$G$2:$G$237,$G91)</f>
        <v>0</v>
      </c>
      <c r="CN91" s="2">
        <f>SUMIFS(Import!CN$2:CN$237,Import!$F$2:$F$237,$F91,Import!$G$2:$G$237,$G91)</f>
        <v>0</v>
      </c>
      <c r="CO91" s="3">
        <f t="shared" si="54"/>
        <v>0</v>
      </c>
      <c r="CP91" s="3">
        <f t="shared" si="54"/>
        <v>0</v>
      </c>
      <c r="CQ91" s="3">
        <f t="shared" si="54"/>
        <v>0</v>
      </c>
      <c r="CR91" s="2">
        <f>SUMIFS(Import!CR$2:CR$237,Import!$F$2:$F$237,$F91,Import!$G$2:$G$237,$G91)</f>
        <v>0</v>
      </c>
      <c r="CS91" s="2">
        <f>SUMIFS(Import!CS$2:CS$237,Import!$F$2:$F$237,$F91,Import!$G$2:$G$237,$G91)</f>
        <v>0</v>
      </c>
      <c r="CT91" s="2">
        <f>SUMIFS(Import!CT$2:CT$237,Import!$F$2:$F$237,$F91,Import!$G$2:$G$237,$G91)</f>
        <v>0</v>
      </c>
    </row>
    <row r="92" spans="1:98" x14ac:dyDescent="0.25">
      <c r="A92" s="2" t="s">
        <v>38</v>
      </c>
      <c r="B92" s="2" t="s">
        <v>39</v>
      </c>
      <c r="C92" s="2">
        <v>1</v>
      </c>
      <c r="D92" s="2" t="s">
        <v>40</v>
      </c>
      <c r="E92" s="2">
        <v>29</v>
      </c>
      <c r="F92" s="2" t="s">
        <v>61</v>
      </c>
      <c r="G92" s="2">
        <v>3</v>
      </c>
      <c r="H92" s="2">
        <f>IF(SUMIFS(Import!H$2:H$237,Import!$F$2:$F$237,$F92,Import!$G$2:$G$237,$G92)=0,Data_T1!$H92,SUMIFS(Import!H$2:H$237,Import!$F$2:$F$237,$F92,Import!$G$2:$G$237,$G92))</f>
        <v>2158</v>
      </c>
      <c r="I92" s="2">
        <f>SUMIFS(Import!I$2:I$237,Import!$F$2:$F$237,$F92,Import!$G$2:$G$237,$G92)</f>
        <v>1060</v>
      </c>
      <c r="J92" s="2">
        <f>SUMIFS(Import!J$2:J$237,Import!$F$2:$F$237,$F92,Import!$G$2:$G$237,$G92)</f>
        <v>49.12</v>
      </c>
      <c r="K92" s="2">
        <f>SUMIFS(Import!K$2:K$237,Import!$F$2:$F$237,$F92,Import!$G$2:$G$237,$G92)</f>
        <v>1098</v>
      </c>
      <c r="L92" s="2">
        <f>SUMIFS(Import!L$2:L$237,Import!$F$2:$F$237,$F92,Import!$G$2:$G$237,$G92)</f>
        <v>50.88</v>
      </c>
      <c r="M92" s="2">
        <f>SUMIFS(Import!M$2:M$237,Import!$F$2:$F$237,$F92,Import!$G$2:$G$237,$G92)</f>
        <v>26</v>
      </c>
      <c r="N92" s="2">
        <f>SUMIFS(Import!N$2:N$237,Import!$F$2:$F$237,$F92,Import!$G$2:$G$237,$G92)</f>
        <v>1.2</v>
      </c>
      <c r="O92" s="2">
        <f>SUMIFS(Import!O$2:O$237,Import!$F$2:$F$237,$F92,Import!$G$2:$G$237,$G92)</f>
        <v>2.37</v>
      </c>
      <c r="P92" s="2">
        <f>SUMIFS(Import!P$2:P$237,Import!$F$2:$F$237,$F92,Import!$G$2:$G$237,$G92)</f>
        <v>29</v>
      </c>
      <c r="Q92" s="2">
        <f>SUMIFS(Import!Q$2:Q$237,Import!$F$2:$F$237,$F92,Import!$G$2:$G$237,$G92)</f>
        <v>1.34</v>
      </c>
      <c r="R92" s="2">
        <f>SUMIFS(Import!R$2:R$237,Import!$F$2:$F$237,$F92,Import!$G$2:$G$237,$G92)</f>
        <v>2.64</v>
      </c>
      <c r="S92" s="2">
        <f>SUMIFS(Import!S$2:S$237,Import!$F$2:$F$237,$F92,Import!$G$2:$G$237,$G92)</f>
        <v>1043</v>
      </c>
      <c r="T92" s="2">
        <f>SUMIFS(Import!T$2:T$237,Import!$F$2:$F$237,$F92,Import!$G$2:$G$237,$G92)</f>
        <v>48.33</v>
      </c>
      <c r="U92" s="2">
        <f>SUMIFS(Import!U$2:U$237,Import!$F$2:$F$237,$F92,Import!$G$2:$G$237,$G92)</f>
        <v>94.99</v>
      </c>
      <c r="V92" s="2">
        <f>SUMIFS(Import!V$2:V$237,Import!$F$2:$F$237,$F92,Import!$G$2:$G$237,$G92)</f>
        <v>1</v>
      </c>
      <c r="W92" s="2" t="str">
        <f t="shared" si="44"/>
        <v>M</v>
      </c>
      <c r="X92" s="2" t="str">
        <f t="shared" si="44"/>
        <v>GREIG</v>
      </c>
      <c r="Y92" s="2" t="str">
        <f t="shared" si="44"/>
        <v>Moana</v>
      </c>
      <c r="Z92" s="2">
        <f>SUMIFS(Import!Z$2:Z$237,Import!$F$2:$F$237,$F92,Import!$G$2:$G$237,$G92)</f>
        <v>445</v>
      </c>
      <c r="AA92" s="2">
        <f>SUMIFS(Import!AA$2:AA$237,Import!$F$2:$F$237,$F92,Import!$G$2:$G$237,$G92)</f>
        <v>20.62</v>
      </c>
      <c r="AB92" s="2">
        <f>SUMIFS(Import!AB$2:AB$237,Import!$F$2:$F$237,$F92,Import!$G$2:$G$237,$G92)</f>
        <v>42.67</v>
      </c>
      <c r="AC92" s="2">
        <f>SUMIFS(Import!AC$2:AC$237,Import!$F$2:$F$237,$F92,Import!$G$2:$G$237,$G92)</f>
        <v>3</v>
      </c>
      <c r="AD92" s="2" t="str">
        <f t="shared" si="45"/>
        <v>F</v>
      </c>
      <c r="AE92" s="2" t="str">
        <f t="shared" si="45"/>
        <v>SAGE</v>
      </c>
      <c r="AF92" s="2" t="str">
        <f t="shared" si="45"/>
        <v>Maina</v>
      </c>
      <c r="AG92" s="2">
        <f>SUMIFS(Import!AG$2:AG$237,Import!$F$2:$F$237,$F92,Import!$G$2:$G$237,$G92)</f>
        <v>598</v>
      </c>
      <c r="AH92" s="2">
        <f>SUMIFS(Import!AH$2:AH$237,Import!$F$2:$F$237,$F92,Import!$G$2:$G$237,$G92)</f>
        <v>27.71</v>
      </c>
      <c r="AI92" s="2">
        <f>SUMIFS(Import!AI$2:AI$237,Import!$F$2:$F$237,$F92,Import!$G$2:$G$237,$G92)</f>
        <v>57.33</v>
      </c>
      <c r="AJ92" s="2">
        <f>SUMIFS(Import!AJ$2:AJ$237,Import!$F$2:$F$237,$F92,Import!$G$2:$G$237,$G92)</f>
        <v>0</v>
      </c>
      <c r="AK92" s="2">
        <f t="shared" si="46"/>
        <v>0</v>
      </c>
      <c r="AL92" s="2">
        <f t="shared" si="46"/>
        <v>0</v>
      </c>
      <c r="AM92" s="2">
        <f t="shared" si="46"/>
        <v>0</v>
      </c>
      <c r="AN92" s="2">
        <f>SUMIFS(Import!AN$2:AN$237,Import!$F$2:$F$237,$F92,Import!$G$2:$G$237,$G92)</f>
        <v>0</v>
      </c>
      <c r="AO92" s="2">
        <f>SUMIFS(Import!AO$2:AO$237,Import!$F$2:$F$237,$F92,Import!$G$2:$G$237,$G92)</f>
        <v>0</v>
      </c>
      <c r="AP92" s="2">
        <f>SUMIFS(Import!AP$2:AP$237,Import!$F$2:$F$237,$F92,Import!$G$2:$G$237,$G92)</f>
        <v>0</v>
      </c>
      <c r="AQ92" s="2">
        <f>SUMIFS(Import!AQ$2:AQ$237,Import!$F$2:$F$237,$F92,Import!$G$2:$G$237,$G92)</f>
        <v>0</v>
      </c>
      <c r="AR92" s="2">
        <f t="shared" si="47"/>
        <v>0</v>
      </c>
      <c r="AS92" s="2">
        <f t="shared" si="47"/>
        <v>0</v>
      </c>
      <c r="AT92" s="2">
        <f t="shared" si="47"/>
        <v>0</v>
      </c>
      <c r="AU92" s="2">
        <f>SUMIFS(Import!AU$2:AU$237,Import!$F$2:$F$237,$F92,Import!$G$2:$G$237,$G92)</f>
        <v>0</v>
      </c>
      <c r="AV92" s="2">
        <f>SUMIFS(Import!AV$2:AV$237,Import!$F$2:$F$237,$F92,Import!$G$2:$G$237,$G92)</f>
        <v>0</v>
      </c>
      <c r="AW92" s="2">
        <f>SUMIFS(Import!AW$2:AW$237,Import!$F$2:$F$237,$F92,Import!$G$2:$G$237,$G92)</f>
        <v>0</v>
      </c>
      <c r="AX92" s="2">
        <f>SUMIFS(Import!AX$2:AX$237,Import!$F$2:$F$237,$F92,Import!$G$2:$G$237,$G92)</f>
        <v>0</v>
      </c>
      <c r="AY92" s="2">
        <f t="shared" si="48"/>
        <v>0</v>
      </c>
      <c r="AZ92" s="2">
        <f t="shared" si="48"/>
        <v>0</v>
      </c>
      <c r="BA92" s="2">
        <f t="shared" si="48"/>
        <v>0</v>
      </c>
      <c r="BB92" s="2">
        <f>SUMIFS(Import!BB$2:BB$237,Import!$F$2:$F$237,$F92,Import!$G$2:$G$237,$G92)</f>
        <v>0</v>
      </c>
      <c r="BC92" s="2">
        <f>SUMIFS(Import!BC$2:BC$237,Import!$F$2:$F$237,$F92,Import!$G$2:$G$237,$G92)</f>
        <v>0</v>
      </c>
      <c r="BD92" s="2">
        <f>SUMIFS(Import!BD$2:BD$237,Import!$F$2:$F$237,$F92,Import!$G$2:$G$237,$G92)</f>
        <v>0</v>
      </c>
      <c r="BE92" s="2">
        <f>SUMIFS(Import!BE$2:BE$237,Import!$F$2:$F$237,$F92,Import!$G$2:$G$237,$G92)</f>
        <v>0</v>
      </c>
      <c r="BF92" s="2">
        <f t="shared" si="49"/>
        <v>0</v>
      </c>
      <c r="BG92" s="2">
        <f t="shared" si="49"/>
        <v>0</v>
      </c>
      <c r="BH92" s="2">
        <f t="shared" si="49"/>
        <v>0</v>
      </c>
      <c r="BI92" s="2">
        <f>SUMIFS(Import!BI$2:BI$237,Import!$F$2:$F$237,$F92,Import!$G$2:$G$237,$G92)</f>
        <v>0</v>
      </c>
      <c r="BJ92" s="2">
        <f>SUMIFS(Import!BJ$2:BJ$237,Import!$F$2:$F$237,$F92,Import!$G$2:$G$237,$G92)</f>
        <v>0</v>
      </c>
      <c r="BK92" s="2">
        <f>SUMIFS(Import!BK$2:BK$237,Import!$F$2:$F$237,$F92,Import!$G$2:$G$237,$G92)</f>
        <v>0</v>
      </c>
      <c r="BL92" s="2">
        <f>SUMIFS(Import!BL$2:BL$237,Import!$F$2:$F$237,$F92,Import!$G$2:$G$237,$G92)</f>
        <v>0</v>
      </c>
      <c r="BM92" s="2">
        <f t="shared" si="50"/>
        <v>0</v>
      </c>
      <c r="BN92" s="2">
        <f t="shared" si="50"/>
        <v>0</v>
      </c>
      <c r="BO92" s="2">
        <f t="shared" si="50"/>
        <v>0</v>
      </c>
      <c r="BP92" s="2">
        <f>SUMIFS(Import!BP$2:BP$237,Import!$F$2:$F$237,$F92,Import!$G$2:$G$237,$G92)</f>
        <v>0</v>
      </c>
      <c r="BQ92" s="2">
        <f>SUMIFS(Import!BQ$2:BQ$237,Import!$F$2:$F$237,$F92,Import!$G$2:$G$237,$G92)</f>
        <v>0</v>
      </c>
      <c r="BR92" s="2">
        <f>SUMIFS(Import!BR$2:BR$237,Import!$F$2:$F$237,$F92,Import!$G$2:$G$237,$G92)</f>
        <v>0</v>
      </c>
      <c r="BS92" s="2">
        <f>SUMIFS(Import!BS$2:BS$237,Import!$F$2:$F$237,$F92,Import!$G$2:$G$237,$G92)</f>
        <v>0</v>
      </c>
      <c r="BT92" s="2">
        <f t="shared" si="51"/>
        <v>0</v>
      </c>
      <c r="BU92" s="2">
        <f t="shared" si="51"/>
        <v>0</v>
      </c>
      <c r="BV92" s="2">
        <f t="shared" si="51"/>
        <v>0</v>
      </c>
      <c r="BW92" s="2">
        <f>SUMIFS(Import!BW$2:BW$237,Import!$F$2:$F$237,$F92,Import!$G$2:$G$237,$G92)</f>
        <v>0</v>
      </c>
      <c r="BX92" s="2">
        <f>SUMIFS(Import!BX$2:BX$237,Import!$F$2:$F$237,$F92,Import!$G$2:$G$237,$G92)</f>
        <v>0</v>
      </c>
      <c r="BY92" s="2">
        <f>SUMIFS(Import!BY$2:BY$237,Import!$F$2:$F$237,$F92,Import!$G$2:$G$237,$G92)</f>
        <v>0</v>
      </c>
      <c r="BZ92" s="2">
        <f>SUMIFS(Import!BZ$2:BZ$237,Import!$F$2:$F$237,$F92,Import!$G$2:$G$237,$G92)</f>
        <v>0</v>
      </c>
      <c r="CA92" s="2">
        <f t="shared" si="52"/>
        <v>0</v>
      </c>
      <c r="CB92" s="2">
        <f t="shared" si="52"/>
        <v>0</v>
      </c>
      <c r="CC92" s="2">
        <f t="shared" si="52"/>
        <v>0</v>
      </c>
      <c r="CD92" s="2">
        <f>SUMIFS(Import!CD$2:CD$237,Import!$F$2:$F$237,$F92,Import!$G$2:$G$237,$G92)</f>
        <v>0</v>
      </c>
      <c r="CE92" s="2">
        <f>SUMIFS(Import!CE$2:CE$237,Import!$F$2:$F$237,$F92,Import!$G$2:$G$237,$G92)</f>
        <v>0</v>
      </c>
      <c r="CF92" s="2">
        <f>SUMIFS(Import!CF$2:CF$237,Import!$F$2:$F$237,$F92,Import!$G$2:$G$237,$G92)</f>
        <v>0</v>
      </c>
      <c r="CG92" s="2">
        <f>SUMIFS(Import!CG$2:CG$237,Import!$F$2:$F$237,$F92,Import!$G$2:$G$237,$G92)</f>
        <v>0</v>
      </c>
      <c r="CH92" s="2">
        <f t="shared" si="53"/>
        <v>0</v>
      </c>
      <c r="CI92" s="2">
        <f t="shared" si="53"/>
        <v>0</v>
      </c>
      <c r="CJ92" s="2">
        <f t="shared" si="53"/>
        <v>0</v>
      </c>
      <c r="CK92" s="2">
        <f>SUMIFS(Import!CK$2:CK$237,Import!$F$2:$F$237,$F92,Import!$G$2:$G$237,$G92)</f>
        <v>0</v>
      </c>
      <c r="CL92" s="2">
        <f>SUMIFS(Import!CL$2:CL$237,Import!$F$2:$F$237,$F92,Import!$G$2:$G$237,$G92)</f>
        <v>0</v>
      </c>
      <c r="CM92" s="2">
        <f>SUMIFS(Import!CM$2:CM$237,Import!$F$2:$F$237,$F92,Import!$G$2:$G$237,$G92)</f>
        <v>0</v>
      </c>
      <c r="CN92" s="2">
        <f>SUMIFS(Import!CN$2:CN$237,Import!$F$2:$F$237,$F92,Import!$G$2:$G$237,$G92)</f>
        <v>0</v>
      </c>
      <c r="CO92" s="3">
        <f t="shared" si="54"/>
        <v>0</v>
      </c>
      <c r="CP92" s="3">
        <f t="shared" si="54"/>
        <v>0</v>
      </c>
      <c r="CQ92" s="3">
        <f t="shared" si="54"/>
        <v>0</v>
      </c>
      <c r="CR92" s="2">
        <f>SUMIFS(Import!CR$2:CR$237,Import!$F$2:$F$237,$F92,Import!$G$2:$G$237,$G92)</f>
        <v>0</v>
      </c>
      <c r="CS92" s="2">
        <f>SUMIFS(Import!CS$2:CS$237,Import!$F$2:$F$237,$F92,Import!$G$2:$G$237,$G92)</f>
        <v>0</v>
      </c>
      <c r="CT92" s="2">
        <f>SUMIFS(Import!CT$2:CT$237,Import!$F$2:$F$237,$F92,Import!$G$2:$G$237,$G92)</f>
        <v>0</v>
      </c>
    </row>
    <row r="93" spans="1:98" x14ac:dyDescent="0.25">
      <c r="A93" s="2" t="s">
        <v>38</v>
      </c>
      <c r="B93" s="2" t="s">
        <v>39</v>
      </c>
      <c r="C93" s="2">
        <v>1</v>
      </c>
      <c r="D93" s="2" t="s">
        <v>40</v>
      </c>
      <c r="E93" s="2">
        <v>29</v>
      </c>
      <c r="F93" s="2" t="s">
        <v>61</v>
      </c>
      <c r="G93" s="2">
        <v>4</v>
      </c>
      <c r="H93" s="2">
        <f>IF(SUMIFS(Import!H$2:H$237,Import!$F$2:$F$237,$F93,Import!$G$2:$G$237,$G93)=0,Data_T1!$H93,SUMIFS(Import!H$2:H$237,Import!$F$2:$F$237,$F93,Import!$G$2:$G$237,$G93))</f>
        <v>1567</v>
      </c>
      <c r="I93" s="2">
        <f>SUMIFS(Import!I$2:I$237,Import!$F$2:$F$237,$F93,Import!$G$2:$G$237,$G93)</f>
        <v>776</v>
      </c>
      <c r="J93" s="2">
        <f>SUMIFS(Import!J$2:J$237,Import!$F$2:$F$237,$F93,Import!$G$2:$G$237,$G93)</f>
        <v>49.52</v>
      </c>
      <c r="K93" s="2">
        <f>SUMIFS(Import!K$2:K$237,Import!$F$2:$F$237,$F93,Import!$G$2:$G$237,$G93)</f>
        <v>791</v>
      </c>
      <c r="L93" s="2">
        <f>SUMIFS(Import!L$2:L$237,Import!$F$2:$F$237,$F93,Import!$G$2:$G$237,$G93)</f>
        <v>50.48</v>
      </c>
      <c r="M93" s="2">
        <f>SUMIFS(Import!M$2:M$237,Import!$F$2:$F$237,$F93,Import!$G$2:$G$237,$G93)</f>
        <v>20</v>
      </c>
      <c r="N93" s="2">
        <f>SUMIFS(Import!N$2:N$237,Import!$F$2:$F$237,$F93,Import!$G$2:$G$237,$G93)</f>
        <v>1.28</v>
      </c>
      <c r="O93" s="2">
        <f>SUMIFS(Import!O$2:O$237,Import!$F$2:$F$237,$F93,Import!$G$2:$G$237,$G93)</f>
        <v>2.5299999999999998</v>
      </c>
      <c r="P93" s="2">
        <f>SUMIFS(Import!P$2:P$237,Import!$F$2:$F$237,$F93,Import!$G$2:$G$237,$G93)</f>
        <v>32</v>
      </c>
      <c r="Q93" s="2">
        <f>SUMIFS(Import!Q$2:Q$237,Import!$F$2:$F$237,$F93,Import!$G$2:$G$237,$G93)</f>
        <v>2.04</v>
      </c>
      <c r="R93" s="2">
        <f>SUMIFS(Import!R$2:R$237,Import!$F$2:$F$237,$F93,Import!$G$2:$G$237,$G93)</f>
        <v>4.05</v>
      </c>
      <c r="S93" s="2">
        <f>SUMIFS(Import!S$2:S$237,Import!$F$2:$F$237,$F93,Import!$G$2:$G$237,$G93)</f>
        <v>739</v>
      </c>
      <c r="T93" s="2">
        <f>SUMIFS(Import!T$2:T$237,Import!$F$2:$F$237,$F93,Import!$G$2:$G$237,$G93)</f>
        <v>47.16</v>
      </c>
      <c r="U93" s="2">
        <f>SUMIFS(Import!U$2:U$237,Import!$F$2:$F$237,$F93,Import!$G$2:$G$237,$G93)</f>
        <v>93.43</v>
      </c>
      <c r="V93" s="2">
        <f>SUMIFS(Import!V$2:V$237,Import!$F$2:$F$237,$F93,Import!$G$2:$G$237,$G93)</f>
        <v>1</v>
      </c>
      <c r="W93" s="2" t="str">
        <f t="shared" si="44"/>
        <v>M</v>
      </c>
      <c r="X93" s="2" t="str">
        <f t="shared" si="44"/>
        <v>GREIG</v>
      </c>
      <c r="Y93" s="2" t="str">
        <f t="shared" si="44"/>
        <v>Moana</v>
      </c>
      <c r="Z93" s="2">
        <f>SUMIFS(Import!Z$2:Z$237,Import!$F$2:$F$237,$F93,Import!$G$2:$G$237,$G93)</f>
        <v>261</v>
      </c>
      <c r="AA93" s="2">
        <f>SUMIFS(Import!AA$2:AA$237,Import!$F$2:$F$237,$F93,Import!$G$2:$G$237,$G93)</f>
        <v>16.66</v>
      </c>
      <c r="AB93" s="2">
        <f>SUMIFS(Import!AB$2:AB$237,Import!$F$2:$F$237,$F93,Import!$G$2:$G$237,$G93)</f>
        <v>35.32</v>
      </c>
      <c r="AC93" s="2">
        <f>SUMIFS(Import!AC$2:AC$237,Import!$F$2:$F$237,$F93,Import!$G$2:$G$237,$G93)</f>
        <v>3</v>
      </c>
      <c r="AD93" s="2" t="str">
        <f t="shared" si="45"/>
        <v>F</v>
      </c>
      <c r="AE93" s="2" t="str">
        <f t="shared" si="45"/>
        <v>SAGE</v>
      </c>
      <c r="AF93" s="2" t="str">
        <f t="shared" si="45"/>
        <v>Maina</v>
      </c>
      <c r="AG93" s="2">
        <f>SUMIFS(Import!AG$2:AG$237,Import!$F$2:$F$237,$F93,Import!$G$2:$G$237,$G93)</f>
        <v>478</v>
      </c>
      <c r="AH93" s="2">
        <f>SUMIFS(Import!AH$2:AH$237,Import!$F$2:$F$237,$F93,Import!$G$2:$G$237,$G93)</f>
        <v>30.5</v>
      </c>
      <c r="AI93" s="2">
        <f>SUMIFS(Import!AI$2:AI$237,Import!$F$2:$F$237,$F93,Import!$G$2:$G$237,$G93)</f>
        <v>64.680000000000007</v>
      </c>
      <c r="AJ93" s="2">
        <f>SUMIFS(Import!AJ$2:AJ$237,Import!$F$2:$F$237,$F93,Import!$G$2:$G$237,$G93)</f>
        <v>0</v>
      </c>
      <c r="AK93" s="2">
        <f t="shared" si="46"/>
        <v>0</v>
      </c>
      <c r="AL93" s="2">
        <f t="shared" si="46"/>
        <v>0</v>
      </c>
      <c r="AM93" s="2">
        <f t="shared" si="46"/>
        <v>0</v>
      </c>
      <c r="AN93" s="2">
        <f>SUMIFS(Import!AN$2:AN$237,Import!$F$2:$F$237,$F93,Import!$G$2:$G$237,$G93)</f>
        <v>0</v>
      </c>
      <c r="AO93" s="2">
        <f>SUMIFS(Import!AO$2:AO$237,Import!$F$2:$F$237,$F93,Import!$G$2:$G$237,$G93)</f>
        <v>0</v>
      </c>
      <c r="AP93" s="2">
        <f>SUMIFS(Import!AP$2:AP$237,Import!$F$2:$F$237,$F93,Import!$G$2:$G$237,$G93)</f>
        <v>0</v>
      </c>
      <c r="AQ93" s="2">
        <f>SUMIFS(Import!AQ$2:AQ$237,Import!$F$2:$F$237,$F93,Import!$G$2:$G$237,$G93)</f>
        <v>0</v>
      </c>
      <c r="AR93" s="2">
        <f t="shared" si="47"/>
        <v>0</v>
      </c>
      <c r="AS93" s="2">
        <f t="shared" si="47"/>
        <v>0</v>
      </c>
      <c r="AT93" s="2">
        <f t="shared" si="47"/>
        <v>0</v>
      </c>
      <c r="AU93" s="2">
        <f>SUMIFS(Import!AU$2:AU$237,Import!$F$2:$F$237,$F93,Import!$G$2:$G$237,$G93)</f>
        <v>0</v>
      </c>
      <c r="AV93" s="2">
        <f>SUMIFS(Import!AV$2:AV$237,Import!$F$2:$F$237,$F93,Import!$G$2:$G$237,$G93)</f>
        <v>0</v>
      </c>
      <c r="AW93" s="2">
        <f>SUMIFS(Import!AW$2:AW$237,Import!$F$2:$F$237,$F93,Import!$G$2:$G$237,$G93)</f>
        <v>0</v>
      </c>
      <c r="AX93" s="2">
        <f>SUMIFS(Import!AX$2:AX$237,Import!$F$2:$F$237,$F93,Import!$G$2:$G$237,$G93)</f>
        <v>0</v>
      </c>
      <c r="AY93" s="2">
        <f t="shared" si="48"/>
        <v>0</v>
      </c>
      <c r="AZ93" s="2">
        <f t="shared" si="48"/>
        <v>0</v>
      </c>
      <c r="BA93" s="2">
        <f t="shared" si="48"/>
        <v>0</v>
      </c>
      <c r="BB93" s="2">
        <f>SUMIFS(Import!BB$2:BB$237,Import!$F$2:$F$237,$F93,Import!$G$2:$G$237,$G93)</f>
        <v>0</v>
      </c>
      <c r="BC93" s="2">
        <f>SUMIFS(Import!BC$2:BC$237,Import!$F$2:$F$237,$F93,Import!$G$2:$G$237,$G93)</f>
        <v>0</v>
      </c>
      <c r="BD93" s="2">
        <f>SUMIFS(Import!BD$2:BD$237,Import!$F$2:$F$237,$F93,Import!$G$2:$G$237,$G93)</f>
        <v>0</v>
      </c>
      <c r="BE93" s="2">
        <f>SUMIFS(Import!BE$2:BE$237,Import!$F$2:$F$237,$F93,Import!$G$2:$G$237,$G93)</f>
        <v>0</v>
      </c>
      <c r="BF93" s="2">
        <f t="shared" si="49"/>
        <v>0</v>
      </c>
      <c r="BG93" s="2">
        <f t="shared" si="49"/>
        <v>0</v>
      </c>
      <c r="BH93" s="2">
        <f t="shared" si="49"/>
        <v>0</v>
      </c>
      <c r="BI93" s="2">
        <f>SUMIFS(Import!BI$2:BI$237,Import!$F$2:$F$237,$F93,Import!$G$2:$G$237,$G93)</f>
        <v>0</v>
      </c>
      <c r="BJ93" s="2">
        <f>SUMIFS(Import!BJ$2:BJ$237,Import!$F$2:$F$237,$F93,Import!$G$2:$G$237,$G93)</f>
        <v>0</v>
      </c>
      <c r="BK93" s="2">
        <f>SUMIFS(Import!BK$2:BK$237,Import!$F$2:$F$237,$F93,Import!$G$2:$G$237,$G93)</f>
        <v>0</v>
      </c>
      <c r="BL93" s="2">
        <f>SUMIFS(Import!BL$2:BL$237,Import!$F$2:$F$237,$F93,Import!$G$2:$G$237,$G93)</f>
        <v>0</v>
      </c>
      <c r="BM93" s="2">
        <f t="shared" si="50"/>
        <v>0</v>
      </c>
      <c r="BN93" s="2">
        <f t="shared" si="50"/>
        <v>0</v>
      </c>
      <c r="BO93" s="2">
        <f t="shared" si="50"/>
        <v>0</v>
      </c>
      <c r="BP93" s="2">
        <f>SUMIFS(Import!BP$2:BP$237,Import!$F$2:$F$237,$F93,Import!$G$2:$G$237,$G93)</f>
        <v>0</v>
      </c>
      <c r="BQ93" s="2">
        <f>SUMIFS(Import!BQ$2:BQ$237,Import!$F$2:$F$237,$F93,Import!$G$2:$G$237,$G93)</f>
        <v>0</v>
      </c>
      <c r="BR93" s="2">
        <f>SUMIFS(Import!BR$2:BR$237,Import!$F$2:$F$237,$F93,Import!$G$2:$G$237,$G93)</f>
        <v>0</v>
      </c>
      <c r="BS93" s="2">
        <f>SUMIFS(Import!BS$2:BS$237,Import!$F$2:$F$237,$F93,Import!$G$2:$G$237,$G93)</f>
        <v>0</v>
      </c>
      <c r="BT93" s="2">
        <f t="shared" si="51"/>
        <v>0</v>
      </c>
      <c r="BU93" s="2">
        <f t="shared" si="51"/>
        <v>0</v>
      </c>
      <c r="BV93" s="2">
        <f t="shared" si="51"/>
        <v>0</v>
      </c>
      <c r="BW93" s="2">
        <f>SUMIFS(Import!BW$2:BW$237,Import!$F$2:$F$237,$F93,Import!$G$2:$G$237,$G93)</f>
        <v>0</v>
      </c>
      <c r="BX93" s="2">
        <f>SUMIFS(Import!BX$2:BX$237,Import!$F$2:$F$237,$F93,Import!$G$2:$G$237,$G93)</f>
        <v>0</v>
      </c>
      <c r="BY93" s="2">
        <f>SUMIFS(Import!BY$2:BY$237,Import!$F$2:$F$237,$F93,Import!$G$2:$G$237,$G93)</f>
        <v>0</v>
      </c>
      <c r="BZ93" s="2">
        <f>SUMIFS(Import!BZ$2:BZ$237,Import!$F$2:$F$237,$F93,Import!$G$2:$G$237,$G93)</f>
        <v>0</v>
      </c>
      <c r="CA93" s="2">
        <f t="shared" si="52"/>
        <v>0</v>
      </c>
      <c r="CB93" s="2">
        <f t="shared" si="52"/>
        <v>0</v>
      </c>
      <c r="CC93" s="2">
        <f t="shared" si="52"/>
        <v>0</v>
      </c>
      <c r="CD93" s="2">
        <f>SUMIFS(Import!CD$2:CD$237,Import!$F$2:$F$237,$F93,Import!$G$2:$G$237,$G93)</f>
        <v>0</v>
      </c>
      <c r="CE93" s="2">
        <f>SUMIFS(Import!CE$2:CE$237,Import!$F$2:$F$237,$F93,Import!$G$2:$G$237,$G93)</f>
        <v>0</v>
      </c>
      <c r="CF93" s="2">
        <f>SUMIFS(Import!CF$2:CF$237,Import!$F$2:$F$237,$F93,Import!$G$2:$G$237,$G93)</f>
        <v>0</v>
      </c>
      <c r="CG93" s="2">
        <f>SUMIFS(Import!CG$2:CG$237,Import!$F$2:$F$237,$F93,Import!$G$2:$G$237,$G93)</f>
        <v>0</v>
      </c>
      <c r="CH93" s="2">
        <f t="shared" si="53"/>
        <v>0</v>
      </c>
      <c r="CI93" s="2">
        <f t="shared" si="53"/>
        <v>0</v>
      </c>
      <c r="CJ93" s="2">
        <f t="shared" si="53"/>
        <v>0</v>
      </c>
      <c r="CK93" s="2">
        <f>SUMIFS(Import!CK$2:CK$237,Import!$F$2:$F$237,$F93,Import!$G$2:$G$237,$G93)</f>
        <v>0</v>
      </c>
      <c r="CL93" s="2">
        <f>SUMIFS(Import!CL$2:CL$237,Import!$F$2:$F$237,$F93,Import!$G$2:$G$237,$G93)</f>
        <v>0</v>
      </c>
      <c r="CM93" s="2">
        <f>SUMIFS(Import!CM$2:CM$237,Import!$F$2:$F$237,$F93,Import!$G$2:$G$237,$G93)</f>
        <v>0</v>
      </c>
      <c r="CN93" s="2">
        <f>SUMIFS(Import!CN$2:CN$237,Import!$F$2:$F$237,$F93,Import!$G$2:$G$237,$G93)</f>
        <v>0</v>
      </c>
      <c r="CO93" s="3">
        <f t="shared" si="54"/>
        <v>0</v>
      </c>
      <c r="CP93" s="3">
        <f t="shared" si="54"/>
        <v>0</v>
      </c>
      <c r="CQ93" s="3">
        <f t="shared" si="54"/>
        <v>0</v>
      </c>
      <c r="CR93" s="2">
        <f>SUMIFS(Import!CR$2:CR$237,Import!$F$2:$F$237,$F93,Import!$G$2:$G$237,$G93)</f>
        <v>0</v>
      </c>
      <c r="CS93" s="2">
        <f>SUMIFS(Import!CS$2:CS$237,Import!$F$2:$F$237,$F93,Import!$G$2:$G$237,$G93)</f>
        <v>0</v>
      </c>
      <c r="CT93" s="2">
        <f>SUMIFS(Import!CT$2:CT$237,Import!$F$2:$F$237,$F93,Import!$G$2:$G$237,$G93)</f>
        <v>0</v>
      </c>
    </row>
    <row r="94" spans="1:98" x14ac:dyDescent="0.25">
      <c r="A94" s="2" t="s">
        <v>38</v>
      </c>
      <c r="B94" s="2" t="s">
        <v>39</v>
      </c>
      <c r="C94" s="2">
        <v>1</v>
      </c>
      <c r="D94" s="2" t="s">
        <v>40</v>
      </c>
      <c r="E94" s="2">
        <v>29</v>
      </c>
      <c r="F94" s="2" t="s">
        <v>61</v>
      </c>
      <c r="G94" s="2">
        <v>5</v>
      </c>
      <c r="H94" s="2">
        <f>IF(SUMIFS(Import!H$2:H$237,Import!$F$2:$F$237,$F94,Import!$G$2:$G$237,$G94)=0,Data_T1!$H94,SUMIFS(Import!H$2:H$237,Import!$F$2:$F$237,$F94,Import!$G$2:$G$237,$G94))</f>
        <v>1722</v>
      </c>
      <c r="I94" s="2">
        <f>SUMIFS(Import!I$2:I$237,Import!$F$2:$F$237,$F94,Import!$G$2:$G$237,$G94)</f>
        <v>818</v>
      </c>
      <c r="J94" s="2">
        <f>SUMIFS(Import!J$2:J$237,Import!$F$2:$F$237,$F94,Import!$G$2:$G$237,$G94)</f>
        <v>47.5</v>
      </c>
      <c r="K94" s="2">
        <f>SUMIFS(Import!K$2:K$237,Import!$F$2:$F$237,$F94,Import!$G$2:$G$237,$G94)</f>
        <v>904</v>
      </c>
      <c r="L94" s="2">
        <f>SUMIFS(Import!L$2:L$237,Import!$F$2:$F$237,$F94,Import!$G$2:$G$237,$G94)</f>
        <v>52.5</v>
      </c>
      <c r="M94" s="2">
        <f>SUMIFS(Import!M$2:M$237,Import!$F$2:$F$237,$F94,Import!$G$2:$G$237,$G94)</f>
        <v>13</v>
      </c>
      <c r="N94" s="2">
        <f>SUMIFS(Import!N$2:N$237,Import!$F$2:$F$237,$F94,Import!$G$2:$G$237,$G94)</f>
        <v>0.75</v>
      </c>
      <c r="O94" s="2">
        <f>SUMIFS(Import!O$2:O$237,Import!$F$2:$F$237,$F94,Import!$G$2:$G$237,$G94)</f>
        <v>1.44</v>
      </c>
      <c r="P94" s="2">
        <f>SUMIFS(Import!P$2:P$237,Import!$F$2:$F$237,$F94,Import!$G$2:$G$237,$G94)</f>
        <v>11</v>
      </c>
      <c r="Q94" s="2">
        <f>SUMIFS(Import!Q$2:Q$237,Import!$F$2:$F$237,$F94,Import!$G$2:$G$237,$G94)</f>
        <v>0.64</v>
      </c>
      <c r="R94" s="2">
        <f>SUMIFS(Import!R$2:R$237,Import!$F$2:$F$237,$F94,Import!$G$2:$G$237,$G94)</f>
        <v>1.22</v>
      </c>
      <c r="S94" s="2">
        <f>SUMIFS(Import!S$2:S$237,Import!$F$2:$F$237,$F94,Import!$G$2:$G$237,$G94)</f>
        <v>880</v>
      </c>
      <c r="T94" s="2">
        <f>SUMIFS(Import!T$2:T$237,Import!$F$2:$F$237,$F94,Import!$G$2:$G$237,$G94)</f>
        <v>51.1</v>
      </c>
      <c r="U94" s="2">
        <f>SUMIFS(Import!U$2:U$237,Import!$F$2:$F$237,$F94,Import!$G$2:$G$237,$G94)</f>
        <v>97.35</v>
      </c>
      <c r="V94" s="2">
        <f>SUMIFS(Import!V$2:V$237,Import!$F$2:$F$237,$F94,Import!$G$2:$G$237,$G94)</f>
        <v>1</v>
      </c>
      <c r="W94" s="2" t="str">
        <f t="shared" si="44"/>
        <v>M</v>
      </c>
      <c r="X94" s="2" t="str">
        <f t="shared" si="44"/>
        <v>GREIG</v>
      </c>
      <c r="Y94" s="2" t="str">
        <f t="shared" si="44"/>
        <v>Moana</v>
      </c>
      <c r="Z94" s="2">
        <f>SUMIFS(Import!Z$2:Z$237,Import!$F$2:$F$237,$F94,Import!$G$2:$G$237,$G94)</f>
        <v>334</v>
      </c>
      <c r="AA94" s="2">
        <f>SUMIFS(Import!AA$2:AA$237,Import!$F$2:$F$237,$F94,Import!$G$2:$G$237,$G94)</f>
        <v>19.399999999999999</v>
      </c>
      <c r="AB94" s="2">
        <f>SUMIFS(Import!AB$2:AB$237,Import!$F$2:$F$237,$F94,Import!$G$2:$G$237,$G94)</f>
        <v>37.950000000000003</v>
      </c>
      <c r="AC94" s="2">
        <f>SUMIFS(Import!AC$2:AC$237,Import!$F$2:$F$237,$F94,Import!$G$2:$G$237,$G94)</f>
        <v>3</v>
      </c>
      <c r="AD94" s="2" t="str">
        <f t="shared" si="45"/>
        <v>F</v>
      </c>
      <c r="AE94" s="2" t="str">
        <f t="shared" si="45"/>
        <v>SAGE</v>
      </c>
      <c r="AF94" s="2" t="str">
        <f t="shared" si="45"/>
        <v>Maina</v>
      </c>
      <c r="AG94" s="2">
        <f>SUMIFS(Import!AG$2:AG$237,Import!$F$2:$F$237,$F94,Import!$G$2:$G$237,$G94)</f>
        <v>546</v>
      </c>
      <c r="AH94" s="2">
        <f>SUMIFS(Import!AH$2:AH$237,Import!$F$2:$F$237,$F94,Import!$G$2:$G$237,$G94)</f>
        <v>31.71</v>
      </c>
      <c r="AI94" s="2">
        <f>SUMIFS(Import!AI$2:AI$237,Import!$F$2:$F$237,$F94,Import!$G$2:$G$237,$G94)</f>
        <v>62.05</v>
      </c>
      <c r="AJ94" s="2">
        <f>SUMIFS(Import!AJ$2:AJ$237,Import!$F$2:$F$237,$F94,Import!$G$2:$G$237,$G94)</f>
        <v>0</v>
      </c>
      <c r="AK94" s="2">
        <f t="shared" si="46"/>
        <v>0</v>
      </c>
      <c r="AL94" s="2">
        <f t="shared" si="46"/>
        <v>0</v>
      </c>
      <c r="AM94" s="2">
        <f t="shared" si="46"/>
        <v>0</v>
      </c>
      <c r="AN94" s="2">
        <f>SUMIFS(Import!AN$2:AN$237,Import!$F$2:$F$237,$F94,Import!$G$2:$G$237,$G94)</f>
        <v>0</v>
      </c>
      <c r="AO94" s="2">
        <f>SUMIFS(Import!AO$2:AO$237,Import!$F$2:$F$237,$F94,Import!$G$2:$G$237,$G94)</f>
        <v>0</v>
      </c>
      <c r="AP94" s="2">
        <f>SUMIFS(Import!AP$2:AP$237,Import!$F$2:$F$237,$F94,Import!$G$2:$G$237,$G94)</f>
        <v>0</v>
      </c>
      <c r="AQ94" s="2">
        <f>SUMIFS(Import!AQ$2:AQ$237,Import!$F$2:$F$237,$F94,Import!$G$2:$G$237,$G94)</f>
        <v>0</v>
      </c>
      <c r="AR94" s="2">
        <f t="shared" si="47"/>
        <v>0</v>
      </c>
      <c r="AS94" s="2">
        <f t="shared" si="47"/>
        <v>0</v>
      </c>
      <c r="AT94" s="2">
        <f t="shared" si="47"/>
        <v>0</v>
      </c>
      <c r="AU94" s="2">
        <f>SUMIFS(Import!AU$2:AU$237,Import!$F$2:$F$237,$F94,Import!$G$2:$G$237,$G94)</f>
        <v>0</v>
      </c>
      <c r="AV94" s="2">
        <f>SUMIFS(Import!AV$2:AV$237,Import!$F$2:$F$237,$F94,Import!$G$2:$G$237,$G94)</f>
        <v>0</v>
      </c>
      <c r="AW94" s="2">
        <f>SUMIFS(Import!AW$2:AW$237,Import!$F$2:$F$237,$F94,Import!$G$2:$G$237,$G94)</f>
        <v>0</v>
      </c>
      <c r="AX94" s="2">
        <f>SUMIFS(Import!AX$2:AX$237,Import!$F$2:$F$237,$F94,Import!$G$2:$G$237,$G94)</f>
        <v>0</v>
      </c>
      <c r="AY94" s="2">
        <f t="shared" si="48"/>
        <v>0</v>
      </c>
      <c r="AZ94" s="2">
        <f t="shared" si="48"/>
        <v>0</v>
      </c>
      <c r="BA94" s="2">
        <f t="shared" si="48"/>
        <v>0</v>
      </c>
      <c r="BB94" s="2">
        <f>SUMIFS(Import!BB$2:BB$237,Import!$F$2:$F$237,$F94,Import!$G$2:$G$237,$G94)</f>
        <v>0</v>
      </c>
      <c r="BC94" s="2">
        <f>SUMIFS(Import!BC$2:BC$237,Import!$F$2:$F$237,$F94,Import!$G$2:$G$237,$G94)</f>
        <v>0</v>
      </c>
      <c r="BD94" s="2">
        <f>SUMIFS(Import!BD$2:BD$237,Import!$F$2:$F$237,$F94,Import!$G$2:$G$237,$G94)</f>
        <v>0</v>
      </c>
      <c r="BE94" s="2">
        <f>SUMIFS(Import!BE$2:BE$237,Import!$F$2:$F$237,$F94,Import!$G$2:$G$237,$G94)</f>
        <v>0</v>
      </c>
      <c r="BF94" s="2">
        <f t="shared" si="49"/>
        <v>0</v>
      </c>
      <c r="BG94" s="2">
        <f t="shared" si="49"/>
        <v>0</v>
      </c>
      <c r="BH94" s="2">
        <f t="shared" si="49"/>
        <v>0</v>
      </c>
      <c r="BI94" s="2">
        <f>SUMIFS(Import!BI$2:BI$237,Import!$F$2:$F$237,$F94,Import!$G$2:$G$237,$G94)</f>
        <v>0</v>
      </c>
      <c r="BJ94" s="2">
        <f>SUMIFS(Import!BJ$2:BJ$237,Import!$F$2:$F$237,$F94,Import!$G$2:$G$237,$G94)</f>
        <v>0</v>
      </c>
      <c r="BK94" s="2">
        <f>SUMIFS(Import!BK$2:BK$237,Import!$F$2:$F$237,$F94,Import!$G$2:$G$237,$G94)</f>
        <v>0</v>
      </c>
      <c r="BL94" s="2">
        <f>SUMIFS(Import!BL$2:BL$237,Import!$F$2:$F$237,$F94,Import!$G$2:$G$237,$G94)</f>
        <v>0</v>
      </c>
      <c r="BM94" s="2">
        <f t="shared" si="50"/>
        <v>0</v>
      </c>
      <c r="BN94" s="2">
        <f t="shared" si="50"/>
        <v>0</v>
      </c>
      <c r="BO94" s="2">
        <f t="shared" si="50"/>
        <v>0</v>
      </c>
      <c r="BP94" s="2">
        <f>SUMIFS(Import!BP$2:BP$237,Import!$F$2:$F$237,$F94,Import!$G$2:$G$237,$G94)</f>
        <v>0</v>
      </c>
      <c r="BQ94" s="2">
        <f>SUMIFS(Import!BQ$2:BQ$237,Import!$F$2:$F$237,$F94,Import!$G$2:$G$237,$G94)</f>
        <v>0</v>
      </c>
      <c r="BR94" s="2">
        <f>SUMIFS(Import!BR$2:BR$237,Import!$F$2:$F$237,$F94,Import!$G$2:$G$237,$G94)</f>
        <v>0</v>
      </c>
      <c r="BS94" s="2">
        <f>SUMIFS(Import!BS$2:BS$237,Import!$F$2:$F$237,$F94,Import!$G$2:$G$237,$G94)</f>
        <v>0</v>
      </c>
      <c r="BT94" s="2">
        <f t="shared" si="51"/>
        <v>0</v>
      </c>
      <c r="BU94" s="2">
        <f t="shared" si="51"/>
        <v>0</v>
      </c>
      <c r="BV94" s="2">
        <f t="shared" si="51"/>
        <v>0</v>
      </c>
      <c r="BW94" s="2">
        <f>SUMIFS(Import!BW$2:BW$237,Import!$F$2:$F$237,$F94,Import!$G$2:$G$237,$G94)</f>
        <v>0</v>
      </c>
      <c r="BX94" s="2">
        <f>SUMIFS(Import!BX$2:BX$237,Import!$F$2:$F$237,$F94,Import!$G$2:$G$237,$G94)</f>
        <v>0</v>
      </c>
      <c r="BY94" s="2">
        <f>SUMIFS(Import!BY$2:BY$237,Import!$F$2:$F$237,$F94,Import!$G$2:$G$237,$G94)</f>
        <v>0</v>
      </c>
      <c r="BZ94" s="2">
        <f>SUMIFS(Import!BZ$2:BZ$237,Import!$F$2:$F$237,$F94,Import!$G$2:$G$237,$G94)</f>
        <v>0</v>
      </c>
      <c r="CA94" s="2">
        <f t="shared" si="52"/>
        <v>0</v>
      </c>
      <c r="CB94" s="2">
        <f t="shared" si="52"/>
        <v>0</v>
      </c>
      <c r="CC94" s="2">
        <f t="shared" si="52"/>
        <v>0</v>
      </c>
      <c r="CD94" s="2">
        <f>SUMIFS(Import!CD$2:CD$237,Import!$F$2:$F$237,$F94,Import!$G$2:$G$237,$G94)</f>
        <v>0</v>
      </c>
      <c r="CE94" s="2">
        <f>SUMIFS(Import!CE$2:CE$237,Import!$F$2:$F$237,$F94,Import!$G$2:$G$237,$G94)</f>
        <v>0</v>
      </c>
      <c r="CF94" s="2">
        <f>SUMIFS(Import!CF$2:CF$237,Import!$F$2:$F$237,$F94,Import!$G$2:$G$237,$G94)</f>
        <v>0</v>
      </c>
      <c r="CG94" s="2">
        <f>SUMIFS(Import!CG$2:CG$237,Import!$F$2:$F$237,$F94,Import!$G$2:$G$237,$G94)</f>
        <v>0</v>
      </c>
      <c r="CH94" s="2">
        <f t="shared" si="53"/>
        <v>0</v>
      </c>
      <c r="CI94" s="2">
        <f t="shared" si="53"/>
        <v>0</v>
      </c>
      <c r="CJ94" s="2">
        <f t="shared" si="53"/>
        <v>0</v>
      </c>
      <c r="CK94" s="2">
        <f>SUMIFS(Import!CK$2:CK$237,Import!$F$2:$F$237,$F94,Import!$G$2:$G$237,$G94)</f>
        <v>0</v>
      </c>
      <c r="CL94" s="2">
        <f>SUMIFS(Import!CL$2:CL$237,Import!$F$2:$F$237,$F94,Import!$G$2:$G$237,$G94)</f>
        <v>0</v>
      </c>
      <c r="CM94" s="2">
        <f>SUMIFS(Import!CM$2:CM$237,Import!$F$2:$F$237,$F94,Import!$G$2:$G$237,$G94)</f>
        <v>0</v>
      </c>
      <c r="CN94" s="2">
        <f>SUMIFS(Import!CN$2:CN$237,Import!$F$2:$F$237,$F94,Import!$G$2:$G$237,$G94)</f>
        <v>0</v>
      </c>
      <c r="CO94" s="3">
        <f t="shared" si="54"/>
        <v>0</v>
      </c>
      <c r="CP94" s="3">
        <f t="shared" si="54"/>
        <v>0</v>
      </c>
      <c r="CQ94" s="3">
        <f t="shared" si="54"/>
        <v>0</v>
      </c>
      <c r="CR94" s="2">
        <f>SUMIFS(Import!CR$2:CR$237,Import!$F$2:$F$237,$F94,Import!$G$2:$G$237,$G94)</f>
        <v>0</v>
      </c>
      <c r="CS94" s="2">
        <f>SUMIFS(Import!CS$2:CS$237,Import!$F$2:$F$237,$F94,Import!$G$2:$G$237,$G94)</f>
        <v>0</v>
      </c>
      <c r="CT94" s="2">
        <f>SUMIFS(Import!CT$2:CT$237,Import!$F$2:$F$237,$F94,Import!$G$2:$G$237,$G94)</f>
        <v>0</v>
      </c>
    </row>
    <row r="95" spans="1:98" x14ac:dyDescent="0.25">
      <c r="A95" s="2" t="s">
        <v>38</v>
      </c>
      <c r="B95" s="2" t="s">
        <v>39</v>
      </c>
      <c r="C95" s="2">
        <v>1</v>
      </c>
      <c r="D95" s="2" t="s">
        <v>40</v>
      </c>
      <c r="E95" s="2">
        <v>29</v>
      </c>
      <c r="F95" s="2" t="s">
        <v>61</v>
      </c>
      <c r="G95" s="2">
        <v>6</v>
      </c>
      <c r="H95" s="2">
        <f>IF(SUMIFS(Import!H$2:H$237,Import!$F$2:$F$237,$F95,Import!$G$2:$G$237,$G95)=0,Data_T1!$H95,SUMIFS(Import!H$2:H$237,Import!$F$2:$F$237,$F95,Import!$G$2:$G$237,$G95))</f>
        <v>927</v>
      </c>
      <c r="I95" s="2">
        <f>SUMIFS(Import!I$2:I$237,Import!$F$2:$F$237,$F95,Import!$G$2:$G$237,$G95)</f>
        <v>467</v>
      </c>
      <c r="J95" s="2">
        <f>SUMIFS(Import!J$2:J$237,Import!$F$2:$F$237,$F95,Import!$G$2:$G$237,$G95)</f>
        <v>50.38</v>
      </c>
      <c r="K95" s="2">
        <f>SUMIFS(Import!K$2:K$237,Import!$F$2:$F$237,$F95,Import!$G$2:$G$237,$G95)</f>
        <v>460</v>
      </c>
      <c r="L95" s="2">
        <f>SUMIFS(Import!L$2:L$237,Import!$F$2:$F$237,$F95,Import!$G$2:$G$237,$G95)</f>
        <v>49.62</v>
      </c>
      <c r="M95" s="2">
        <f>SUMIFS(Import!M$2:M$237,Import!$F$2:$F$237,$F95,Import!$G$2:$G$237,$G95)</f>
        <v>8</v>
      </c>
      <c r="N95" s="2">
        <f>SUMIFS(Import!N$2:N$237,Import!$F$2:$F$237,$F95,Import!$G$2:$G$237,$G95)</f>
        <v>0.86</v>
      </c>
      <c r="O95" s="2">
        <f>SUMIFS(Import!O$2:O$237,Import!$F$2:$F$237,$F95,Import!$G$2:$G$237,$G95)</f>
        <v>1.74</v>
      </c>
      <c r="P95" s="2">
        <f>SUMIFS(Import!P$2:P$237,Import!$F$2:$F$237,$F95,Import!$G$2:$G$237,$G95)</f>
        <v>12</v>
      </c>
      <c r="Q95" s="2">
        <f>SUMIFS(Import!Q$2:Q$237,Import!$F$2:$F$237,$F95,Import!$G$2:$G$237,$G95)</f>
        <v>1.29</v>
      </c>
      <c r="R95" s="2">
        <f>SUMIFS(Import!R$2:R$237,Import!$F$2:$F$237,$F95,Import!$G$2:$G$237,$G95)</f>
        <v>2.61</v>
      </c>
      <c r="S95" s="2">
        <f>SUMIFS(Import!S$2:S$237,Import!$F$2:$F$237,$F95,Import!$G$2:$G$237,$G95)</f>
        <v>440</v>
      </c>
      <c r="T95" s="2">
        <f>SUMIFS(Import!T$2:T$237,Import!$F$2:$F$237,$F95,Import!$G$2:$G$237,$G95)</f>
        <v>47.46</v>
      </c>
      <c r="U95" s="2">
        <f>SUMIFS(Import!U$2:U$237,Import!$F$2:$F$237,$F95,Import!$G$2:$G$237,$G95)</f>
        <v>95.65</v>
      </c>
      <c r="V95" s="2">
        <f>SUMIFS(Import!V$2:V$237,Import!$F$2:$F$237,$F95,Import!$G$2:$G$237,$G95)</f>
        <v>1</v>
      </c>
      <c r="W95" s="2" t="str">
        <f t="shared" si="44"/>
        <v>M</v>
      </c>
      <c r="X95" s="2" t="str">
        <f t="shared" si="44"/>
        <v>GREIG</v>
      </c>
      <c r="Y95" s="2" t="str">
        <f t="shared" si="44"/>
        <v>Moana</v>
      </c>
      <c r="Z95" s="2">
        <f>SUMIFS(Import!Z$2:Z$237,Import!$F$2:$F$237,$F95,Import!$G$2:$G$237,$G95)</f>
        <v>298</v>
      </c>
      <c r="AA95" s="2">
        <f>SUMIFS(Import!AA$2:AA$237,Import!$F$2:$F$237,$F95,Import!$G$2:$G$237,$G95)</f>
        <v>32.15</v>
      </c>
      <c r="AB95" s="2">
        <f>SUMIFS(Import!AB$2:AB$237,Import!$F$2:$F$237,$F95,Import!$G$2:$G$237,$G95)</f>
        <v>67.73</v>
      </c>
      <c r="AC95" s="2">
        <f>SUMIFS(Import!AC$2:AC$237,Import!$F$2:$F$237,$F95,Import!$G$2:$G$237,$G95)</f>
        <v>3</v>
      </c>
      <c r="AD95" s="2" t="str">
        <f t="shared" si="45"/>
        <v>F</v>
      </c>
      <c r="AE95" s="2" t="str">
        <f t="shared" si="45"/>
        <v>SAGE</v>
      </c>
      <c r="AF95" s="2" t="str">
        <f t="shared" si="45"/>
        <v>Maina</v>
      </c>
      <c r="AG95" s="2">
        <f>SUMIFS(Import!AG$2:AG$237,Import!$F$2:$F$237,$F95,Import!$G$2:$G$237,$G95)</f>
        <v>142</v>
      </c>
      <c r="AH95" s="2">
        <f>SUMIFS(Import!AH$2:AH$237,Import!$F$2:$F$237,$F95,Import!$G$2:$G$237,$G95)</f>
        <v>15.32</v>
      </c>
      <c r="AI95" s="2">
        <f>SUMIFS(Import!AI$2:AI$237,Import!$F$2:$F$237,$F95,Import!$G$2:$G$237,$G95)</f>
        <v>32.270000000000003</v>
      </c>
      <c r="AJ95" s="2">
        <f>SUMIFS(Import!AJ$2:AJ$237,Import!$F$2:$F$237,$F95,Import!$G$2:$G$237,$G95)</f>
        <v>0</v>
      </c>
      <c r="AK95" s="2">
        <f t="shared" si="46"/>
        <v>0</v>
      </c>
      <c r="AL95" s="2">
        <f t="shared" si="46"/>
        <v>0</v>
      </c>
      <c r="AM95" s="2">
        <f t="shared" si="46"/>
        <v>0</v>
      </c>
      <c r="AN95" s="2">
        <f>SUMIFS(Import!AN$2:AN$237,Import!$F$2:$F$237,$F95,Import!$G$2:$G$237,$G95)</f>
        <v>0</v>
      </c>
      <c r="AO95" s="2">
        <f>SUMIFS(Import!AO$2:AO$237,Import!$F$2:$F$237,$F95,Import!$G$2:$G$237,$G95)</f>
        <v>0</v>
      </c>
      <c r="AP95" s="2">
        <f>SUMIFS(Import!AP$2:AP$237,Import!$F$2:$F$237,$F95,Import!$G$2:$G$237,$G95)</f>
        <v>0</v>
      </c>
      <c r="AQ95" s="2">
        <f>SUMIFS(Import!AQ$2:AQ$237,Import!$F$2:$F$237,$F95,Import!$G$2:$G$237,$G95)</f>
        <v>0</v>
      </c>
      <c r="AR95" s="2">
        <f t="shared" si="47"/>
        <v>0</v>
      </c>
      <c r="AS95" s="2">
        <f t="shared" si="47"/>
        <v>0</v>
      </c>
      <c r="AT95" s="2">
        <f t="shared" si="47"/>
        <v>0</v>
      </c>
      <c r="AU95" s="2">
        <f>SUMIFS(Import!AU$2:AU$237,Import!$F$2:$F$237,$F95,Import!$G$2:$G$237,$G95)</f>
        <v>0</v>
      </c>
      <c r="AV95" s="2">
        <f>SUMIFS(Import!AV$2:AV$237,Import!$F$2:$F$237,$F95,Import!$G$2:$G$237,$G95)</f>
        <v>0</v>
      </c>
      <c r="AW95" s="2">
        <f>SUMIFS(Import!AW$2:AW$237,Import!$F$2:$F$237,$F95,Import!$G$2:$G$237,$G95)</f>
        <v>0</v>
      </c>
      <c r="AX95" s="2">
        <f>SUMIFS(Import!AX$2:AX$237,Import!$F$2:$F$237,$F95,Import!$G$2:$G$237,$G95)</f>
        <v>0</v>
      </c>
      <c r="AY95" s="2">
        <f t="shared" si="48"/>
        <v>0</v>
      </c>
      <c r="AZ95" s="2">
        <f t="shared" si="48"/>
        <v>0</v>
      </c>
      <c r="BA95" s="2">
        <f t="shared" si="48"/>
        <v>0</v>
      </c>
      <c r="BB95" s="2">
        <f>SUMIFS(Import!BB$2:BB$237,Import!$F$2:$F$237,$F95,Import!$G$2:$G$237,$G95)</f>
        <v>0</v>
      </c>
      <c r="BC95" s="2">
        <f>SUMIFS(Import!BC$2:BC$237,Import!$F$2:$F$237,$F95,Import!$G$2:$G$237,$G95)</f>
        <v>0</v>
      </c>
      <c r="BD95" s="2">
        <f>SUMIFS(Import!BD$2:BD$237,Import!$F$2:$F$237,$F95,Import!$G$2:$G$237,$G95)</f>
        <v>0</v>
      </c>
      <c r="BE95" s="2">
        <f>SUMIFS(Import!BE$2:BE$237,Import!$F$2:$F$237,$F95,Import!$G$2:$G$237,$G95)</f>
        <v>0</v>
      </c>
      <c r="BF95" s="2">
        <f t="shared" si="49"/>
        <v>0</v>
      </c>
      <c r="BG95" s="2">
        <f t="shared" si="49"/>
        <v>0</v>
      </c>
      <c r="BH95" s="2">
        <f t="shared" si="49"/>
        <v>0</v>
      </c>
      <c r="BI95" s="2">
        <f>SUMIFS(Import!BI$2:BI$237,Import!$F$2:$F$237,$F95,Import!$G$2:$G$237,$G95)</f>
        <v>0</v>
      </c>
      <c r="BJ95" s="2">
        <f>SUMIFS(Import!BJ$2:BJ$237,Import!$F$2:$F$237,$F95,Import!$G$2:$G$237,$G95)</f>
        <v>0</v>
      </c>
      <c r="BK95" s="2">
        <f>SUMIFS(Import!BK$2:BK$237,Import!$F$2:$F$237,$F95,Import!$G$2:$G$237,$G95)</f>
        <v>0</v>
      </c>
      <c r="BL95" s="2">
        <f>SUMIFS(Import!BL$2:BL$237,Import!$F$2:$F$237,$F95,Import!$G$2:$G$237,$G95)</f>
        <v>0</v>
      </c>
      <c r="BM95" s="2">
        <f t="shared" si="50"/>
        <v>0</v>
      </c>
      <c r="BN95" s="2">
        <f t="shared" si="50"/>
        <v>0</v>
      </c>
      <c r="BO95" s="2">
        <f t="shared" si="50"/>
        <v>0</v>
      </c>
      <c r="BP95" s="2">
        <f>SUMIFS(Import!BP$2:BP$237,Import!$F$2:$F$237,$F95,Import!$G$2:$G$237,$G95)</f>
        <v>0</v>
      </c>
      <c r="BQ95" s="2">
        <f>SUMIFS(Import!BQ$2:BQ$237,Import!$F$2:$F$237,$F95,Import!$G$2:$G$237,$G95)</f>
        <v>0</v>
      </c>
      <c r="BR95" s="2">
        <f>SUMIFS(Import!BR$2:BR$237,Import!$F$2:$F$237,$F95,Import!$G$2:$G$237,$G95)</f>
        <v>0</v>
      </c>
      <c r="BS95" s="2">
        <f>SUMIFS(Import!BS$2:BS$237,Import!$F$2:$F$237,$F95,Import!$G$2:$G$237,$G95)</f>
        <v>0</v>
      </c>
      <c r="BT95" s="2">
        <f t="shared" si="51"/>
        <v>0</v>
      </c>
      <c r="BU95" s="2">
        <f t="shared" si="51"/>
        <v>0</v>
      </c>
      <c r="BV95" s="2">
        <f t="shared" si="51"/>
        <v>0</v>
      </c>
      <c r="BW95" s="2">
        <f>SUMIFS(Import!BW$2:BW$237,Import!$F$2:$F$237,$F95,Import!$G$2:$G$237,$G95)</f>
        <v>0</v>
      </c>
      <c r="BX95" s="2">
        <f>SUMIFS(Import!BX$2:BX$237,Import!$F$2:$F$237,$F95,Import!$G$2:$G$237,$G95)</f>
        <v>0</v>
      </c>
      <c r="BY95" s="2">
        <f>SUMIFS(Import!BY$2:BY$237,Import!$F$2:$F$237,$F95,Import!$G$2:$G$237,$G95)</f>
        <v>0</v>
      </c>
      <c r="BZ95" s="2">
        <f>SUMIFS(Import!BZ$2:BZ$237,Import!$F$2:$F$237,$F95,Import!$G$2:$G$237,$G95)</f>
        <v>0</v>
      </c>
      <c r="CA95" s="2">
        <f t="shared" si="52"/>
        <v>0</v>
      </c>
      <c r="CB95" s="2">
        <f t="shared" si="52"/>
        <v>0</v>
      </c>
      <c r="CC95" s="2">
        <f t="shared" si="52"/>
        <v>0</v>
      </c>
      <c r="CD95" s="2">
        <f>SUMIFS(Import!CD$2:CD$237,Import!$F$2:$F$237,$F95,Import!$G$2:$G$237,$G95)</f>
        <v>0</v>
      </c>
      <c r="CE95" s="2">
        <f>SUMIFS(Import!CE$2:CE$237,Import!$F$2:$F$237,$F95,Import!$G$2:$G$237,$G95)</f>
        <v>0</v>
      </c>
      <c r="CF95" s="2">
        <f>SUMIFS(Import!CF$2:CF$237,Import!$F$2:$F$237,$F95,Import!$G$2:$G$237,$G95)</f>
        <v>0</v>
      </c>
      <c r="CG95" s="2">
        <f>SUMIFS(Import!CG$2:CG$237,Import!$F$2:$F$237,$F95,Import!$G$2:$G$237,$G95)</f>
        <v>0</v>
      </c>
      <c r="CH95" s="2">
        <f t="shared" si="53"/>
        <v>0</v>
      </c>
      <c r="CI95" s="2">
        <f t="shared" si="53"/>
        <v>0</v>
      </c>
      <c r="CJ95" s="2">
        <f t="shared" si="53"/>
        <v>0</v>
      </c>
      <c r="CK95" s="2">
        <f>SUMIFS(Import!CK$2:CK$237,Import!$F$2:$F$237,$F95,Import!$G$2:$G$237,$G95)</f>
        <v>0</v>
      </c>
      <c r="CL95" s="2">
        <f>SUMIFS(Import!CL$2:CL$237,Import!$F$2:$F$237,$F95,Import!$G$2:$G$237,$G95)</f>
        <v>0</v>
      </c>
      <c r="CM95" s="2">
        <f>SUMIFS(Import!CM$2:CM$237,Import!$F$2:$F$237,$F95,Import!$G$2:$G$237,$G95)</f>
        <v>0</v>
      </c>
      <c r="CN95" s="2">
        <f>SUMIFS(Import!CN$2:CN$237,Import!$F$2:$F$237,$F95,Import!$G$2:$G$237,$G95)</f>
        <v>0</v>
      </c>
      <c r="CO95" s="3">
        <f t="shared" si="54"/>
        <v>0</v>
      </c>
      <c r="CP95" s="3">
        <f t="shared" si="54"/>
        <v>0</v>
      </c>
      <c r="CQ95" s="3">
        <f t="shared" si="54"/>
        <v>0</v>
      </c>
      <c r="CR95" s="2">
        <f>SUMIFS(Import!CR$2:CR$237,Import!$F$2:$F$237,$F95,Import!$G$2:$G$237,$G95)</f>
        <v>0</v>
      </c>
      <c r="CS95" s="2">
        <f>SUMIFS(Import!CS$2:CS$237,Import!$F$2:$F$237,$F95,Import!$G$2:$G$237,$G95)</f>
        <v>0</v>
      </c>
      <c r="CT95" s="2">
        <f>SUMIFS(Import!CT$2:CT$237,Import!$F$2:$F$237,$F95,Import!$G$2:$G$237,$G95)</f>
        <v>0</v>
      </c>
    </row>
    <row r="96" spans="1:98" x14ac:dyDescent="0.25">
      <c r="A96" s="2" t="s">
        <v>38</v>
      </c>
      <c r="B96" s="2" t="s">
        <v>39</v>
      </c>
      <c r="C96" s="2">
        <v>1</v>
      </c>
      <c r="D96" s="2" t="s">
        <v>40</v>
      </c>
      <c r="E96" s="2">
        <v>29</v>
      </c>
      <c r="F96" s="2" t="s">
        <v>61</v>
      </c>
      <c r="G96" s="2">
        <v>7</v>
      </c>
      <c r="H96" s="2">
        <f>IF(SUMIFS(Import!H$2:H$237,Import!$F$2:$F$237,$F96,Import!$G$2:$G$237,$G96)=0,Data_T1!$H96,SUMIFS(Import!H$2:H$237,Import!$F$2:$F$237,$F96,Import!$G$2:$G$237,$G96))</f>
        <v>995</v>
      </c>
      <c r="I96" s="2">
        <f>SUMIFS(Import!I$2:I$237,Import!$F$2:$F$237,$F96,Import!$G$2:$G$237,$G96)</f>
        <v>468</v>
      </c>
      <c r="J96" s="2">
        <f>SUMIFS(Import!J$2:J$237,Import!$F$2:$F$237,$F96,Import!$G$2:$G$237,$G96)</f>
        <v>47.04</v>
      </c>
      <c r="K96" s="2">
        <f>SUMIFS(Import!K$2:K$237,Import!$F$2:$F$237,$F96,Import!$G$2:$G$237,$G96)</f>
        <v>527</v>
      </c>
      <c r="L96" s="2">
        <f>SUMIFS(Import!L$2:L$237,Import!$F$2:$F$237,$F96,Import!$G$2:$G$237,$G96)</f>
        <v>52.96</v>
      </c>
      <c r="M96" s="2">
        <f>SUMIFS(Import!M$2:M$237,Import!$F$2:$F$237,$F96,Import!$G$2:$G$237,$G96)</f>
        <v>11</v>
      </c>
      <c r="N96" s="2">
        <f>SUMIFS(Import!N$2:N$237,Import!$F$2:$F$237,$F96,Import!$G$2:$G$237,$G96)</f>
        <v>1.1100000000000001</v>
      </c>
      <c r="O96" s="2">
        <f>SUMIFS(Import!O$2:O$237,Import!$F$2:$F$237,$F96,Import!$G$2:$G$237,$G96)</f>
        <v>2.09</v>
      </c>
      <c r="P96" s="2">
        <f>SUMIFS(Import!P$2:P$237,Import!$F$2:$F$237,$F96,Import!$G$2:$G$237,$G96)</f>
        <v>12</v>
      </c>
      <c r="Q96" s="2">
        <f>SUMIFS(Import!Q$2:Q$237,Import!$F$2:$F$237,$F96,Import!$G$2:$G$237,$G96)</f>
        <v>1.21</v>
      </c>
      <c r="R96" s="2">
        <f>SUMIFS(Import!R$2:R$237,Import!$F$2:$F$237,$F96,Import!$G$2:$G$237,$G96)</f>
        <v>2.2799999999999998</v>
      </c>
      <c r="S96" s="2">
        <f>SUMIFS(Import!S$2:S$237,Import!$F$2:$F$237,$F96,Import!$G$2:$G$237,$G96)</f>
        <v>504</v>
      </c>
      <c r="T96" s="2">
        <f>SUMIFS(Import!T$2:T$237,Import!$F$2:$F$237,$F96,Import!$G$2:$G$237,$G96)</f>
        <v>50.65</v>
      </c>
      <c r="U96" s="2">
        <f>SUMIFS(Import!U$2:U$237,Import!$F$2:$F$237,$F96,Import!$G$2:$G$237,$G96)</f>
        <v>95.64</v>
      </c>
      <c r="V96" s="2">
        <f>SUMIFS(Import!V$2:V$237,Import!$F$2:$F$237,$F96,Import!$G$2:$G$237,$G96)</f>
        <v>1</v>
      </c>
      <c r="W96" s="2" t="str">
        <f t="shared" si="44"/>
        <v>M</v>
      </c>
      <c r="X96" s="2" t="str">
        <f t="shared" si="44"/>
        <v>GREIG</v>
      </c>
      <c r="Y96" s="2" t="str">
        <f t="shared" si="44"/>
        <v>Moana</v>
      </c>
      <c r="Z96" s="2">
        <f>SUMIFS(Import!Z$2:Z$237,Import!$F$2:$F$237,$F96,Import!$G$2:$G$237,$G96)</f>
        <v>342</v>
      </c>
      <c r="AA96" s="2">
        <f>SUMIFS(Import!AA$2:AA$237,Import!$F$2:$F$237,$F96,Import!$G$2:$G$237,$G96)</f>
        <v>34.369999999999997</v>
      </c>
      <c r="AB96" s="2">
        <f>SUMIFS(Import!AB$2:AB$237,Import!$F$2:$F$237,$F96,Import!$G$2:$G$237,$G96)</f>
        <v>67.86</v>
      </c>
      <c r="AC96" s="2">
        <f>SUMIFS(Import!AC$2:AC$237,Import!$F$2:$F$237,$F96,Import!$G$2:$G$237,$G96)</f>
        <v>3</v>
      </c>
      <c r="AD96" s="2" t="str">
        <f t="shared" si="45"/>
        <v>F</v>
      </c>
      <c r="AE96" s="2" t="str">
        <f t="shared" si="45"/>
        <v>SAGE</v>
      </c>
      <c r="AF96" s="2" t="str">
        <f t="shared" si="45"/>
        <v>Maina</v>
      </c>
      <c r="AG96" s="2">
        <f>SUMIFS(Import!AG$2:AG$237,Import!$F$2:$F$237,$F96,Import!$G$2:$G$237,$G96)</f>
        <v>162</v>
      </c>
      <c r="AH96" s="2">
        <f>SUMIFS(Import!AH$2:AH$237,Import!$F$2:$F$237,$F96,Import!$G$2:$G$237,$G96)</f>
        <v>16.28</v>
      </c>
      <c r="AI96" s="2">
        <f>SUMIFS(Import!AI$2:AI$237,Import!$F$2:$F$237,$F96,Import!$G$2:$G$237,$G96)</f>
        <v>32.14</v>
      </c>
      <c r="AJ96" s="2">
        <f>SUMIFS(Import!AJ$2:AJ$237,Import!$F$2:$F$237,$F96,Import!$G$2:$G$237,$G96)</f>
        <v>0</v>
      </c>
      <c r="AK96" s="2">
        <f t="shared" si="46"/>
        <v>0</v>
      </c>
      <c r="AL96" s="2">
        <f t="shared" si="46"/>
        <v>0</v>
      </c>
      <c r="AM96" s="2">
        <f t="shared" si="46"/>
        <v>0</v>
      </c>
      <c r="AN96" s="2">
        <f>SUMIFS(Import!AN$2:AN$237,Import!$F$2:$F$237,$F96,Import!$G$2:$G$237,$G96)</f>
        <v>0</v>
      </c>
      <c r="AO96" s="2">
        <f>SUMIFS(Import!AO$2:AO$237,Import!$F$2:$F$237,$F96,Import!$G$2:$G$237,$G96)</f>
        <v>0</v>
      </c>
      <c r="AP96" s="2">
        <f>SUMIFS(Import!AP$2:AP$237,Import!$F$2:$F$237,$F96,Import!$G$2:$G$237,$G96)</f>
        <v>0</v>
      </c>
      <c r="AQ96" s="2">
        <f>SUMIFS(Import!AQ$2:AQ$237,Import!$F$2:$F$237,$F96,Import!$G$2:$G$237,$G96)</f>
        <v>0</v>
      </c>
      <c r="AR96" s="2">
        <f t="shared" si="47"/>
        <v>0</v>
      </c>
      <c r="AS96" s="2">
        <f t="shared" si="47"/>
        <v>0</v>
      </c>
      <c r="AT96" s="2">
        <f t="shared" si="47"/>
        <v>0</v>
      </c>
      <c r="AU96" s="2">
        <f>SUMIFS(Import!AU$2:AU$237,Import!$F$2:$F$237,$F96,Import!$G$2:$G$237,$G96)</f>
        <v>0</v>
      </c>
      <c r="AV96" s="2">
        <f>SUMIFS(Import!AV$2:AV$237,Import!$F$2:$F$237,$F96,Import!$G$2:$G$237,$G96)</f>
        <v>0</v>
      </c>
      <c r="AW96" s="2">
        <f>SUMIFS(Import!AW$2:AW$237,Import!$F$2:$F$237,$F96,Import!$G$2:$G$237,$G96)</f>
        <v>0</v>
      </c>
      <c r="AX96" s="2">
        <f>SUMIFS(Import!AX$2:AX$237,Import!$F$2:$F$237,$F96,Import!$G$2:$G$237,$G96)</f>
        <v>0</v>
      </c>
      <c r="AY96" s="2">
        <f t="shared" si="48"/>
        <v>0</v>
      </c>
      <c r="AZ96" s="2">
        <f t="shared" si="48"/>
        <v>0</v>
      </c>
      <c r="BA96" s="2">
        <f t="shared" si="48"/>
        <v>0</v>
      </c>
      <c r="BB96" s="2">
        <f>SUMIFS(Import!BB$2:BB$237,Import!$F$2:$F$237,$F96,Import!$G$2:$G$237,$G96)</f>
        <v>0</v>
      </c>
      <c r="BC96" s="2">
        <f>SUMIFS(Import!BC$2:BC$237,Import!$F$2:$F$237,$F96,Import!$G$2:$G$237,$G96)</f>
        <v>0</v>
      </c>
      <c r="BD96" s="2">
        <f>SUMIFS(Import!BD$2:BD$237,Import!$F$2:$F$237,$F96,Import!$G$2:$G$237,$G96)</f>
        <v>0</v>
      </c>
      <c r="BE96" s="2">
        <f>SUMIFS(Import!BE$2:BE$237,Import!$F$2:$F$237,$F96,Import!$G$2:$G$237,$G96)</f>
        <v>0</v>
      </c>
      <c r="BF96" s="2">
        <f t="shared" si="49"/>
        <v>0</v>
      </c>
      <c r="BG96" s="2">
        <f t="shared" si="49"/>
        <v>0</v>
      </c>
      <c r="BH96" s="2">
        <f t="shared" si="49"/>
        <v>0</v>
      </c>
      <c r="BI96" s="2">
        <f>SUMIFS(Import!BI$2:BI$237,Import!$F$2:$F$237,$F96,Import!$G$2:$G$237,$G96)</f>
        <v>0</v>
      </c>
      <c r="BJ96" s="2">
        <f>SUMIFS(Import!BJ$2:BJ$237,Import!$F$2:$F$237,$F96,Import!$G$2:$G$237,$G96)</f>
        <v>0</v>
      </c>
      <c r="BK96" s="2">
        <f>SUMIFS(Import!BK$2:BK$237,Import!$F$2:$F$237,$F96,Import!$G$2:$G$237,$G96)</f>
        <v>0</v>
      </c>
      <c r="BL96" s="2">
        <f>SUMIFS(Import!BL$2:BL$237,Import!$F$2:$F$237,$F96,Import!$G$2:$G$237,$G96)</f>
        <v>0</v>
      </c>
      <c r="BM96" s="2">
        <f t="shared" si="50"/>
        <v>0</v>
      </c>
      <c r="BN96" s="2">
        <f t="shared" si="50"/>
        <v>0</v>
      </c>
      <c r="BO96" s="2">
        <f t="shared" si="50"/>
        <v>0</v>
      </c>
      <c r="BP96" s="2">
        <f>SUMIFS(Import!BP$2:BP$237,Import!$F$2:$F$237,$F96,Import!$G$2:$G$237,$G96)</f>
        <v>0</v>
      </c>
      <c r="BQ96" s="2">
        <f>SUMIFS(Import!BQ$2:BQ$237,Import!$F$2:$F$237,$F96,Import!$G$2:$G$237,$G96)</f>
        <v>0</v>
      </c>
      <c r="BR96" s="2">
        <f>SUMIFS(Import!BR$2:BR$237,Import!$F$2:$F$237,$F96,Import!$G$2:$G$237,$G96)</f>
        <v>0</v>
      </c>
      <c r="BS96" s="2">
        <f>SUMIFS(Import!BS$2:BS$237,Import!$F$2:$F$237,$F96,Import!$G$2:$G$237,$G96)</f>
        <v>0</v>
      </c>
      <c r="BT96" s="2">
        <f t="shared" si="51"/>
        <v>0</v>
      </c>
      <c r="BU96" s="2">
        <f t="shared" si="51"/>
        <v>0</v>
      </c>
      <c r="BV96" s="2">
        <f t="shared" si="51"/>
        <v>0</v>
      </c>
      <c r="BW96" s="2">
        <f>SUMIFS(Import!BW$2:BW$237,Import!$F$2:$F$237,$F96,Import!$G$2:$G$237,$G96)</f>
        <v>0</v>
      </c>
      <c r="BX96" s="2">
        <f>SUMIFS(Import!BX$2:BX$237,Import!$F$2:$F$237,$F96,Import!$G$2:$G$237,$G96)</f>
        <v>0</v>
      </c>
      <c r="BY96" s="2">
        <f>SUMIFS(Import!BY$2:BY$237,Import!$F$2:$F$237,$F96,Import!$G$2:$G$237,$G96)</f>
        <v>0</v>
      </c>
      <c r="BZ96" s="2">
        <f>SUMIFS(Import!BZ$2:BZ$237,Import!$F$2:$F$237,$F96,Import!$G$2:$G$237,$G96)</f>
        <v>0</v>
      </c>
      <c r="CA96" s="2">
        <f t="shared" si="52"/>
        <v>0</v>
      </c>
      <c r="CB96" s="2">
        <f t="shared" si="52"/>
        <v>0</v>
      </c>
      <c r="CC96" s="2">
        <f t="shared" si="52"/>
        <v>0</v>
      </c>
      <c r="CD96" s="2">
        <f>SUMIFS(Import!CD$2:CD$237,Import!$F$2:$F$237,$F96,Import!$G$2:$G$237,$G96)</f>
        <v>0</v>
      </c>
      <c r="CE96" s="2">
        <f>SUMIFS(Import!CE$2:CE$237,Import!$F$2:$F$237,$F96,Import!$G$2:$G$237,$G96)</f>
        <v>0</v>
      </c>
      <c r="CF96" s="2">
        <f>SUMIFS(Import!CF$2:CF$237,Import!$F$2:$F$237,$F96,Import!$G$2:$G$237,$G96)</f>
        <v>0</v>
      </c>
      <c r="CG96" s="2">
        <f>SUMIFS(Import!CG$2:CG$237,Import!$F$2:$F$237,$F96,Import!$G$2:$G$237,$G96)</f>
        <v>0</v>
      </c>
      <c r="CH96" s="2">
        <f t="shared" si="53"/>
        <v>0</v>
      </c>
      <c r="CI96" s="2">
        <f t="shared" si="53"/>
        <v>0</v>
      </c>
      <c r="CJ96" s="2">
        <f t="shared" si="53"/>
        <v>0</v>
      </c>
      <c r="CK96" s="2">
        <f>SUMIFS(Import!CK$2:CK$237,Import!$F$2:$F$237,$F96,Import!$G$2:$G$237,$G96)</f>
        <v>0</v>
      </c>
      <c r="CL96" s="2">
        <f>SUMIFS(Import!CL$2:CL$237,Import!$F$2:$F$237,$F96,Import!$G$2:$G$237,$G96)</f>
        <v>0</v>
      </c>
      <c r="CM96" s="2">
        <f>SUMIFS(Import!CM$2:CM$237,Import!$F$2:$F$237,$F96,Import!$G$2:$G$237,$G96)</f>
        <v>0</v>
      </c>
      <c r="CN96" s="2">
        <f>SUMIFS(Import!CN$2:CN$237,Import!$F$2:$F$237,$F96,Import!$G$2:$G$237,$G96)</f>
        <v>0</v>
      </c>
      <c r="CO96" s="3">
        <f t="shared" si="54"/>
        <v>0</v>
      </c>
      <c r="CP96" s="3">
        <f t="shared" si="54"/>
        <v>0</v>
      </c>
      <c r="CQ96" s="3">
        <f t="shared" si="54"/>
        <v>0</v>
      </c>
      <c r="CR96" s="2">
        <f>SUMIFS(Import!CR$2:CR$237,Import!$F$2:$F$237,$F96,Import!$G$2:$G$237,$G96)</f>
        <v>0</v>
      </c>
      <c r="CS96" s="2">
        <f>SUMIFS(Import!CS$2:CS$237,Import!$F$2:$F$237,$F96,Import!$G$2:$G$237,$G96)</f>
        <v>0</v>
      </c>
      <c r="CT96" s="2">
        <f>SUMIFS(Import!CT$2:CT$237,Import!$F$2:$F$237,$F96,Import!$G$2:$G$237,$G96)</f>
        <v>0</v>
      </c>
    </row>
    <row r="97" spans="1:98" x14ac:dyDescent="0.25">
      <c r="A97" s="2" t="s">
        <v>38</v>
      </c>
      <c r="B97" s="2" t="s">
        <v>39</v>
      </c>
      <c r="C97" s="2">
        <v>1</v>
      </c>
      <c r="D97" s="2" t="s">
        <v>40</v>
      </c>
      <c r="E97" s="2">
        <v>29</v>
      </c>
      <c r="F97" s="2" t="s">
        <v>61</v>
      </c>
      <c r="G97" s="2">
        <v>8</v>
      </c>
      <c r="H97" s="2">
        <f>IF(SUMIFS(Import!H$2:H$237,Import!$F$2:$F$237,$F97,Import!$G$2:$G$237,$G97)=0,Data_T1!$H97,SUMIFS(Import!H$2:H$237,Import!$F$2:$F$237,$F97,Import!$G$2:$G$237,$G97))</f>
        <v>1453</v>
      </c>
      <c r="I97" s="2">
        <f>SUMIFS(Import!I$2:I$237,Import!$F$2:$F$237,$F97,Import!$G$2:$G$237,$G97)</f>
        <v>898</v>
      </c>
      <c r="J97" s="2">
        <f>SUMIFS(Import!J$2:J$237,Import!$F$2:$F$237,$F97,Import!$G$2:$G$237,$G97)</f>
        <v>61.8</v>
      </c>
      <c r="K97" s="2">
        <f>SUMIFS(Import!K$2:K$237,Import!$F$2:$F$237,$F97,Import!$G$2:$G$237,$G97)</f>
        <v>555</v>
      </c>
      <c r="L97" s="2">
        <f>SUMIFS(Import!L$2:L$237,Import!$F$2:$F$237,$F97,Import!$G$2:$G$237,$G97)</f>
        <v>38.200000000000003</v>
      </c>
      <c r="M97" s="2">
        <f>SUMIFS(Import!M$2:M$237,Import!$F$2:$F$237,$F97,Import!$G$2:$G$237,$G97)</f>
        <v>13</v>
      </c>
      <c r="N97" s="2">
        <f>SUMIFS(Import!N$2:N$237,Import!$F$2:$F$237,$F97,Import!$G$2:$G$237,$G97)</f>
        <v>0.89</v>
      </c>
      <c r="O97" s="2">
        <f>SUMIFS(Import!O$2:O$237,Import!$F$2:$F$237,$F97,Import!$G$2:$G$237,$G97)</f>
        <v>2.34</v>
      </c>
      <c r="P97" s="2">
        <f>SUMIFS(Import!P$2:P$237,Import!$F$2:$F$237,$F97,Import!$G$2:$G$237,$G97)</f>
        <v>13</v>
      </c>
      <c r="Q97" s="2">
        <f>SUMIFS(Import!Q$2:Q$237,Import!$F$2:$F$237,$F97,Import!$G$2:$G$237,$G97)</f>
        <v>0.89</v>
      </c>
      <c r="R97" s="2">
        <f>SUMIFS(Import!R$2:R$237,Import!$F$2:$F$237,$F97,Import!$G$2:$G$237,$G97)</f>
        <v>2.34</v>
      </c>
      <c r="S97" s="2">
        <f>SUMIFS(Import!S$2:S$237,Import!$F$2:$F$237,$F97,Import!$G$2:$G$237,$G97)</f>
        <v>529</v>
      </c>
      <c r="T97" s="2">
        <f>SUMIFS(Import!T$2:T$237,Import!$F$2:$F$237,$F97,Import!$G$2:$G$237,$G97)</f>
        <v>36.409999999999997</v>
      </c>
      <c r="U97" s="2">
        <f>SUMIFS(Import!U$2:U$237,Import!$F$2:$F$237,$F97,Import!$G$2:$G$237,$G97)</f>
        <v>95.32</v>
      </c>
      <c r="V97" s="2">
        <f>SUMIFS(Import!V$2:V$237,Import!$F$2:$F$237,$F97,Import!$G$2:$G$237,$G97)</f>
        <v>1</v>
      </c>
      <c r="W97" s="2" t="str">
        <f t="shared" si="44"/>
        <v>M</v>
      </c>
      <c r="X97" s="2" t="str">
        <f t="shared" si="44"/>
        <v>GREIG</v>
      </c>
      <c r="Y97" s="2" t="str">
        <f t="shared" si="44"/>
        <v>Moana</v>
      </c>
      <c r="Z97" s="2">
        <f>SUMIFS(Import!Z$2:Z$237,Import!$F$2:$F$237,$F97,Import!$G$2:$G$237,$G97)</f>
        <v>203</v>
      </c>
      <c r="AA97" s="2">
        <f>SUMIFS(Import!AA$2:AA$237,Import!$F$2:$F$237,$F97,Import!$G$2:$G$237,$G97)</f>
        <v>13.97</v>
      </c>
      <c r="AB97" s="2">
        <f>SUMIFS(Import!AB$2:AB$237,Import!$F$2:$F$237,$F97,Import!$G$2:$G$237,$G97)</f>
        <v>38.369999999999997</v>
      </c>
      <c r="AC97" s="2">
        <f>SUMIFS(Import!AC$2:AC$237,Import!$F$2:$F$237,$F97,Import!$G$2:$G$237,$G97)</f>
        <v>3</v>
      </c>
      <c r="AD97" s="2" t="str">
        <f t="shared" si="45"/>
        <v>F</v>
      </c>
      <c r="AE97" s="2" t="str">
        <f t="shared" si="45"/>
        <v>SAGE</v>
      </c>
      <c r="AF97" s="2" t="str">
        <f t="shared" si="45"/>
        <v>Maina</v>
      </c>
      <c r="AG97" s="2">
        <f>SUMIFS(Import!AG$2:AG$237,Import!$F$2:$F$237,$F97,Import!$G$2:$G$237,$G97)</f>
        <v>326</v>
      </c>
      <c r="AH97" s="2">
        <f>SUMIFS(Import!AH$2:AH$237,Import!$F$2:$F$237,$F97,Import!$G$2:$G$237,$G97)</f>
        <v>22.44</v>
      </c>
      <c r="AI97" s="2">
        <f>SUMIFS(Import!AI$2:AI$237,Import!$F$2:$F$237,$F97,Import!$G$2:$G$237,$G97)</f>
        <v>61.63</v>
      </c>
      <c r="AJ97" s="2">
        <f>SUMIFS(Import!AJ$2:AJ$237,Import!$F$2:$F$237,$F97,Import!$G$2:$G$237,$G97)</f>
        <v>0</v>
      </c>
      <c r="AK97" s="2">
        <f t="shared" si="46"/>
        <v>0</v>
      </c>
      <c r="AL97" s="2">
        <f t="shared" si="46"/>
        <v>0</v>
      </c>
      <c r="AM97" s="2">
        <f t="shared" si="46"/>
        <v>0</v>
      </c>
      <c r="AN97" s="2">
        <f>SUMIFS(Import!AN$2:AN$237,Import!$F$2:$F$237,$F97,Import!$G$2:$G$237,$G97)</f>
        <v>0</v>
      </c>
      <c r="AO97" s="2">
        <f>SUMIFS(Import!AO$2:AO$237,Import!$F$2:$F$237,$F97,Import!$G$2:$G$237,$G97)</f>
        <v>0</v>
      </c>
      <c r="AP97" s="2">
        <f>SUMIFS(Import!AP$2:AP$237,Import!$F$2:$F$237,$F97,Import!$G$2:$G$237,$G97)</f>
        <v>0</v>
      </c>
      <c r="AQ97" s="2">
        <f>SUMIFS(Import!AQ$2:AQ$237,Import!$F$2:$F$237,$F97,Import!$G$2:$G$237,$G97)</f>
        <v>0</v>
      </c>
      <c r="AR97" s="2">
        <f t="shared" si="47"/>
        <v>0</v>
      </c>
      <c r="AS97" s="2">
        <f t="shared" si="47"/>
        <v>0</v>
      </c>
      <c r="AT97" s="2">
        <f t="shared" si="47"/>
        <v>0</v>
      </c>
      <c r="AU97" s="2">
        <f>SUMIFS(Import!AU$2:AU$237,Import!$F$2:$F$237,$F97,Import!$G$2:$G$237,$G97)</f>
        <v>0</v>
      </c>
      <c r="AV97" s="2">
        <f>SUMIFS(Import!AV$2:AV$237,Import!$F$2:$F$237,$F97,Import!$G$2:$G$237,$G97)</f>
        <v>0</v>
      </c>
      <c r="AW97" s="2">
        <f>SUMIFS(Import!AW$2:AW$237,Import!$F$2:$F$237,$F97,Import!$G$2:$G$237,$G97)</f>
        <v>0</v>
      </c>
      <c r="AX97" s="2">
        <f>SUMIFS(Import!AX$2:AX$237,Import!$F$2:$F$237,$F97,Import!$G$2:$G$237,$G97)</f>
        <v>0</v>
      </c>
      <c r="AY97" s="2">
        <f t="shared" si="48"/>
        <v>0</v>
      </c>
      <c r="AZ97" s="2">
        <f t="shared" si="48"/>
        <v>0</v>
      </c>
      <c r="BA97" s="2">
        <f t="shared" si="48"/>
        <v>0</v>
      </c>
      <c r="BB97" s="2">
        <f>SUMIFS(Import!BB$2:BB$237,Import!$F$2:$F$237,$F97,Import!$G$2:$G$237,$G97)</f>
        <v>0</v>
      </c>
      <c r="BC97" s="2">
        <f>SUMIFS(Import!BC$2:BC$237,Import!$F$2:$F$237,$F97,Import!$G$2:$G$237,$G97)</f>
        <v>0</v>
      </c>
      <c r="BD97" s="2">
        <f>SUMIFS(Import!BD$2:BD$237,Import!$F$2:$F$237,$F97,Import!$G$2:$G$237,$G97)</f>
        <v>0</v>
      </c>
      <c r="BE97" s="2">
        <f>SUMIFS(Import!BE$2:BE$237,Import!$F$2:$F$237,$F97,Import!$G$2:$G$237,$G97)</f>
        <v>0</v>
      </c>
      <c r="BF97" s="2">
        <f t="shared" si="49"/>
        <v>0</v>
      </c>
      <c r="BG97" s="2">
        <f t="shared" si="49"/>
        <v>0</v>
      </c>
      <c r="BH97" s="2">
        <f t="shared" si="49"/>
        <v>0</v>
      </c>
      <c r="BI97" s="2">
        <f>SUMIFS(Import!BI$2:BI$237,Import!$F$2:$F$237,$F97,Import!$G$2:$G$237,$G97)</f>
        <v>0</v>
      </c>
      <c r="BJ97" s="2">
        <f>SUMIFS(Import!BJ$2:BJ$237,Import!$F$2:$F$237,$F97,Import!$G$2:$G$237,$G97)</f>
        <v>0</v>
      </c>
      <c r="BK97" s="2">
        <f>SUMIFS(Import!BK$2:BK$237,Import!$F$2:$F$237,$F97,Import!$G$2:$G$237,$G97)</f>
        <v>0</v>
      </c>
      <c r="BL97" s="2">
        <f>SUMIFS(Import!BL$2:BL$237,Import!$F$2:$F$237,$F97,Import!$G$2:$G$237,$G97)</f>
        <v>0</v>
      </c>
      <c r="BM97" s="2">
        <f t="shared" si="50"/>
        <v>0</v>
      </c>
      <c r="BN97" s="2">
        <f t="shared" si="50"/>
        <v>0</v>
      </c>
      <c r="BO97" s="2">
        <f t="shared" si="50"/>
        <v>0</v>
      </c>
      <c r="BP97" s="2">
        <f>SUMIFS(Import!BP$2:BP$237,Import!$F$2:$F$237,$F97,Import!$G$2:$G$237,$G97)</f>
        <v>0</v>
      </c>
      <c r="BQ97" s="2">
        <f>SUMIFS(Import!BQ$2:BQ$237,Import!$F$2:$F$237,$F97,Import!$G$2:$G$237,$G97)</f>
        <v>0</v>
      </c>
      <c r="BR97" s="2">
        <f>SUMIFS(Import!BR$2:BR$237,Import!$F$2:$F$237,$F97,Import!$G$2:$G$237,$G97)</f>
        <v>0</v>
      </c>
      <c r="BS97" s="2">
        <f>SUMIFS(Import!BS$2:BS$237,Import!$F$2:$F$237,$F97,Import!$G$2:$G$237,$G97)</f>
        <v>0</v>
      </c>
      <c r="BT97" s="2">
        <f t="shared" si="51"/>
        <v>0</v>
      </c>
      <c r="BU97" s="2">
        <f t="shared" si="51"/>
        <v>0</v>
      </c>
      <c r="BV97" s="2">
        <f t="shared" si="51"/>
        <v>0</v>
      </c>
      <c r="BW97" s="2">
        <f>SUMIFS(Import!BW$2:BW$237,Import!$F$2:$F$237,$F97,Import!$G$2:$G$237,$G97)</f>
        <v>0</v>
      </c>
      <c r="BX97" s="2">
        <f>SUMIFS(Import!BX$2:BX$237,Import!$F$2:$F$237,$F97,Import!$G$2:$G$237,$G97)</f>
        <v>0</v>
      </c>
      <c r="BY97" s="2">
        <f>SUMIFS(Import!BY$2:BY$237,Import!$F$2:$F$237,$F97,Import!$G$2:$G$237,$G97)</f>
        <v>0</v>
      </c>
      <c r="BZ97" s="2">
        <f>SUMIFS(Import!BZ$2:BZ$237,Import!$F$2:$F$237,$F97,Import!$G$2:$G$237,$G97)</f>
        <v>0</v>
      </c>
      <c r="CA97" s="2">
        <f t="shared" si="52"/>
        <v>0</v>
      </c>
      <c r="CB97" s="2">
        <f t="shared" si="52"/>
        <v>0</v>
      </c>
      <c r="CC97" s="2">
        <f t="shared" si="52"/>
        <v>0</v>
      </c>
      <c r="CD97" s="2">
        <f>SUMIFS(Import!CD$2:CD$237,Import!$F$2:$F$237,$F97,Import!$G$2:$G$237,$G97)</f>
        <v>0</v>
      </c>
      <c r="CE97" s="2">
        <f>SUMIFS(Import!CE$2:CE$237,Import!$F$2:$F$237,$F97,Import!$G$2:$G$237,$G97)</f>
        <v>0</v>
      </c>
      <c r="CF97" s="2">
        <f>SUMIFS(Import!CF$2:CF$237,Import!$F$2:$F$237,$F97,Import!$G$2:$G$237,$G97)</f>
        <v>0</v>
      </c>
      <c r="CG97" s="2">
        <f>SUMIFS(Import!CG$2:CG$237,Import!$F$2:$F$237,$F97,Import!$G$2:$G$237,$G97)</f>
        <v>0</v>
      </c>
      <c r="CH97" s="2">
        <f t="shared" si="53"/>
        <v>0</v>
      </c>
      <c r="CI97" s="2">
        <f t="shared" si="53"/>
        <v>0</v>
      </c>
      <c r="CJ97" s="2">
        <f t="shared" si="53"/>
        <v>0</v>
      </c>
      <c r="CK97" s="2">
        <f>SUMIFS(Import!CK$2:CK$237,Import!$F$2:$F$237,$F97,Import!$G$2:$G$237,$G97)</f>
        <v>0</v>
      </c>
      <c r="CL97" s="2">
        <f>SUMIFS(Import!CL$2:CL$237,Import!$F$2:$F$237,$F97,Import!$G$2:$G$237,$G97)</f>
        <v>0</v>
      </c>
      <c r="CM97" s="2">
        <f>SUMIFS(Import!CM$2:CM$237,Import!$F$2:$F$237,$F97,Import!$G$2:$G$237,$G97)</f>
        <v>0</v>
      </c>
      <c r="CN97" s="2">
        <f>SUMIFS(Import!CN$2:CN$237,Import!$F$2:$F$237,$F97,Import!$G$2:$G$237,$G97)</f>
        <v>0</v>
      </c>
      <c r="CO97" s="3">
        <f t="shared" si="54"/>
        <v>0</v>
      </c>
      <c r="CP97" s="3">
        <f t="shared" si="54"/>
        <v>0</v>
      </c>
      <c r="CQ97" s="3">
        <f t="shared" si="54"/>
        <v>0</v>
      </c>
      <c r="CR97" s="2">
        <f>SUMIFS(Import!CR$2:CR$237,Import!$F$2:$F$237,$F97,Import!$G$2:$G$237,$G97)</f>
        <v>0</v>
      </c>
      <c r="CS97" s="2">
        <f>SUMIFS(Import!CS$2:CS$237,Import!$F$2:$F$237,$F97,Import!$G$2:$G$237,$G97)</f>
        <v>0</v>
      </c>
      <c r="CT97" s="2">
        <f>SUMIFS(Import!CT$2:CT$237,Import!$F$2:$F$237,$F97,Import!$G$2:$G$237,$G97)</f>
        <v>0</v>
      </c>
    </row>
    <row r="98" spans="1:98" x14ac:dyDescent="0.25">
      <c r="A98" s="2" t="s">
        <v>38</v>
      </c>
      <c r="B98" s="2" t="s">
        <v>39</v>
      </c>
      <c r="C98" s="2">
        <v>1</v>
      </c>
      <c r="D98" s="2" t="s">
        <v>40</v>
      </c>
      <c r="E98" s="2">
        <v>29</v>
      </c>
      <c r="F98" s="2" t="s">
        <v>61</v>
      </c>
      <c r="G98" s="2">
        <v>9</v>
      </c>
      <c r="H98" s="2">
        <f>IF(SUMIFS(Import!H$2:H$237,Import!$F$2:$F$237,$F98,Import!$G$2:$G$237,$G98)=0,Data_T1!$H98,SUMIFS(Import!H$2:H$237,Import!$F$2:$F$237,$F98,Import!$G$2:$G$237,$G98))</f>
        <v>1308</v>
      </c>
      <c r="I98" s="2">
        <f>SUMIFS(Import!I$2:I$237,Import!$F$2:$F$237,$F98,Import!$G$2:$G$237,$G98)</f>
        <v>771</v>
      </c>
      <c r="J98" s="2">
        <f>SUMIFS(Import!J$2:J$237,Import!$F$2:$F$237,$F98,Import!$G$2:$G$237,$G98)</f>
        <v>58.94</v>
      </c>
      <c r="K98" s="2">
        <f>SUMIFS(Import!K$2:K$237,Import!$F$2:$F$237,$F98,Import!$G$2:$G$237,$G98)</f>
        <v>537</v>
      </c>
      <c r="L98" s="2">
        <f>SUMIFS(Import!L$2:L$237,Import!$F$2:$F$237,$F98,Import!$G$2:$G$237,$G98)</f>
        <v>41.06</v>
      </c>
      <c r="M98" s="2">
        <f>SUMIFS(Import!M$2:M$237,Import!$F$2:$F$237,$F98,Import!$G$2:$G$237,$G98)</f>
        <v>11</v>
      </c>
      <c r="N98" s="2">
        <f>SUMIFS(Import!N$2:N$237,Import!$F$2:$F$237,$F98,Import!$G$2:$G$237,$G98)</f>
        <v>0.84</v>
      </c>
      <c r="O98" s="2">
        <f>SUMIFS(Import!O$2:O$237,Import!$F$2:$F$237,$F98,Import!$G$2:$G$237,$G98)</f>
        <v>2.0499999999999998</v>
      </c>
      <c r="P98" s="2">
        <f>SUMIFS(Import!P$2:P$237,Import!$F$2:$F$237,$F98,Import!$G$2:$G$237,$G98)</f>
        <v>14</v>
      </c>
      <c r="Q98" s="2">
        <f>SUMIFS(Import!Q$2:Q$237,Import!$F$2:$F$237,$F98,Import!$G$2:$G$237,$G98)</f>
        <v>1.07</v>
      </c>
      <c r="R98" s="2">
        <f>SUMIFS(Import!R$2:R$237,Import!$F$2:$F$237,$F98,Import!$G$2:$G$237,$G98)</f>
        <v>2.61</v>
      </c>
      <c r="S98" s="2">
        <f>SUMIFS(Import!S$2:S$237,Import!$F$2:$F$237,$F98,Import!$G$2:$G$237,$G98)</f>
        <v>512</v>
      </c>
      <c r="T98" s="2">
        <f>SUMIFS(Import!T$2:T$237,Import!$F$2:$F$237,$F98,Import!$G$2:$G$237,$G98)</f>
        <v>39.14</v>
      </c>
      <c r="U98" s="2">
        <f>SUMIFS(Import!U$2:U$237,Import!$F$2:$F$237,$F98,Import!$G$2:$G$237,$G98)</f>
        <v>95.34</v>
      </c>
      <c r="V98" s="2">
        <f>SUMIFS(Import!V$2:V$237,Import!$F$2:$F$237,$F98,Import!$G$2:$G$237,$G98)</f>
        <v>1</v>
      </c>
      <c r="W98" s="2" t="str">
        <f t="shared" si="44"/>
        <v>M</v>
      </c>
      <c r="X98" s="2" t="str">
        <f t="shared" si="44"/>
        <v>GREIG</v>
      </c>
      <c r="Y98" s="2" t="str">
        <f t="shared" si="44"/>
        <v>Moana</v>
      </c>
      <c r="Z98" s="2">
        <f>SUMIFS(Import!Z$2:Z$237,Import!$F$2:$F$237,$F98,Import!$G$2:$G$237,$G98)</f>
        <v>197</v>
      </c>
      <c r="AA98" s="2">
        <f>SUMIFS(Import!AA$2:AA$237,Import!$F$2:$F$237,$F98,Import!$G$2:$G$237,$G98)</f>
        <v>15.06</v>
      </c>
      <c r="AB98" s="2">
        <f>SUMIFS(Import!AB$2:AB$237,Import!$F$2:$F$237,$F98,Import!$G$2:$G$237,$G98)</f>
        <v>38.479999999999997</v>
      </c>
      <c r="AC98" s="2">
        <f>SUMIFS(Import!AC$2:AC$237,Import!$F$2:$F$237,$F98,Import!$G$2:$G$237,$G98)</f>
        <v>3</v>
      </c>
      <c r="AD98" s="2" t="str">
        <f t="shared" si="45"/>
        <v>F</v>
      </c>
      <c r="AE98" s="2" t="str">
        <f t="shared" si="45"/>
        <v>SAGE</v>
      </c>
      <c r="AF98" s="2" t="str">
        <f t="shared" si="45"/>
        <v>Maina</v>
      </c>
      <c r="AG98" s="2">
        <f>SUMIFS(Import!AG$2:AG$237,Import!$F$2:$F$237,$F98,Import!$G$2:$G$237,$G98)</f>
        <v>315</v>
      </c>
      <c r="AH98" s="2">
        <f>SUMIFS(Import!AH$2:AH$237,Import!$F$2:$F$237,$F98,Import!$G$2:$G$237,$G98)</f>
        <v>24.08</v>
      </c>
      <c r="AI98" s="2">
        <f>SUMIFS(Import!AI$2:AI$237,Import!$F$2:$F$237,$F98,Import!$G$2:$G$237,$G98)</f>
        <v>61.52</v>
      </c>
      <c r="AJ98" s="2">
        <f>SUMIFS(Import!AJ$2:AJ$237,Import!$F$2:$F$237,$F98,Import!$G$2:$G$237,$G98)</f>
        <v>0</v>
      </c>
      <c r="AK98" s="2">
        <f t="shared" si="46"/>
        <v>0</v>
      </c>
      <c r="AL98" s="2">
        <f t="shared" si="46"/>
        <v>0</v>
      </c>
      <c r="AM98" s="2">
        <f t="shared" si="46"/>
        <v>0</v>
      </c>
      <c r="AN98" s="2">
        <f>SUMIFS(Import!AN$2:AN$237,Import!$F$2:$F$237,$F98,Import!$G$2:$G$237,$G98)</f>
        <v>0</v>
      </c>
      <c r="AO98" s="2">
        <f>SUMIFS(Import!AO$2:AO$237,Import!$F$2:$F$237,$F98,Import!$G$2:$G$237,$G98)</f>
        <v>0</v>
      </c>
      <c r="AP98" s="2">
        <f>SUMIFS(Import!AP$2:AP$237,Import!$F$2:$F$237,$F98,Import!$G$2:$G$237,$G98)</f>
        <v>0</v>
      </c>
      <c r="AQ98" s="2">
        <f>SUMIFS(Import!AQ$2:AQ$237,Import!$F$2:$F$237,$F98,Import!$G$2:$G$237,$G98)</f>
        <v>0</v>
      </c>
      <c r="AR98" s="2">
        <f t="shared" si="47"/>
        <v>0</v>
      </c>
      <c r="AS98" s="2">
        <f t="shared" si="47"/>
        <v>0</v>
      </c>
      <c r="AT98" s="2">
        <f t="shared" si="47"/>
        <v>0</v>
      </c>
      <c r="AU98" s="2">
        <f>SUMIFS(Import!AU$2:AU$237,Import!$F$2:$F$237,$F98,Import!$G$2:$G$237,$G98)</f>
        <v>0</v>
      </c>
      <c r="AV98" s="2">
        <f>SUMIFS(Import!AV$2:AV$237,Import!$F$2:$F$237,$F98,Import!$G$2:$G$237,$G98)</f>
        <v>0</v>
      </c>
      <c r="AW98" s="2">
        <f>SUMIFS(Import!AW$2:AW$237,Import!$F$2:$F$237,$F98,Import!$G$2:$G$237,$G98)</f>
        <v>0</v>
      </c>
      <c r="AX98" s="2">
        <f>SUMIFS(Import!AX$2:AX$237,Import!$F$2:$F$237,$F98,Import!$G$2:$G$237,$G98)</f>
        <v>0</v>
      </c>
      <c r="AY98" s="2">
        <f t="shared" si="48"/>
        <v>0</v>
      </c>
      <c r="AZ98" s="2">
        <f t="shared" si="48"/>
        <v>0</v>
      </c>
      <c r="BA98" s="2">
        <f t="shared" si="48"/>
        <v>0</v>
      </c>
      <c r="BB98" s="2">
        <f>SUMIFS(Import!BB$2:BB$237,Import!$F$2:$F$237,$F98,Import!$G$2:$G$237,$G98)</f>
        <v>0</v>
      </c>
      <c r="BC98" s="2">
        <f>SUMIFS(Import!BC$2:BC$237,Import!$F$2:$F$237,$F98,Import!$G$2:$G$237,$G98)</f>
        <v>0</v>
      </c>
      <c r="BD98" s="2">
        <f>SUMIFS(Import!BD$2:BD$237,Import!$F$2:$F$237,$F98,Import!$G$2:$G$237,$G98)</f>
        <v>0</v>
      </c>
      <c r="BE98" s="2">
        <f>SUMIFS(Import!BE$2:BE$237,Import!$F$2:$F$237,$F98,Import!$G$2:$G$237,$G98)</f>
        <v>0</v>
      </c>
      <c r="BF98" s="2">
        <f t="shared" si="49"/>
        <v>0</v>
      </c>
      <c r="BG98" s="2">
        <f t="shared" si="49"/>
        <v>0</v>
      </c>
      <c r="BH98" s="2">
        <f t="shared" si="49"/>
        <v>0</v>
      </c>
      <c r="BI98" s="2">
        <f>SUMIFS(Import!BI$2:BI$237,Import!$F$2:$F$237,$F98,Import!$G$2:$G$237,$G98)</f>
        <v>0</v>
      </c>
      <c r="BJ98" s="2">
        <f>SUMIFS(Import!BJ$2:BJ$237,Import!$F$2:$F$237,$F98,Import!$G$2:$G$237,$G98)</f>
        <v>0</v>
      </c>
      <c r="BK98" s="2">
        <f>SUMIFS(Import!BK$2:BK$237,Import!$F$2:$F$237,$F98,Import!$G$2:$G$237,$G98)</f>
        <v>0</v>
      </c>
      <c r="BL98" s="2">
        <f>SUMIFS(Import!BL$2:BL$237,Import!$F$2:$F$237,$F98,Import!$G$2:$G$237,$G98)</f>
        <v>0</v>
      </c>
      <c r="BM98" s="2">
        <f t="shared" si="50"/>
        <v>0</v>
      </c>
      <c r="BN98" s="2">
        <f t="shared" si="50"/>
        <v>0</v>
      </c>
      <c r="BO98" s="2">
        <f t="shared" si="50"/>
        <v>0</v>
      </c>
      <c r="BP98" s="2">
        <f>SUMIFS(Import!BP$2:BP$237,Import!$F$2:$F$237,$F98,Import!$G$2:$G$237,$G98)</f>
        <v>0</v>
      </c>
      <c r="BQ98" s="2">
        <f>SUMIFS(Import!BQ$2:BQ$237,Import!$F$2:$F$237,$F98,Import!$G$2:$G$237,$G98)</f>
        <v>0</v>
      </c>
      <c r="BR98" s="2">
        <f>SUMIFS(Import!BR$2:BR$237,Import!$F$2:$F$237,$F98,Import!$G$2:$G$237,$G98)</f>
        <v>0</v>
      </c>
      <c r="BS98" s="2">
        <f>SUMIFS(Import!BS$2:BS$237,Import!$F$2:$F$237,$F98,Import!$G$2:$G$237,$G98)</f>
        <v>0</v>
      </c>
      <c r="BT98" s="2">
        <f t="shared" si="51"/>
        <v>0</v>
      </c>
      <c r="BU98" s="2">
        <f t="shared" si="51"/>
        <v>0</v>
      </c>
      <c r="BV98" s="2">
        <f t="shared" si="51"/>
        <v>0</v>
      </c>
      <c r="BW98" s="2">
        <f>SUMIFS(Import!BW$2:BW$237,Import!$F$2:$F$237,$F98,Import!$G$2:$G$237,$G98)</f>
        <v>0</v>
      </c>
      <c r="BX98" s="2">
        <f>SUMIFS(Import!BX$2:BX$237,Import!$F$2:$F$237,$F98,Import!$G$2:$G$237,$G98)</f>
        <v>0</v>
      </c>
      <c r="BY98" s="2">
        <f>SUMIFS(Import!BY$2:BY$237,Import!$F$2:$F$237,$F98,Import!$G$2:$G$237,$G98)</f>
        <v>0</v>
      </c>
      <c r="BZ98" s="2">
        <f>SUMIFS(Import!BZ$2:BZ$237,Import!$F$2:$F$237,$F98,Import!$G$2:$G$237,$G98)</f>
        <v>0</v>
      </c>
      <c r="CA98" s="2">
        <f t="shared" si="52"/>
        <v>0</v>
      </c>
      <c r="CB98" s="2">
        <f t="shared" si="52"/>
        <v>0</v>
      </c>
      <c r="CC98" s="2">
        <f t="shared" si="52"/>
        <v>0</v>
      </c>
      <c r="CD98" s="2">
        <f>SUMIFS(Import!CD$2:CD$237,Import!$F$2:$F$237,$F98,Import!$G$2:$G$237,$G98)</f>
        <v>0</v>
      </c>
      <c r="CE98" s="2">
        <f>SUMIFS(Import!CE$2:CE$237,Import!$F$2:$F$237,$F98,Import!$G$2:$G$237,$G98)</f>
        <v>0</v>
      </c>
      <c r="CF98" s="2">
        <f>SUMIFS(Import!CF$2:CF$237,Import!$F$2:$F$237,$F98,Import!$G$2:$G$237,$G98)</f>
        <v>0</v>
      </c>
      <c r="CG98" s="2">
        <f>SUMIFS(Import!CG$2:CG$237,Import!$F$2:$F$237,$F98,Import!$G$2:$G$237,$G98)</f>
        <v>0</v>
      </c>
      <c r="CH98" s="2">
        <f t="shared" si="53"/>
        <v>0</v>
      </c>
      <c r="CI98" s="2">
        <f t="shared" si="53"/>
        <v>0</v>
      </c>
      <c r="CJ98" s="2">
        <f t="shared" si="53"/>
        <v>0</v>
      </c>
      <c r="CK98" s="2">
        <f>SUMIFS(Import!CK$2:CK$237,Import!$F$2:$F$237,$F98,Import!$G$2:$G$237,$G98)</f>
        <v>0</v>
      </c>
      <c r="CL98" s="2">
        <f>SUMIFS(Import!CL$2:CL$237,Import!$F$2:$F$237,$F98,Import!$G$2:$G$237,$G98)</f>
        <v>0</v>
      </c>
      <c r="CM98" s="2">
        <f>SUMIFS(Import!CM$2:CM$237,Import!$F$2:$F$237,$F98,Import!$G$2:$G$237,$G98)</f>
        <v>0</v>
      </c>
      <c r="CN98" s="2">
        <f>SUMIFS(Import!CN$2:CN$237,Import!$F$2:$F$237,$F98,Import!$G$2:$G$237,$G98)</f>
        <v>0</v>
      </c>
      <c r="CO98" s="3">
        <f t="shared" si="54"/>
        <v>0</v>
      </c>
      <c r="CP98" s="3">
        <f t="shared" si="54"/>
        <v>0</v>
      </c>
      <c r="CQ98" s="3">
        <f t="shared" si="54"/>
        <v>0</v>
      </c>
      <c r="CR98" s="2">
        <f>SUMIFS(Import!CR$2:CR$237,Import!$F$2:$F$237,$F98,Import!$G$2:$G$237,$G98)</f>
        <v>0</v>
      </c>
      <c r="CS98" s="2">
        <f>SUMIFS(Import!CS$2:CS$237,Import!$F$2:$F$237,$F98,Import!$G$2:$G$237,$G98)</f>
        <v>0</v>
      </c>
      <c r="CT98" s="2">
        <f>SUMIFS(Import!CT$2:CT$237,Import!$F$2:$F$237,$F98,Import!$G$2:$G$237,$G98)</f>
        <v>0</v>
      </c>
    </row>
    <row r="99" spans="1:98" x14ac:dyDescent="0.25">
      <c r="A99" s="2" t="s">
        <v>38</v>
      </c>
      <c r="B99" s="2" t="s">
        <v>39</v>
      </c>
      <c r="C99" s="2">
        <v>1</v>
      </c>
      <c r="D99" s="2" t="s">
        <v>40</v>
      </c>
      <c r="E99" s="2">
        <v>29</v>
      </c>
      <c r="F99" s="2" t="s">
        <v>61</v>
      </c>
      <c r="G99" s="2">
        <v>10</v>
      </c>
      <c r="H99" s="2">
        <f>IF(SUMIFS(Import!H$2:H$237,Import!$F$2:$F$237,$F99,Import!$G$2:$G$237,$G99)=0,Data_T1!$H99,SUMIFS(Import!H$2:H$237,Import!$F$2:$F$237,$F99,Import!$G$2:$G$237,$G99))</f>
        <v>234</v>
      </c>
      <c r="I99" s="2">
        <f>SUMIFS(Import!I$2:I$237,Import!$F$2:$F$237,$F99,Import!$G$2:$G$237,$G99)</f>
        <v>83</v>
      </c>
      <c r="J99" s="2">
        <f>SUMIFS(Import!J$2:J$237,Import!$F$2:$F$237,$F99,Import!$G$2:$G$237,$G99)</f>
        <v>35.47</v>
      </c>
      <c r="K99" s="2">
        <f>SUMIFS(Import!K$2:K$237,Import!$F$2:$F$237,$F99,Import!$G$2:$G$237,$G99)</f>
        <v>151</v>
      </c>
      <c r="L99" s="2">
        <f>SUMIFS(Import!L$2:L$237,Import!$F$2:$F$237,$F99,Import!$G$2:$G$237,$G99)</f>
        <v>64.53</v>
      </c>
      <c r="M99" s="2">
        <f>SUMIFS(Import!M$2:M$237,Import!$F$2:$F$237,$F99,Import!$G$2:$G$237,$G99)</f>
        <v>0</v>
      </c>
      <c r="N99" s="2">
        <f>SUMIFS(Import!N$2:N$237,Import!$F$2:$F$237,$F99,Import!$G$2:$G$237,$G99)</f>
        <v>0</v>
      </c>
      <c r="O99" s="2">
        <f>SUMIFS(Import!O$2:O$237,Import!$F$2:$F$237,$F99,Import!$G$2:$G$237,$G99)</f>
        <v>0</v>
      </c>
      <c r="P99" s="2">
        <f>SUMIFS(Import!P$2:P$237,Import!$F$2:$F$237,$F99,Import!$G$2:$G$237,$G99)</f>
        <v>3</v>
      </c>
      <c r="Q99" s="2">
        <f>SUMIFS(Import!Q$2:Q$237,Import!$F$2:$F$237,$F99,Import!$G$2:$G$237,$G99)</f>
        <v>1.28</v>
      </c>
      <c r="R99" s="2">
        <f>SUMIFS(Import!R$2:R$237,Import!$F$2:$F$237,$F99,Import!$G$2:$G$237,$G99)</f>
        <v>1.99</v>
      </c>
      <c r="S99" s="2">
        <f>SUMIFS(Import!S$2:S$237,Import!$F$2:$F$237,$F99,Import!$G$2:$G$237,$G99)</f>
        <v>148</v>
      </c>
      <c r="T99" s="2">
        <f>SUMIFS(Import!T$2:T$237,Import!$F$2:$F$237,$F99,Import!$G$2:$G$237,$G99)</f>
        <v>63.25</v>
      </c>
      <c r="U99" s="2">
        <f>SUMIFS(Import!U$2:U$237,Import!$F$2:$F$237,$F99,Import!$G$2:$G$237,$G99)</f>
        <v>98.01</v>
      </c>
      <c r="V99" s="2">
        <f>SUMIFS(Import!V$2:V$237,Import!$F$2:$F$237,$F99,Import!$G$2:$G$237,$G99)</f>
        <v>1</v>
      </c>
      <c r="W99" s="2" t="str">
        <f t="shared" si="44"/>
        <v>M</v>
      </c>
      <c r="X99" s="2" t="str">
        <f t="shared" si="44"/>
        <v>GREIG</v>
      </c>
      <c r="Y99" s="2" t="str">
        <f t="shared" si="44"/>
        <v>Moana</v>
      </c>
      <c r="Z99" s="2">
        <f>SUMIFS(Import!Z$2:Z$237,Import!$F$2:$F$237,$F99,Import!$G$2:$G$237,$G99)</f>
        <v>75</v>
      </c>
      <c r="AA99" s="2">
        <f>SUMIFS(Import!AA$2:AA$237,Import!$F$2:$F$237,$F99,Import!$G$2:$G$237,$G99)</f>
        <v>32.049999999999997</v>
      </c>
      <c r="AB99" s="2">
        <f>SUMIFS(Import!AB$2:AB$237,Import!$F$2:$F$237,$F99,Import!$G$2:$G$237,$G99)</f>
        <v>50.68</v>
      </c>
      <c r="AC99" s="2">
        <f>SUMIFS(Import!AC$2:AC$237,Import!$F$2:$F$237,$F99,Import!$G$2:$G$237,$G99)</f>
        <v>3</v>
      </c>
      <c r="AD99" s="2" t="str">
        <f t="shared" si="45"/>
        <v>F</v>
      </c>
      <c r="AE99" s="2" t="str">
        <f t="shared" si="45"/>
        <v>SAGE</v>
      </c>
      <c r="AF99" s="2" t="str">
        <f t="shared" si="45"/>
        <v>Maina</v>
      </c>
      <c r="AG99" s="2">
        <f>SUMIFS(Import!AG$2:AG$237,Import!$F$2:$F$237,$F99,Import!$G$2:$G$237,$G99)</f>
        <v>73</v>
      </c>
      <c r="AH99" s="2">
        <f>SUMIFS(Import!AH$2:AH$237,Import!$F$2:$F$237,$F99,Import!$G$2:$G$237,$G99)</f>
        <v>31.2</v>
      </c>
      <c r="AI99" s="2">
        <f>SUMIFS(Import!AI$2:AI$237,Import!$F$2:$F$237,$F99,Import!$G$2:$G$237,$G99)</f>
        <v>49.32</v>
      </c>
      <c r="AJ99" s="2">
        <f>SUMIFS(Import!AJ$2:AJ$237,Import!$F$2:$F$237,$F99,Import!$G$2:$G$237,$G99)</f>
        <v>0</v>
      </c>
      <c r="AK99" s="2">
        <f t="shared" si="46"/>
        <v>0</v>
      </c>
      <c r="AL99" s="2">
        <f t="shared" si="46"/>
        <v>0</v>
      </c>
      <c r="AM99" s="2">
        <f t="shared" si="46"/>
        <v>0</v>
      </c>
      <c r="AN99" s="2">
        <f>SUMIFS(Import!AN$2:AN$237,Import!$F$2:$F$237,$F99,Import!$G$2:$G$237,$G99)</f>
        <v>0</v>
      </c>
      <c r="AO99" s="2">
        <f>SUMIFS(Import!AO$2:AO$237,Import!$F$2:$F$237,$F99,Import!$G$2:$G$237,$G99)</f>
        <v>0</v>
      </c>
      <c r="AP99" s="2">
        <f>SUMIFS(Import!AP$2:AP$237,Import!$F$2:$F$237,$F99,Import!$G$2:$G$237,$G99)</f>
        <v>0</v>
      </c>
      <c r="AQ99" s="2">
        <f>SUMIFS(Import!AQ$2:AQ$237,Import!$F$2:$F$237,$F99,Import!$G$2:$G$237,$G99)</f>
        <v>0</v>
      </c>
      <c r="AR99" s="2">
        <f t="shared" si="47"/>
        <v>0</v>
      </c>
      <c r="AS99" s="2">
        <f t="shared" si="47"/>
        <v>0</v>
      </c>
      <c r="AT99" s="2">
        <f t="shared" si="47"/>
        <v>0</v>
      </c>
      <c r="AU99" s="2">
        <f>SUMIFS(Import!AU$2:AU$237,Import!$F$2:$F$237,$F99,Import!$G$2:$G$237,$G99)</f>
        <v>0</v>
      </c>
      <c r="AV99" s="2">
        <f>SUMIFS(Import!AV$2:AV$237,Import!$F$2:$F$237,$F99,Import!$G$2:$G$237,$G99)</f>
        <v>0</v>
      </c>
      <c r="AW99" s="2">
        <f>SUMIFS(Import!AW$2:AW$237,Import!$F$2:$F$237,$F99,Import!$G$2:$G$237,$G99)</f>
        <v>0</v>
      </c>
      <c r="AX99" s="2">
        <f>SUMIFS(Import!AX$2:AX$237,Import!$F$2:$F$237,$F99,Import!$G$2:$G$237,$G99)</f>
        <v>0</v>
      </c>
      <c r="AY99" s="2">
        <f t="shared" si="48"/>
        <v>0</v>
      </c>
      <c r="AZ99" s="2">
        <f t="shared" si="48"/>
        <v>0</v>
      </c>
      <c r="BA99" s="2">
        <f t="shared" si="48"/>
        <v>0</v>
      </c>
      <c r="BB99" s="2">
        <f>SUMIFS(Import!BB$2:BB$237,Import!$F$2:$F$237,$F99,Import!$G$2:$G$237,$G99)</f>
        <v>0</v>
      </c>
      <c r="BC99" s="2">
        <f>SUMIFS(Import!BC$2:BC$237,Import!$F$2:$F$237,$F99,Import!$G$2:$G$237,$G99)</f>
        <v>0</v>
      </c>
      <c r="BD99" s="2">
        <f>SUMIFS(Import!BD$2:BD$237,Import!$F$2:$F$237,$F99,Import!$G$2:$G$237,$G99)</f>
        <v>0</v>
      </c>
      <c r="BE99" s="2">
        <f>SUMIFS(Import!BE$2:BE$237,Import!$F$2:$F$237,$F99,Import!$G$2:$G$237,$G99)</f>
        <v>0</v>
      </c>
      <c r="BF99" s="2">
        <f t="shared" si="49"/>
        <v>0</v>
      </c>
      <c r="BG99" s="2">
        <f t="shared" si="49"/>
        <v>0</v>
      </c>
      <c r="BH99" s="2">
        <f t="shared" si="49"/>
        <v>0</v>
      </c>
      <c r="BI99" s="2">
        <f>SUMIFS(Import!BI$2:BI$237,Import!$F$2:$F$237,$F99,Import!$G$2:$G$237,$G99)</f>
        <v>0</v>
      </c>
      <c r="BJ99" s="2">
        <f>SUMIFS(Import!BJ$2:BJ$237,Import!$F$2:$F$237,$F99,Import!$G$2:$G$237,$G99)</f>
        <v>0</v>
      </c>
      <c r="BK99" s="2">
        <f>SUMIFS(Import!BK$2:BK$237,Import!$F$2:$F$237,$F99,Import!$G$2:$G$237,$G99)</f>
        <v>0</v>
      </c>
      <c r="BL99" s="2">
        <f>SUMIFS(Import!BL$2:BL$237,Import!$F$2:$F$237,$F99,Import!$G$2:$G$237,$G99)</f>
        <v>0</v>
      </c>
      <c r="BM99" s="2">
        <f t="shared" si="50"/>
        <v>0</v>
      </c>
      <c r="BN99" s="2">
        <f t="shared" si="50"/>
        <v>0</v>
      </c>
      <c r="BO99" s="2">
        <f t="shared" si="50"/>
        <v>0</v>
      </c>
      <c r="BP99" s="2">
        <f>SUMIFS(Import!BP$2:BP$237,Import!$F$2:$F$237,$F99,Import!$G$2:$G$237,$G99)</f>
        <v>0</v>
      </c>
      <c r="BQ99" s="2">
        <f>SUMIFS(Import!BQ$2:BQ$237,Import!$F$2:$F$237,$F99,Import!$G$2:$G$237,$G99)</f>
        <v>0</v>
      </c>
      <c r="BR99" s="2">
        <f>SUMIFS(Import!BR$2:BR$237,Import!$F$2:$F$237,$F99,Import!$G$2:$G$237,$G99)</f>
        <v>0</v>
      </c>
      <c r="BS99" s="2">
        <f>SUMIFS(Import!BS$2:BS$237,Import!$F$2:$F$237,$F99,Import!$G$2:$G$237,$G99)</f>
        <v>0</v>
      </c>
      <c r="BT99" s="2">
        <f t="shared" si="51"/>
        <v>0</v>
      </c>
      <c r="BU99" s="2">
        <f t="shared" si="51"/>
        <v>0</v>
      </c>
      <c r="BV99" s="2">
        <f t="shared" si="51"/>
        <v>0</v>
      </c>
      <c r="BW99" s="2">
        <f>SUMIFS(Import!BW$2:BW$237,Import!$F$2:$F$237,$F99,Import!$G$2:$G$237,$G99)</f>
        <v>0</v>
      </c>
      <c r="BX99" s="2">
        <f>SUMIFS(Import!BX$2:BX$237,Import!$F$2:$F$237,$F99,Import!$G$2:$G$237,$G99)</f>
        <v>0</v>
      </c>
      <c r="BY99" s="2">
        <f>SUMIFS(Import!BY$2:BY$237,Import!$F$2:$F$237,$F99,Import!$G$2:$G$237,$G99)</f>
        <v>0</v>
      </c>
      <c r="BZ99" s="2">
        <f>SUMIFS(Import!BZ$2:BZ$237,Import!$F$2:$F$237,$F99,Import!$G$2:$G$237,$G99)</f>
        <v>0</v>
      </c>
      <c r="CA99" s="2">
        <f t="shared" si="52"/>
        <v>0</v>
      </c>
      <c r="CB99" s="2">
        <f t="shared" si="52"/>
        <v>0</v>
      </c>
      <c r="CC99" s="2">
        <f t="shared" si="52"/>
        <v>0</v>
      </c>
      <c r="CD99" s="2">
        <f>SUMIFS(Import!CD$2:CD$237,Import!$F$2:$F$237,$F99,Import!$G$2:$G$237,$G99)</f>
        <v>0</v>
      </c>
      <c r="CE99" s="2">
        <f>SUMIFS(Import!CE$2:CE$237,Import!$F$2:$F$237,$F99,Import!$G$2:$G$237,$G99)</f>
        <v>0</v>
      </c>
      <c r="CF99" s="2">
        <f>SUMIFS(Import!CF$2:CF$237,Import!$F$2:$F$237,$F99,Import!$G$2:$G$237,$G99)</f>
        <v>0</v>
      </c>
      <c r="CG99" s="2">
        <f>SUMIFS(Import!CG$2:CG$237,Import!$F$2:$F$237,$F99,Import!$G$2:$G$237,$G99)</f>
        <v>0</v>
      </c>
      <c r="CH99" s="2">
        <f t="shared" si="53"/>
        <v>0</v>
      </c>
      <c r="CI99" s="2">
        <f t="shared" si="53"/>
        <v>0</v>
      </c>
      <c r="CJ99" s="2">
        <f t="shared" si="53"/>
        <v>0</v>
      </c>
      <c r="CK99" s="2">
        <f>SUMIFS(Import!CK$2:CK$237,Import!$F$2:$F$237,$F99,Import!$G$2:$G$237,$G99)</f>
        <v>0</v>
      </c>
      <c r="CL99" s="2">
        <f>SUMIFS(Import!CL$2:CL$237,Import!$F$2:$F$237,$F99,Import!$G$2:$G$237,$G99)</f>
        <v>0</v>
      </c>
      <c r="CM99" s="2">
        <f>SUMIFS(Import!CM$2:CM$237,Import!$F$2:$F$237,$F99,Import!$G$2:$G$237,$G99)</f>
        <v>0</v>
      </c>
      <c r="CN99" s="2">
        <f>SUMIFS(Import!CN$2:CN$237,Import!$F$2:$F$237,$F99,Import!$G$2:$G$237,$G99)</f>
        <v>0</v>
      </c>
      <c r="CO99" s="3">
        <f t="shared" si="54"/>
        <v>0</v>
      </c>
      <c r="CP99" s="3">
        <f t="shared" si="54"/>
        <v>0</v>
      </c>
      <c r="CQ99" s="3">
        <f t="shared" si="54"/>
        <v>0</v>
      </c>
      <c r="CR99" s="2">
        <f>SUMIFS(Import!CR$2:CR$237,Import!$F$2:$F$237,$F99,Import!$G$2:$G$237,$G99)</f>
        <v>0</v>
      </c>
      <c r="CS99" s="2">
        <f>SUMIFS(Import!CS$2:CS$237,Import!$F$2:$F$237,$F99,Import!$G$2:$G$237,$G99)</f>
        <v>0</v>
      </c>
      <c r="CT99" s="2">
        <f>SUMIFS(Import!CT$2:CT$237,Import!$F$2:$F$237,$F99,Import!$G$2:$G$237,$G99)</f>
        <v>0</v>
      </c>
    </row>
    <row r="100" spans="1:98" x14ac:dyDescent="0.25">
      <c r="A100" s="2" t="s">
        <v>38</v>
      </c>
      <c r="B100" s="2" t="s">
        <v>39</v>
      </c>
      <c r="C100" s="2">
        <v>1</v>
      </c>
      <c r="D100" s="2" t="s">
        <v>40</v>
      </c>
      <c r="E100" s="2">
        <v>30</v>
      </c>
      <c r="F100" s="2" t="s">
        <v>62</v>
      </c>
      <c r="G100" s="2">
        <v>1</v>
      </c>
      <c r="H100" s="2">
        <f>IF(SUMIFS(Import!H$2:H$237,Import!$F$2:$F$237,$F100,Import!$G$2:$G$237,$G100)=0,Data_T1!$H100,SUMIFS(Import!H$2:H$237,Import!$F$2:$F$237,$F100,Import!$G$2:$G$237,$G100))</f>
        <v>215</v>
      </c>
      <c r="I100" s="2">
        <f>SUMIFS(Import!I$2:I$237,Import!$F$2:$F$237,$F100,Import!$G$2:$G$237,$G100)</f>
        <v>118</v>
      </c>
      <c r="J100" s="2">
        <f>SUMIFS(Import!J$2:J$237,Import!$F$2:$F$237,$F100,Import!$G$2:$G$237,$G100)</f>
        <v>54.88</v>
      </c>
      <c r="K100" s="2">
        <f>SUMIFS(Import!K$2:K$237,Import!$F$2:$F$237,$F100,Import!$G$2:$G$237,$G100)</f>
        <v>97</v>
      </c>
      <c r="L100" s="2">
        <f>SUMIFS(Import!L$2:L$237,Import!$F$2:$F$237,$F100,Import!$G$2:$G$237,$G100)</f>
        <v>45.12</v>
      </c>
      <c r="M100" s="2">
        <f>SUMIFS(Import!M$2:M$237,Import!$F$2:$F$237,$F100,Import!$G$2:$G$237,$G100)</f>
        <v>1</v>
      </c>
      <c r="N100" s="2">
        <f>SUMIFS(Import!N$2:N$237,Import!$F$2:$F$237,$F100,Import!$G$2:$G$237,$G100)</f>
        <v>0.47</v>
      </c>
      <c r="O100" s="2">
        <f>SUMIFS(Import!O$2:O$237,Import!$F$2:$F$237,$F100,Import!$G$2:$G$237,$G100)</f>
        <v>1.03</v>
      </c>
      <c r="P100" s="2">
        <f>SUMIFS(Import!P$2:P$237,Import!$F$2:$F$237,$F100,Import!$G$2:$G$237,$G100)</f>
        <v>5</v>
      </c>
      <c r="Q100" s="2">
        <f>SUMIFS(Import!Q$2:Q$237,Import!$F$2:$F$237,$F100,Import!$G$2:$G$237,$G100)</f>
        <v>2.33</v>
      </c>
      <c r="R100" s="2">
        <f>SUMIFS(Import!R$2:R$237,Import!$F$2:$F$237,$F100,Import!$G$2:$G$237,$G100)</f>
        <v>5.15</v>
      </c>
      <c r="S100" s="2">
        <f>SUMIFS(Import!S$2:S$237,Import!$F$2:$F$237,$F100,Import!$G$2:$G$237,$G100)</f>
        <v>91</v>
      </c>
      <c r="T100" s="2">
        <f>SUMIFS(Import!T$2:T$237,Import!$F$2:$F$237,$F100,Import!$G$2:$G$237,$G100)</f>
        <v>42.33</v>
      </c>
      <c r="U100" s="2">
        <f>SUMIFS(Import!U$2:U$237,Import!$F$2:$F$237,$F100,Import!$G$2:$G$237,$G100)</f>
        <v>93.81</v>
      </c>
      <c r="V100" s="2">
        <f>SUMIFS(Import!V$2:V$237,Import!$F$2:$F$237,$F100,Import!$G$2:$G$237,$G100)</f>
        <v>1</v>
      </c>
      <c r="W100" s="2" t="str">
        <f t="shared" si="44"/>
        <v>M</v>
      </c>
      <c r="X100" s="2" t="str">
        <f t="shared" si="44"/>
        <v>GREIG</v>
      </c>
      <c r="Y100" s="2" t="str">
        <f t="shared" si="44"/>
        <v>Moana</v>
      </c>
      <c r="Z100" s="2">
        <f>SUMIFS(Import!Z$2:Z$237,Import!$F$2:$F$237,$F100,Import!$G$2:$G$237,$G100)</f>
        <v>63</v>
      </c>
      <c r="AA100" s="2">
        <f>SUMIFS(Import!AA$2:AA$237,Import!$F$2:$F$237,$F100,Import!$G$2:$G$237,$G100)</f>
        <v>29.3</v>
      </c>
      <c r="AB100" s="2">
        <f>SUMIFS(Import!AB$2:AB$237,Import!$F$2:$F$237,$F100,Import!$G$2:$G$237,$G100)</f>
        <v>69.23</v>
      </c>
      <c r="AC100" s="2">
        <f>SUMIFS(Import!AC$2:AC$237,Import!$F$2:$F$237,$F100,Import!$G$2:$G$237,$G100)</f>
        <v>3</v>
      </c>
      <c r="AD100" s="2" t="str">
        <f t="shared" si="45"/>
        <v>F</v>
      </c>
      <c r="AE100" s="2" t="str">
        <f t="shared" si="45"/>
        <v>SAGE</v>
      </c>
      <c r="AF100" s="2" t="str">
        <f t="shared" si="45"/>
        <v>Maina</v>
      </c>
      <c r="AG100" s="2">
        <f>SUMIFS(Import!AG$2:AG$237,Import!$F$2:$F$237,$F100,Import!$G$2:$G$237,$G100)</f>
        <v>28</v>
      </c>
      <c r="AH100" s="2">
        <f>SUMIFS(Import!AH$2:AH$237,Import!$F$2:$F$237,$F100,Import!$G$2:$G$237,$G100)</f>
        <v>13.02</v>
      </c>
      <c r="AI100" s="2">
        <f>SUMIFS(Import!AI$2:AI$237,Import!$F$2:$F$237,$F100,Import!$G$2:$G$237,$G100)</f>
        <v>30.77</v>
      </c>
      <c r="AJ100" s="2">
        <f>SUMIFS(Import!AJ$2:AJ$237,Import!$F$2:$F$237,$F100,Import!$G$2:$G$237,$G100)</f>
        <v>0</v>
      </c>
      <c r="AK100" s="2">
        <f t="shared" si="46"/>
        <v>0</v>
      </c>
      <c r="AL100" s="2">
        <f t="shared" si="46"/>
        <v>0</v>
      </c>
      <c r="AM100" s="2">
        <f t="shared" si="46"/>
        <v>0</v>
      </c>
      <c r="AN100" s="2">
        <f>SUMIFS(Import!AN$2:AN$237,Import!$F$2:$F$237,$F100,Import!$G$2:$G$237,$G100)</f>
        <v>0</v>
      </c>
      <c r="AO100" s="2">
        <f>SUMIFS(Import!AO$2:AO$237,Import!$F$2:$F$237,$F100,Import!$G$2:$G$237,$G100)</f>
        <v>0</v>
      </c>
      <c r="AP100" s="2">
        <f>SUMIFS(Import!AP$2:AP$237,Import!$F$2:$F$237,$F100,Import!$G$2:$G$237,$G100)</f>
        <v>0</v>
      </c>
      <c r="AQ100" s="2">
        <f>SUMIFS(Import!AQ$2:AQ$237,Import!$F$2:$F$237,$F100,Import!$G$2:$G$237,$G100)</f>
        <v>0</v>
      </c>
      <c r="AR100" s="2">
        <f t="shared" si="47"/>
        <v>0</v>
      </c>
      <c r="AS100" s="2">
        <f t="shared" si="47"/>
        <v>0</v>
      </c>
      <c r="AT100" s="2">
        <f t="shared" si="47"/>
        <v>0</v>
      </c>
      <c r="AU100" s="2">
        <f>SUMIFS(Import!AU$2:AU$237,Import!$F$2:$F$237,$F100,Import!$G$2:$G$237,$G100)</f>
        <v>0</v>
      </c>
      <c r="AV100" s="2">
        <f>SUMIFS(Import!AV$2:AV$237,Import!$F$2:$F$237,$F100,Import!$G$2:$G$237,$G100)</f>
        <v>0</v>
      </c>
      <c r="AW100" s="2">
        <f>SUMIFS(Import!AW$2:AW$237,Import!$F$2:$F$237,$F100,Import!$G$2:$G$237,$G100)</f>
        <v>0</v>
      </c>
      <c r="AX100" s="2">
        <f>SUMIFS(Import!AX$2:AX$237,Import!$F$2:$F$237,$F100,Import!$G$2:$G$237,$G100)</f>
        <v>0</v>
      </c>
      <c r="AY100" s="2">
        <f t="shared" si="48"/>
        <v>0</v>
      </c>
      <c r="AZ100" s="2">
        <f t="shared" si="48"/>
        <v>0</v>
      </c>
      <c r="BA100" s="2">
        <f t="shared" si="48"/>
        <v>0</v>
      </c>
      <c r="BB100" s="2">
        <f>SUMIFS(Import!BB$2:BB$237,Import!$F$2:$F$237,$F100,Import!$G$2:$G$237,$G100)</f>
        <v>0</v>
      </c>
      <c r="BC100" s="2">
        <f>SUMIFS(Import!BC$2:BC$237,Import!$F$2:$F$237,$F100,Import!$G$2:$G$237,$G100)</f>
        <v>0</v>
      </c>
      <c r="BD100" s="2">
        <f>SUMIFS(Import!BD$2:BD$237,Import!$F$2:$F$237,$F100,Import!$G$2:$G$237,$G100)</f>
        <v>0</v>
      </c>
      <c r="BE100" s="2">
        <f>SUMIFS(Import!BE$2:BE$237,Import!$F$2:$F$237,$F100,Import!$G$2:$G$237,$G100)</f>
        <v>0</v>
      </c>
      <c r="BF100" s="2">
        <f t="shared" si="49"/>
        <v>0</v>
      </c>
      <c r="BG100" s="2">
        <f t="shared" si="49"/>
        <v>0</v>
      </c>
      <c r="BH100" s="2">
        <f t="shared" si="49"/>
        <v>0</v>
      </c>
      <c r="BI100" s="2">
        <f>SUMIFS(Import!BI$2:BI$237,Import!$F$2:$F$237,$F100,Import!$G$2:$G$237,$G100)</f>
        <v>0</v>
      </c>
      <c r="BJ100" s="2">
        <f>SUMIFS(Import!BJ$2:BJ$237,Import!$F$2:$F$237,$F100,Import!$G$2:$G$237,$G100)</f>
        <v>0</v>
      </c>
      <c r="BK100" s="2">
        <f>SUMIFS(Import!BK$2:BK$237,Import!$F$2:$F$237,$F100,Import!$G$2:$G$237,$G100)</f>
        <v>0</v>
      </c>
      <c r="BL100" s="2">
        <f>SUMIFS(Import!BL$2:BL$237,Import!$F$2:$F$237,$F100,Import!$G$2:$G$237,$G100)</f>
        <v>0</v>
      </c>
      <c r="BM100" s="2">
        <f t="shared" si="50"/>
        <v>0</v>
      </c>
      <c r="BN100" s="2">
        <f t="shared" si="50"/>
        <v>0</v>
      </c>
      <c r="BO100" s="2">
        <f t="shared" si="50"/>
        <v>0</v>
      </c>
      <c r="BP100" s="2">
        <f>SUMIFS(Import!BP$2:BP$237,Import!$F$2:$F$237,$F100,Import!$G$2:$G$237,$G100)</f>
        <v>0</v>
      </c>
      <c r="BQ100" s="2">
        <f>SUMIFS(Import!BQ$2:BQ$237,Import!$F$2:$F$237,$F100,Import!$G$2:$G$237,$G100)</f>
        <v>0</v>
      </c>
      <c r="BR100" s="2">
        <f>SUMIFS(Import!BR$2:BR$237,Import!$F$2:$F$237,$F100,Import!$G$2:$G$237,$G100)</f>
        <v>0</v>
      </c>
      <c r="BS100" s="2">
        <f>SUMIFS(Import!BS$2:BS$237,Import!$F$2:$F$237,$F100,Import!$G$2:$G$237,$G100)</f>
        <v>0</v>
      </c>
      <c r="BT100" s="2">
        <f t="shared" si="51"/>
        <v>0</v>
      </c>
      <c r="BU100" s="2">
        <f t="shared" si="51"/>
        <v>0</v>
      </c>
      <c r="BV100" s="2">
        <f t="shared" si="51"/>
        <v>0</v>
      </c>
      <c r="BW100" s="2">
        <f>SUMIFS(Import!BW$2:BW$237,Import!$F$2:$F$237,$F100,Import!$G$2:$G$237,$G100)</f>
        <v>0</v>
      </c>
      <c r="BX100" s="2">
        <f>SUMIFS(Import!BX$2:BX$237,Import!$F$2:$F$237,$F100,Import!$G$2:$G$237,$G100)</f>
        <v>0</v>
      </c>
      <c r="BY100" s="2">
        <f>SUMIFS(Import!BY$2:BY$237,Import!$F$2:$F$237,$F100,Import!$G$2:$G$237,$G100)</f>
        <v>0</v>
      </c>
      <c r="BZ100" s="2">
        <f>SUMIFS(Import!BZ$2:BZ$237,Import!$F$2:$F$237,$F100,Import!$G$2:$G$237,$G100)</f>
        <v>0</v>
      </c>
      <c r="CA100" s="2">
        <f t="shared" si="52"/>
        <v>0</v>
      </c>
      <c r="CB100" s="2">
        <f t="shared" si="52"/>
        <v>0</v>
      </c>
      <c r="CC100" s="2">
        <f t="shared" si="52"/>
        <v>0</v>
      </c>
      <c r="CD100" s="2">
        <f>SUMIFS(Import!CD$2:CD$237,Import!$F$2:$F$237,$F100,Import!$G$2:$G$237,$G100)</f>
        <v>0</v>
      </c>
      <c r="CE100" s="2">
        <f>SUMIFS(Import!CE$2:CE$237,Import!$F$2:$F$237,$F100,Import!$G$2:$G$237,$G100)</f>
        <v>0</v>
      </c>
      <c r="CF100" s="2">
        <f>SUMIFS(Import!CF$2:CF$237,Import!$F$2:$F$237,$F100,Import!$G$2:$G$237,$G100)</f>
        <v>0</v>
      </c>
      <c r="CG100" s="2">
        <f>SUMIFS(Import!CG$2:CG$237,Import!$F$2:$F$237,$F100,Import!$G$2:$G$237,$G100)</f>
        <v>0</v>
      </c>
      <c r="CH100" s="2">
        <f t="shared" si="53"/>
        <v>0</v>
      </c>
      <c r="CI100" s="2">
        <f t="shared" si="53"/>
        <v>0</v>
      </c>
      <c r="CJ100" s="2">
        <f t="shared" si="53"/>
        <v>0</v>
      </c>
      <c r="CK100" s="2">
        <f>SUMIFS(Import!CK$2:CK$237,Import!$F$2:$F$237,$F100,Import!$G$2:$G$237,$G100)</f>
        <v>0</v>
      </c>
      <c r="CL100" s="2">
        <f>SUMIFS(Import!CL$2:CL$237,Import!$F$2:$F$237,$F100,Import!$G$2:$G$237,$G100)</f>
        <v>0</v>
      </c>
      <c r="CM100" s="2">
        <f>SUMIFS(Import!CM$2:CM$237,Import!$F$2:$F$237,$F100,Import!$G$2:$G$237,$G100)</f>
        <v>0</v>
      </c>
      <c r="CN100" s="2">
        <f>SUMIFS(Import!CN$2:CN$237,Import!$F$2:$F$237,$F100,Import!$G$2:$G$237,$G100)</f>
        <v>0</v>
      </c>
      <c r="CO100" s="3">
        <f t="shared" si="54"/>
        <v>0</v>
      </c>
      <c r="CP100" s="3">
        <f t="shared" si="54"/>
        <v>0</v>
      </c>
      <c r="CQ100" s="3">
        <f t="shared" si="54"/>
        <v>0</v>
      </c>
      <c r="CR100" s="2">
        <f>SUMIFS(Import!CR$2:CR$237,Import!$F$2:$F$237,$F100,Import!$G$2:$G$237,$G100)</f>
        <v>0</v>
      </c>
      <c r="CS100" s="2">
        <f>SUMIFS(Import!CS$2:CS$237,Import!$F$2:$F$237,$F100,Import!$G$2:$G$237,$G100)</f>
        <v>0</v>
      </c>
      <c r="CT100" s="2">
        <f>SUMIFS(Import!CT$2:CT$237,Import!$F$2:$F$237,$F100,Import!$G$2:$G$237,$G100)</f>
        <v>0</v>
      </c>
    </row>
    <row r="101" spans="1:98" x14ac:dyDescent="0.25">
      <c r="A101" s="2" t="s">
        <v>38</v>
      </c>
      <c r="B101" s="2" t="s">
        <v>39</v>
      </c>
      <c r="C101" s="2">
        <v>1</v>
      </c>
      <c r="D101" s="2" t="s">
        <v>40</v>
      </c>
      <c r="E101" s="2">
        <v>30</v>
      </c>
      <c r="F101" s="2" t="s">
        <v>62</v>
      </c>
      <c r="G101" s="2">
        <v>2</v>
      </c>
      <c r="H101" s="2">
        <f>IF(SUMIFS(Import!H$2:H$237,Import!$F$2:$F$237,$F101,Import!$G$2:$G$237,$G101)=0,Data_T1!$H101,SUMIFS(Import!H$2:H$237,Import!$F$2:$F$237,$F101,Import!$G$2:$G$237,$G101))</f>
        <v>57</v>
      </c>
      <c r="I101" s="2">
        <f>SUMIFS(Import!I$2:I$237,Import!$F$2:$F$237,$F101,Import!$G$2:$G$237,$G101)</f>
        <v>23</v>
      </c>
      <c r="J101" s="2">
        <f>SUMIFS(Import!J$2:J$237,Import!$F$2:$F$237,$F101,Import!$G$2:$G$237,$G101)</f>
        <v>40.35</v>
      </c>
      <c r="K101" s="2">
        <f>SUMIFS(Import!K$2:K$237,Import!$F$2:$F$237,$F101,Import!$G$2:$G$237,$G101)</f>
        <v>34</v>
      </c>
      <c r="L101" s="2">
        <f>SUMIFS(Import!L$2:L$237,Import!$F$2:$F$237,$F101,Import!$G$2:$G$237,$G101)</f>
        <v>59.65</v>
      </c>
      <c r="M101" s="2">
        <f>SUMIFS(Import!M$2:M$237,Import!$F$2:$F$237,$F101,Import!$G$2:$G$237,$G101)</f>
        <v>0</v>
      </c>
      <c r="N101" s="2">
        <f>SUMIFS(Import!N$2:N$237,Import!$F$2:$F$237,$F101,Import!$G$2:$G$237,$G101)</f>
        <v>0</v>
      </c>
      <c r="O101" s="2">
        <f>SUMIFS(Import!O$2:O$237,Import!$F$2:$F$237,$F101,Import!$G$2:$G$237,$G101)</f>
        <v>0</v>
      </c>
      <c r="P101" s="2">
        <f>SUMIFS(Import!P$2:P$237,Import!$F$2:$F$237,$F101,Import!$G$2:$G$237,$G101)</f>
        <v>1</v>
      </c>
      <c r="Q101" s="2">
        <f>SUMIFS(Import!Q$2:Q$237,Import!$F$2:$F$237,$F101,Import!$G$2:$G$237,$G101)</f>
        <v>1.75</v>
      </c>
      <c r="R101" s="2">
        <f>SUMIFS(Import!R$2:R$237,Import!$F$2:$F$237,$F101,Import!$G$2:$G$237,$G101)</f>
        <v>2.94</v>
      </c>
      <c r="S101" s="2">
        <f>SUMIFS(Import!S$2:S$237,Import!$F$2:$F$237,$F101,Import!$G$2:$G$237,$G101)</f>
        <v>33</v>
      </c>
      <c r="T101" s="2">
        <f>SUMIFS(Import!T$2:T$237,Import!$F$2:$F$237,$F101,Import!$G$2:$G$237,$G101)</f>
        <v>57.89</v>
      </c>
      <c r="U101" s="2">
        <f>SUMIFS(Import!U$2:U$237,Import!$F$2:$F$237,$F101,Import!$G$2:$G$237,$G101)</f>
        <v>97.06</v>
      </c>
      <c r="V101" s="2">
        <f>SUMIFS(Import!V$2:V$237,Import!$F$2:$F$237,$F101,Import!$G$2:$G$237,$G101)</f>
        <v>1</v>
      </c>
      <c r="W101" s="2" t="str">
        <f t="shared" si="44"/>
        <v>M</v>
      </c>
      <c r="X101" s="2" t="str">
        <f t="shared" si="44"/>
        <v>GREIG</v>
      </c>
      <c r="Y101" s="2" t="str">
        <f t="shared" si="44"/>
        <v>Moana</v>
      </c>
      <c r="Z101" s="2">
        <f>SUMIFS(Import!Z$2:Z$237,Import!$F$2:$F$237,$F101,Import!$G$2:$G$237,$G101)</f>
        <v>25</v>
      </c>
      <c r="AA101" s="2">
        <f>SUMIFS(Import!AA$2:AA$237,Import!$F$2:$F$237,$F101,Import!$G$2:$G$237,$G101)</f>
        <v>43.86</v>
      </c>
      <c r="AB101" s="2">
        <f>SUMIFS(Import!AB$2:AB$237,Import!$F$2:$F$237,$F101,Import!$G$2:$G$237,$G101)</f>
        <v>75.760000000000005</v>
      </c>
      <c r="AC101" s="2">
        <f>SUMIFS(Import!AC$2:AC$237,Import!$F$2:$F$237,$F101,Import!$G$2:$G$237,$G101)</f>
        <v>3</v>
      </c>
      <c r="AD101" s="2" t="str">
        <f t="shared" si="45"/>
        <v>F</v>
      </c>
      <c r="AE101" s="2" t="str">
        <f t="shared" si="45"/>
        <v>SAGE</v>
      </c>
      <c r="AF101" s="2" t="str">
        <f t="shared" si="45"/>
        <v>Maina</v>
      </c>
      <c r="AG101" s="2">
        <f>SUMIFS(Import!AG$2:AG$237,Import!$F$2:$F$237,$F101,Import!$G$2:$G$237,$G101)</f>
        <v>8</v>
      </c>
      <c r="AH101" s="2">
        <f>SUMIFS(Import!AH$2:AH$237,Import!$F$2:$F$237,$F101,Import!$G$2:$G$237,$G101)</f>
        <v>14.04</v>
      </c>
      <c r="AI101" s="2">
        <f>SUMIFS(Import!AI$2:AI$237,Import!$F$2:$F$237,$F101,Import!$G$2:$G$237,$G101)</f>
        <v>24.24</v>
      </c>
      <c r="AJ101" s="2">
        <f>SUMIFS(Import!AJ$2:AJ$237,Import!$F$2:$F$237,$F101,Import!$G$2:$G$237,$G101)</f>
        <v>0</v>
      </c>
      <c r="AK101" s="2">
        <f t="shared" si="46"/>
        <v>0</v>
      </c>
      <c r="AL101" s="2">
        <f t="shared" si="46"/>
        <v>0</v>
      </c>
      <c r="AM101" s="2">
        <f t="shared" si="46"/>
        <v>0</v>
      </c>
      <c r="AN101" s="2">
        <f>SUMIFS(Import!AN$2:AN$237,Import!$F$2:$F$237,$F101,Import!$G$2:$G$237,$G101)</f>
        <v>0</v>
      </c>
      <c r="AO101" s="2">
        <f>SUMIFS(Import!AO$2:AO$237,Import!$F$2:$F$237,$F101,Import!$G$2:$G$237,$G101)</f>
        <v>0</v>
      </c>
      <c r="AP101" s="2">
        <f>SUMIFS(Import!AP$2:AP$237,Import!$F$2:$F$237,$F101,Import!$G$2:$G$237,$G101)</f>
        <v>0</v>
      </c>
      <c r="AQ101" s="2">
        <f>SUMIFS(Import!AQ$2:AQ$237,Import!$F$2:$F$237,$F101,Import!$G$2:$G$237,$G101)</f>
        <v>0</v>
      </c>
      <c r="AR101" s="2">
        <f t="shared" si="47"/>
        <v>0</v>
      </c>
      <c r="AS101" s="2">
        <f t="shared" si="47"/>
        <v>0</v>
      </c>
      <c r="AT101" s="2">
        <f t="shared" si="47"/>
        <v>0</v>
      </c>
      <c r="AU101" s="2">
        <f>SUMIFS(Import!AU$2:AU$237,Import!$F$2:$F$237,$F101,Import!$G$2:$G$237,$G101)</f>
        <v>0</v>
      </c>
      <c r="AV101" s="2">
        <f>SUMIFS(Import!AV$2:AV$237,Import!$F$2:$F$237,$F101,Import!$G$2:$G$237,$G101)</f>
        <v>0</v>
      </c>
      <c r="AW101" s="2">
        <f>SUMIFS(Import!AW$2:AW$237,Import!$F$2:$F$237,$F101,Import!$G$2:$G$237,$G101)</f>
        <v>0</v>
      </c>
      <c r="AX101" s="2">
        <f>SUMIFS(Import!AX$2:AX$237,Import!$F$2:$F$237,$F101,Import!$G$2:$G$237,$G101)</f>
        <v>0</v>
      </c>
      <c r="AY101" s="2">
        <f t="shared" si="48"/>
        <v>0</v>
      </c>
      <c r="AZ101" s="2">
        <f t="shared" si="48"/>
        <v>0</v>
      </c>
      <c r="BA101" s="2">
        <f t="shared" si="48"/>
        <v>0</v>
      </c>
      <c r="BB101" s="2">
        <f>SUMIFS(Import!BB$2:BB$237,Import!$F$2:$F$237,$F101,Import!$G$2:$G$237,$G101)</f>
        <v>0</v>
      </c>
      <c r="BC101" s="2">
        <f>SUMIFS(Import!BC$2:BC$237,Import!$F$2:$F$237,$F101,Import!$G$2:$G$237,$G101)</f>
        <v>0</v>
      </c>
      <c r="BD101" s="2">
        <f>SUMIFS(Import!BD$2:BD$237,Import!$F$2:$F$237,$F101,Import!$G$2:$G$237,$G101)</f>
        <v>0</v>
      </c>
      <c r="BE101" s="2">
        <f>SUMIFS(Import!BE$2:BE$237,Import!$F$2:$F$237,$F101,Import!$G$2:$G$237,$G101)</f>
        <v>0</v>
      </c>
      <c r="BF101" s="2">
        <f t="shared" si="49"/>
        <v>0</v>
      </c>
      <c r="BG101" s="2">
        <f t="shared" si="49"/>
        <v>0</v>
      </c>
      <c r="BH101" s="2">
        <f t="shared" si="49"/>
        <v>0</v>
      </c>
      <c r="BI101" s="2">
        <f>SUMIFS(Import!BI$2:BI$237,Import!$F$2:$F$237,$F101,Import!$G$2:$G$237,$G101)</f>
        <v>0</v>
      </c>
      <c r="BJ101" s="2">
        <f>SUMIFS(Import!BJ$2:BJ$237,Import!$F$2:$F$237,$F101,Import!$G$2:$G$237,$G101)</f>
        <v>0</v>
      </c>
      <c r="BK101" s="2">
        <f>SUMIFS(Import!BK$2:BK$237,Import!$F$2:$F$237,$F101,Import!$G$2:$G$237,$G101)</f>
        <v>0</v>
      </c>
      <c r="BL101" s="2">
        <f>SUMIFS(Import!BL$2:BL$237,Import!$F$2:$F$237,$F101,Import!$G$2:$G$237,$G101)</f>
        <v>0</v>
      </c>
      <c r="BM101" s="2">
        <f t="shared" si="50"/>
        <v>0</v>
      </c>
      <c r="BN101" s="2">
        <f t="shared" si="50"/>
        <v>0</v>
      </c>
      <c r="BO101" s="2">
        <f t="shared" si="50"/>
        <v>0</v>
      </c>
      <c r="BP101" s="2">
        <f>SUMIFS(Import!BP$2:BP$237,Import!$F$2:$F$237,$F101,Import!$G$2:$G$237,$G101)</f>
        <v>0</v>
      </c>
      <c r="BQ101" s="2">
        <f>SUMIFS(Import!BQ$2:BQ$237,Import!$F$2:$F$237,$F101,Import!$G$2:$G$237,$G101)</f>
        <v>0</v>
      </c>
      <c r="BR101" s="2">
        <f>SUMIFS(Import!BR$2:BR$237,Import!$F$2:$F$237,$F101,Import!$G$2:$G$237,$G101)</f>
        <v>0</v>
      </c>
      <c r="BS101" s="2">
        <f>SUMIFS(Import!BS$2:BS$237,Import!$F$2:$F$237,$F101,Import!$G$2:$G$237,$G101)</f>
        <v>0</v>
      </c>
      <c r="BT101" s="2">
        <f t="shared" si="51"/>
        <v>0</v>
      </c>
      <c r="BU101" s="2">
        <f t="shared" si="51"/>
        <v>0</v>
      </c>
      <c r="BV101" s="2">
        <f t="shared" si="51"/>
        <v>0</v>
      </c>
      <c r="BW101" s="2">
        <f>SUMIFS(Import!BW$2:BW$237,Import!$F$2:$F$237,$F101,Import!$G$2:$G$237,$G101)</f>
        <v>0</v>
      </c>
      <c r="BX101" s="2">
        <f>SUMIFS(Import!BX$2:BX$237,Import!$F$2:$F$237,$F101,Import!$G$2:$G$237,$G101)</f>
        <v>0</v>
      </c>
      <c r="BY101" s="2">
        <f>SUMIFS(Import!BY$2:BY$237,Import!$F$2:$F$237,$F101,Import!$G$2:$G$237,$G101)</f>
        <v>0</v>
      </c>
      <c r="BZ101" s="2">
        <f>SUMIFS(Import!BZ$2:BZ$237,Import!$F$2:$F$237,$F101,Import!$G$2:$G$237,$G101)</f>
        <v>0</v>
      </c>
      <c r="CA101" s="2">
        <f t="shared" si="52"/>
        <v>0</v>
      </c>
      <c r="CB101" s="2">
        <f t="shared" si="52"/>
        <v>0</v>
      </c>
      <c r="CC101" s="2">
        <f t="shared" si="52"/>
        <v>0</v>
      </c>
      <c r="CD101" s="2">
        <f>SUMIFS(Import!CD$2:CD$237,Import!$F$2:$F$237,$F101,Import!$G$2:$G$237,$G101)</f>
        <v>0</v>
      </c>
      <c r="CE101" s="2">
        <f>SUMIFS(Import!CE$2:CE$237,Import!$F$2:$F$237,$F101,Import!$G$2:$G$237,$G101)</f>
        <v>0</v>
      </c>
      <c r="CF101" s="2">
        <f>SUMIFS(Import!CF$2:CF$237,Import!$F$2:$F$237,$F101,Import!$G$2:$G$237,$G101)</f>
        <v>0</v>
      </c>
      <c r="CG101" s="2">
        <f>SUMIFS(Import!CG$2:CG$237,Import!$F$2:$F$237,$F101,Import!$G$2:$G$237,$G101)</f>
        <v>0</v>
      </c>
      <c r="CH101" s="2">
        <f t="shared" si="53"/>
        <v>0</v>
      </c>
      <c r="CI101" s="2">
        <f t="shared" si="53"/>
        <v>0</v>
      </c>
      <c r="CJ101" s="2">
        <f t="shared" si="53"/>
        <v>0</v>
      </c>
      <c r="CK101" s="2">
        <f>SUMIFS(Import!CK$2:CK$237,Import!$F$2:$F$237,$F101,Import!$G$2:$G$237,$G101)</f>
        <v>0</v>
      </c>
      <c r="CL101" s="2">
        <f>SUMIFS(Import!CL$2:CL$237,Import!$F$2:$F$237,$F101,Import!$G$2:$G$237,$G101)</f>
        <v>0</v>
      </c>
      <c r="CM101" s="2">
        <f>SUMIFS(Import!CM$2:CM$237,Import!$F$2:$F$237,$F101,Import!$G$2:$G$237,$G101)</f>
        <v>0</v>
      </c>
      <c r="CN101" s="2">
        <f>SUMIFS(Import!CN$2:CN$237,Import!$F$2:$F$237,$F101,Import!$G$2:$G$237,$G101)</f>
        <v>0</v>
      </c>
      <c r="CO101" s="3">
        <f t="shared" si="54"/>
        <v>0</v>
      </c>
      <c r="CP101" s="3">
        <f t="shared" si="54"/>
        <v>0</v>
      </c>
      <c r="CQ101" s="3">
        <f t="shared" si="54"/>
        <v>0</v>
      </c>
      <c r="CR101" s="2">
        <f>SUMIFS(Import!CR$2:CR$237,Import!$F$2:$F$237,$F101,Import!$G$2:$G$237,$G101)</f>
        <v>0</v>
      </c>
      <c r="CS101" s="2">
        <f>SUMIFS(Import!CS$2:CS$237,Import!$F$2:$F$237,$F101,Import!$G$2:$G$237,$G101)</f>
        <v>0</v>
      </c>
      <c r="CT101" s="2">
        <f>SUMIFS(Import!CT$2:CT$237,Import!$F$2:$F$237,$F101,Import!$G$2:$G$237,$G101)</f>
        <v>0</v>
      </c>
    </row>
    <row r="102" spans="1:98" x14ac:dyDescent="0.25">
      <c r="A102" s="2" t="s">
        <v>38</v>
      </c>
      <c r="B102" s="2" t="s">
        <v>39</v>
      </c>
      <c r="C102" s="2">
        <v>1</v>
      </c>
      <c r="D102" s="2" t="s">
        <v>40</v>
      </c>
      <c r="E102" s="2">
        <v>31</v>
      </c>
      <c r="F102" s="2" t="s">
        <v>63</v>
      </c>
      <c r="G102" s="2">
        <v>1</v>
      </c>
      <c r="H102" s="2">
        <f>IF(SUMIFS(Import!H$2:H$237,Import!$F$2:$F$237,$F102,Import!$G$2:$G$237,$G102)=0,Data_T1!$H102,SUMIFS(Import!H$2:H$237,Import!$F$2:$F$237,$F102,Import!$G$2:$G$237,$G102))</f>
        <v>857</v>
      </c>
      <c r="I102" s="2">
        <f>SUMIFS(Import!I$2:I$237,Import!$F$2:$F$237,$F102,Import!$G$2:$G$237,$G102)</f>
        <v>367</v>
      </c>
      <c r="J102" s="2">
        <f>SUMIFS(Import!J$2:J$237,Import!$F$2:$F$237,$F102,Import!$G$2:$G$237,$G102)</f>
        <v>42.82</v>
      </c>
      <c r="K102" s="2">
        <f>SUMIFS(Import!K$2:K$237,Import!$F$2:$F$237,$F102,Import!$G$2:$G$237,$G102)</f>
        <v>490</v>
      </c>
      <c r="L102" s="2">
        <f>SUMIFS(Import!L$2:L$237,Import!$F$2:$F$237,$F102,Import!$G$2:$G$237,$G102)</f>
        <v>57.18</v>
      </c>
      <c r="M102" s="2">
        <f>SUMIFS(Import!M$2:M$237,Import!$F$2:$F$237,$F102,Import!$G$2:$G$237,$G102)</f>
        <v>9</v>
      </c>
      <c r="N102" s="2">
        <f>SUMIFS(Import!N$2:N$237,Import!$F$2:$F$237,$F102,Import!$G$2:$G$237,$G102)</f>
        <v>1.05</v>
      </c>
      <c r="O102" s="2">
        <f>SUMIFS(Import!O$2:O$237,Import!$F$2:$F$237,$F102,Import!$G$2:$G$237,$G102)</f>
        <v>1.84</v>
      </c>
      <c r="P102" s="2">
        <f>SUMIFS(Import!P$2:P$237,Import!$F$2:$F$237,$F102,Import!$G$2:$G$237,$G102)</f>
        <v>7</v>
      </c>
      <c r="Q102" s="2">
        <f>SUMIFS(Import!Q$2:Q$237,Import!$F$2:$F$237,$F102,Import!$G$2:$G$237,$G102)</f>
        <v>0.82</v>
      </c>
      <c r="R102" s="2">
        <f>SUMIFS(Import!R$2:R$237,Import!$F$2:$F$237,$F102,Import!$G$2:$G$237,$G102)</f>
        <v>1.43</v>
      </c>
      <c r="S102" s="2">
        <f>SUMIFS(Import!S$2:S$237,Import!$F$2:$F$237,$F102,Import!$G$2:$G$237,$G102)</f>
        <v>474</v>
      </c>
      <c r="T102" s="2">
        <f>SUMIFS(Import!T$2:T$237,Import!$F$2:$F$237,$F102,Import!$G$2:$G$237,$G102)</f>
        <v>55.31</v>
      </c>
      <c r="U102" s="2">
        <f>SUMIFS(Import!U$2:U$237,Import!$F$2:$F$237,$F102,Import!$G$2:$G$237,$G102)</f>
        <v>96.73</v>
      </c>
      <c r="V102" s="2">
        <f>SUMIFS(Import!V$2:V$237,Import!$F$2:$F$237,$F102,Import!$G$2:$G$237,$G102)</f>
        <v>1</v>
      </c>
      <c r="W102" s="2" t="str">
        <f t="shared" ref="W102:Y121" si="55">VLOOKUP($C102,Import_Donnees,COLUMN()-2,FALSE)</f>
        <v>M</v>
      </c>
      <c r="X102" s="2" t="str">
        <f t="shared" si="55"/>
        <v>GREIG</v>
      </c>
      <c r="Y102" s="2" t="str">
        <f t="shared" si="55"/>
        <v>Moana</v>
      </c>
      <c r="Z102" s="2">
        <f>SUMIFS(Import!Z$2:Z$237,Import!$F$2:$F$237,$F102,Import!$G$2:$G$237,$G102)</f>
        <v>123</v>
      </c>
      <c r="AA102" s="2">
        <f>SUMIFS(Import!AA$2:AA$237,Import!$F$2:$F$237,$F102,Import!$G$2:$G$237,$G102)</f>
        <v>14.35</v>
      </c>
      <c r="AB102" s="2">
        <f>SUMIFS(Import!AB$2:AB$237,Import!$F$2:$F$237,$F102,Import!$G$2:$G$237,$G102)</f>
        <v>25.95</v>
      </c>
      <c r="AC102" s="2">
        <f>SUMIFS(Import!AC$2:AC$237,Import!$F$2:$F$237,$F102,Import!$G$2:$G$237,$G102)</f>
        <v>3</v>
      </c>
      <c r="AD102" s="2" t="str">
        <f t="shared" ref="AD102:AF121" si="56">VLOOKUP($C102,Import_Donnees,COLUMN()-2,FALSE)</f>
        <v>F</v>
      </c>
      <c r="AE102" s="2" t="str">
        <f t="shared" si="56"/>
        <v>SAGE</v>
      </c>
      <c r="AF102" s="2" t="str">
        <f t="shared" si="56"/>
        <v>Maina</v>
      </c>
      <c r="AG102" s="2">
        <f>SUMIFS(Import!AG$2:AG$237,Import!$F$2:$F$237,$F102,Import!$G$2:$G$237,$G102)</f>
        <v>351</v>
      </c>
      <c r="AH102" s="2">
        <f>SUMIFS(Import!AH$2:AH$237,Import!$F$2:$F$237,$F102,Import!$G$2:$G$237,$G102)</f>
        <v>40.96</v>
      </c>
      <c r="AI102" s="2">
        <f>SUMIFS(Import!AI$2:AI$237,Import!$F$2:$F$237,$F102,Import!$G$2:$G$237,$G102)</f>
        <v>74.05</v>
      </c>
      <c r="AJ102" s="2">
        <f>SUMIFS(Import!AJ$2:AJ$237,Import!$F$2:$F$237,$F102,Import!$G$2:$G$237,$G102)</f>
        <v>0</v>
      </c>
      <c r="AK102" s="2">
        <f t="shared" ref="AK102:AM121" si="57">VLOOKUP($C102,Import_Donnees,COLUMN()-2,FALSE)</f>
        <v>0</v>
      </c>
      <c r="AL102" s="2">
        <f t="shared" si="57"/>
        <v>0</v>
      </c>
      <c r="AM102" s="2">
        <f t="shared" si="57"/>
        <v>0</v>
      </c>
      <c r="AN102" s="2">
        <f>SUMIFS(Import!AN$2:AN$237,Import!$F$2:$F$237,$F102,Import!$G$2:$G$237,$G102)</f>
        <v>0</v>
      </c>
      <c r="AO102" s="2">
        <f>SUMIFS(Import!AO$2:AO$237,Import!$F$2:$F$237,$F102,Import!$G$2:$G$237,$G102)</f>
        <v>0</v>
      </c>
      <c r="AP102" s="2">
        <f>SUMIFS(Import!AP$2:AP$237,Import!$F$2:$F$237,$F102,Import!$G$2:$G$237,$G102)</f>
        <v>0</v>
      </c>
      <c r="AQ102" s="2">
        <f>SUMIFS(Import!AQ$2:AQ$237,Import!$F$2:$F$237,$F102,Import!$G$2:$G$237,$G102)</f>
        <v>0</v>
      </c>
      <c r="AR102" s="2">
        <f t="shared" ref="AR102:AT121" si="58">VLOOKUP($C102,Import_Donnees,COLUMN()-2,FALSE)</f>
        <v>0</v>
      </c>
      <c r="AS102" s="2">
        <f t="shared" si="58"/>
        <v>0</v>
      </c>
      <c r="AT102" s="2">
        <f t="shared" si="58"/>
        <v>0</v>
      </c>
      <c r="AU102" s="2">
        <f>SUMIFS(Import!AU$2:AU$237,Import!$F$2:$F$237,$F102,Import!$G$2:$G$237,$G102)</f>
        <v>0</v>
      </c>
      <c r="AV102" s="2">
        <f>SUMIFS(Import!AV$2:AV$237,Import!$F$2:$F$237,$F102,Import!$G$2:$G$237,$G102)</f>
        <v>0</v>
      </c>
      <c r="AW102" s="2">
        <f>SUMIFS(Import!AW$2:AW$237,Import!$F$2:$F$237,$F102,Import!$G$2:$G$237,$G102)</f>
        <v>0</v>
      </c>
      <c r="AX102" s="2">
        <f>SUMIFS(Import!AX$2:AX$237,Import!$F$2:$F$237,$F102,Import!$G$2:$G$237,$G102)</f>
        <v>0</v>
      </c>
      <c r="AY102" s="2">
        <f t="shared" ref="AY102:BA121" si="59">VLOOKUP($C102,Import_Donnees,COLUMN()-2,FALSE)</f>
        <v>0</v>
      </c>
      <c r="AZ102" s="2">
        <f t="shared" si="59"/>
        <v>0</v>
      </c>
      <c r="BA102" s="2">
        <f t="shared" si="59"/>
        <v>0</v>
      </c>
      <c r="BB102" s="2">
        <f>SUMIFS(Import!BB$2:BB$237,Import!$F$2:$F$237,$F102,Import!$G$2:$G$237,$G102)</f>
        <v>0</v>
      </c>
      <c r="BC102" s="2">
        <f>SUMIFS(Import!BC$2:BC$237,Import!$F$2:$F$237,$F102,Import!$G$2:$G$237,$G102)</f>
        <v>0</v>
      </c>
      <c r="BD102" s="2">
        <f>SUMIFS(Import!BD$2:BD$237,Import!$F$2:$F$237,$F102,Import!$G$2:$G$237,$G102)</f>
        <v>0</v>
      </c>
      <c r="BE102" s="2">
        <f>SUMIFS(Import!BE$2:BE$237,Import!$F$2:$F$237,$F102,Import!$G$2:$G$237,$G102)</f>
        <v>0</v>
      </c>
      <c r="BF102" s="2">
        <f t="shared" ref="BF102:BH121" si="60">VLOOKUP($C102,Import_Donnees,COLUMN()-2,FALSE)</f>
        <v>0</v>
      </c>
      <c r="BG102" s="2">
        <f t="shared" si="60"/>
        <v>0</v>
      </c>
      <c r="BH102" s="2">
        <f t="shared" si="60"/>
        <v>0</v>
      </c>
      <c r="BI102" s="2">
        <f>SUMIFS(Import!BI$2:BI$237,Import!$F$2:$F$237,$F102,Import!$G$2:$G$237,$G102)</f>
        <v>0</v>
      </c>
      <c r="BJ102" s="2">
        <f>SUMIFS(Import!BJ$2:BJ$237,Import!$F$2:$F$237,$F102,Import!$G$2:$G$237,$G102)</f>
        <v>0</v>
      </c>
      <c r="BK102" s="2">
        <f>SUMIFS(Import!BK$2:BK$237,Import!$F$2:$F$237,$F102,Import!$G$2:$G$237,$G102)</f>
        <v>0</v>
      </c>
      <c r="BL102" s="2">
        <f>SUMIFS(Import!BL$2:BL$237,Import!$F$2:$F$237,$F102,Import!$G$2:$G$237,$G102)</f>
        <v>0</v>
      </c>
      <c r="BM102" s="2">
        <f t="shared" ref="BM102:BO121" si="61">VLOOKUP($C102,Import_Donnees,COLUMN()-2,FALSE)</f>
        <v>0</v>
      </c>
      <c r="BN102" s="2">
        <f t="shared" si="61"/>
        <v>0</v>
      </c>
      <c r="BO102" s="2">
        <f t="shared" si="61"/>
        <v>0</v>
      </c>
      <c r="BP102" s="2">
        <f>SUMIFS(Import!BP$2:BP$237,Import!$F$2:$F$237,$F102,Import!$G$2:$G$237,$G102)</f>
        <v>0</v>
      </c>
      <c r="BQ102" s="2">
        <f>SUMIFS(Import!BQ$2:BQ$237,Import!$F$2:$F$237,$F102,Import!$G$2:$G$237,$G102)</f>
        <v>0</v>
      </c>
      <c r="BR102" s="2">
        <f>SUMIFS(Import!BR$2:BR$237,Import!$F$2:$F$237,$F102,Import!$G$2:$G$237,$G102)</f>
        <v>0</v>
      </c>
      <c r="BS102" s="2">
        <f>SUMIFS(Import!BS$2:BS$237,Import!$F$2:$F$237,$F102,Import!$G$2:$G$237,$G102)</f>
        <v>0</v>
      </c>
      <c r="BT102" s="2">
        <f t="shared" ref="BT102:BV121" si="62">VLOOKUP($C102,Import_Donnees,COLUMN()-2,FALSE)</f>
        <v>0</v>
      </c>
      <c r="BU102" s="2">
        <f t="shared" si="62"/>
        <v>0</v>
      </c>
      <c r="BV102" s="2">
        <f t="shared" si="62"/>
        <v>0</v>
      </c>
      <c r="BW102" s="2">
        <f>SUMIFS(Import!BW$2:BW$237,Import!$F$2:$F$237,$F102,Import!$G$2:$G$237,$G102)</f>
        <v>0</v>
      </c>
      <c r="BX102" s="2">
        <f>SUMIFS(Import!BX$2:BX$237,Import!$F$2:$F$237,$F102,Import!$G$2:$G$237,$G102)</f>
        <v>0</v>
      </c>
      <c r="BY102" s="2">
        <f>SUMIFS(Import!BY$2:BY$237,Import!$F$2:$F$237,$F102,Import!$G$2:$G$237,$G102)</f>
        <v>0</v>
      </c>
      <c r="BZ102" s="2">
        <f>SUMIFS(Import!BZ$2:BZ$237,Import!$F$2:$F$237,$F102,Import!$G$2:$G$237,$G102)</f>
        <v>0</v>
      </c>
      <c r="CA102" s="2">
        <f t="shared" ref="CA102:CC121" si="63">VLOOKUP($C102,Import_Donnees,COLUMN()-2,FALSE)</f>
        <v>0</v>
      </c>
      <c r="CB102" s="2">
        <f t="shared" si="63"/>
        <v>0</v>
      </c>
      <c r="CC102" s="2">
        <f t="shared" si="63"/>
        <v>0</v>
      </c>
      <c r="CD102" s="2">
        <f>SUMIFS(Import!CD$2:CD$237,Import!$F$2:$F$237,$F102,Import!$G$2:$G$237,$G102)</f>
        <v>0</v>
      </c>
      <c r="CE102" s="2">
        <f>SUMIFS(Import!CE$2:CE$237,Import!$F$2:$F$237,$F102,Import!$G$2:$G$237,$G102)</f>
        <v>0</v>
      </c>
      <c r="CF102" s="2">
        <f>SUMIFS(Import!CF$2:CF$237,Import!$F$2:$F$237,$F102,Import!$G$2:$G$237,$G102)</f>
        <v>0</v>
      </c>
      <c r="CG102" s="2">
        <f>SUMIFS(Import!CG$2:CG$237,Import!$F$2:$F$237,$F102,Import!$G$2:$G$237,$G102)</f>
        <v>0</v>
      </c>
      <c r="CH102" s="2">
        <f t="shared" ref="CH102:CJ121" si="64">VLOOKUP($C102,Import_Donnees,COLUMN()-2,FALSE)</f>
        <v>0</v>
      </c>
      <c r="CI102" s="2">
        <f t="shared" si="64"/>
        <v>0</v>
      </c>
      <c r="CJ102" s="2">
        <f t="shared" si="64"/>
        <v>0</v>
      </c>
      <c r="CK102" s="2">
        <f>SUMIFS(Import!CK$2:CK$237,Import!$F$2:$F$237,$F102,Import!$G$2:$G$237,$G102)</f>
        <v>0</v>
      </c>
      <c r="CL102" s="2">
        <f>SUMIFS(Import!CL$2:CL$237,Import!$F$2:$F$237,$F102,Import!$G$2:$G$237,$G102)</f>
        <v>0</v>
      </c>
      <c r="CM102" s="2">
        <f>SUMIFS(Import!CM$2:CM$237,Import!$F$2:$F$237,$F102,Import!$G$2:$G$237,$G102)</f>
        <v>0</v>
      </c>
      <c r="CN102" s="2">
        <f>SUMIFS(Import!CN$2:CN$237,Import!$F$2:$F$237,$F102,Import!$G$2:$G$237,$G102)</f>
        <v>0</v>
      </c>
      <c r="CO102" s="3">
        <f t="shared" ref="CO102:CQ121" si="65">VLOOKUP($C102,Import_Donnees,COLUMN()-2,FALSE)</f>
        <v>0</v>
      </c>
      <c r="CP102" s="3">
        <f t="shared" si="65"/>
        <v>0</v>
      </c>
      <c r="CQ102" s="3">
        <f t="shared" si="65"/>
        <v>0</v>
      </c>
      <c r="CR102" s="2">
        <f>SUMIFS(Import!CR$2:CR$237,Import!$F$2:$F$237,$F102,Import!$G$2:$G$237,$G102)</f>
        <v>0</v>
      </c>
      <c r="CS102" s="2">
        <f>SUMIFS(Import!CS$2:CS$237,Import!$F$2:$F$237,$F102,Import!$G$2:$G$237,$G102)</f>
        <v>0</v>
      </c>
      <c r="CT102" s="2">
        <f>SUMIFS(Import!CT$2:CT$237,Import!$F$2:$F$237,$F102,Import!$G$2:$G$237,$G102)</f>
        <v>0</v>
      </c>
    </row>
    <row r="103" spans="1:98" x14ac:dyDescent="0.25">
      <c r="A103" s="2" t="s">
        <v>38</v>
      </c>
      <c r="B103" s="2" t="s">
        <v>39</v>
      </c>
      <c r="C103" s="2">
        <v>1</v>
      </c>
      <c r="D103" s="2" t="s">
        <v>40</v>
      </c>
      <c r="E103" s="2">
        <v>31</v>
      </c>
      <c r="F103" s="2" t="s">
        <v>63</v>
      </c>
      <c r="G103" s="2">
        <v>2</v>
      </c>
      <c r="H103" s="2">
        <f>IF(SUMIFS(Import!H$2:H$237,Import!$F$2:$F$237,$F103,Import!$G$2:$G$237,$G103)=0,Data_T1!$H103,SUMIFS(Import!H$2:H$237,Import!$F$2:$F$237,$F103,Import!$G$2:$G$237,$G103))</f>
        <v>756</v>
      </c>
      <c r="I103" s="2">
        <f>SUMIFS(Import!I$2:I$237,Import!$F$2:$F$237,$F103,Import!$G$2:$G$237,$G103)</f>
        <v>285</v>
      </c>
      <c r="J103" s="2">
        <f>SUMIFS(Import!J$2:J$237,Import!$F$2:$F$237,$F103,Import!$G$2:$G$237,$G103)</f>
        <v>37.700000000000003</v>
      </c>
      <c r="K103" s="2">
        <f>SUMIFS(Import!K$2:K$237,Import!$F$2:$F$237,$F103,Import!$G$2:$G$237,$G103)</f>
        <v>471</v>
      </c>
      <c r="L103" s="2">
        <f>SUMIFS(Import!L$2:L$237,Import!$F$2:$F$237,$F103,Import!$G$2:$G$237,$G103)</f>
        <v>62.3</v>
      </c>
      <c r="M103" s="2">
        <f>SUMIFS(Import!M$2:M$237,Import!$F$2:$F$237,$F103,Import!$G$2:$G$237,$G103)</f>
        <v>9</v>
      </c>
      <c r="N103" s="2">
        <f>SUMIFS(Import!N$2:N$237,Import!$F$2:$F$237,$F103,Import!$G$2:$G$237,$G103)</f>
        <v>1.19</v>
      </c>
      <c r="O103" s="2">
        <f>SUMIFS(Import!O$2:O$237,Import!$F$2:$F$237,$F103,Import!$G$2:$G$237,$G103)</f>
        <v>1.91</v>
      </c>
      <c r="P103" s="2">
        <f>SUMIFS(Import!P$2:P$237,Import!$F$2:$F$237,$F103,Import!$G$2:$G$237,$G103)</f>
        <v>13</v>
      </c>
      <c r="Q103" s="2">
        <f>SUMIFS(Import!Q$2:Q$237,Import!$F$2:$F$237,$F103,Import!$G$2:$G$237,$G103)</f>
        <v>1.72</v>
      </c>
      <c r="R103" s="2">
        <f>SUMIFS(Import!R$2:R$237,Import!$F$2:$F$237,$F103,Import!$G$2:$G$237,$G103)</f>
        <v>2.76</v>
      </c>
      <c r="S103" s="2">
        <f>SUMIFS(Import!S$2:S$237,Import!$F$2:$F$237,$F103,Import!$G$2:$G$237,$G103)</f>
        <v>449</v>
      </c>
      <c r="T103" s="2">
        <f>SUMIFS(Import!T$2:T$237,Import!$F$2:$F$237,$F103,Import!$G$2:$G$237,$G103)</f>
        <v>59.39</v>
      </c>
      <c r="U103" s="2">
        <f>SUMIFS(Import!U$2:U$237,Import!$F$2:$F$237,$F103,Import!$G$2:$G$237,$G103)</f>
        <v>95.33</v>
      </c>
      <c r="V103" s="2">
        <f>SUMIFS(Import!V$2:V$237,Import!$F$2:$F$237,$F103,Import!$G$2:$G$237,$G103)</f>
        <v>1</v>
      </c>
      <c r="W103" s="2" t="str">
        <f t="shared" si="55"/>
        <v>M</v>
      </c>
      <c r="X103" s="2" t="str">
        <f t="shared" si="55"/>
        <v>GREIG</v>
      </c>
      <c r="Y103" s="2" t="str">
        <f t="shared" si="55"/>
        <v>Moana</v>
      </c>
      <c r="Z103" s="2">
        <f>SUMIFS(Import!Z$2:Z$237,Import!$F$2:$F$237,$F103,Import!$G$2:$G$237,$G103)</f>
        <v>87</v>
      </c>
      <c r="AA103" s="2">
        <f>SUMIFS(Import!AA$2:AA$237,Import!$F$2:$F$237,$F103,Import!$G$2:$G$237,$G103)</f>
        <v>11.51</v>
      </c>
      <c r="AB103" s="2">
        <f>SUMIFS(Import!AB$2:AB$237,Import!$F$2:$F$237,$F103,Import!$G$2:$G$237,$G103)</f>
        <v>19.38</v>
      </c>
      <c r="AC103" s="2">
        <f>SUMIFS(Import!AC$2:AC$237,Import!$F$2:$F$237,$F103,Import!$G$2:$G$237,$G103)</f>
        <v>3</v>
      </c>
      <c r="AD103" s="2" t="str">
        <f t="shared" si="56"/>
        <v>F</v>
      </c>
      <c r="AE103" s="2" t="str">
        <f t="shared" si="56"/>
        <v>SAGE</v>
      </c>
      <c r="AF103" s="2" t="str">
        <f t="shared" si="56"/>
        <v>Maina</v>
      </c>
      <c r="AG103" s="2">
        <f>SUMIFS(Import!AG$2:AG$237,Import!$F$2:$F$237,$F103,Import!$G$2:$G$237,$G103)</f>
        <v>362</v>
      </c>
      <c r="AH103" s="2">
        <f>SUMIFS(Import!AH$2:AH$237,Import!$F$2:$F$237,$F103,Import!$G$2:$G$237,$G103)</f>
        <v>47.88</v>
      </c>
      <c r="AI103" s="2">
        <f>SUMIFS(Import!AI$2:AI$237,Import!$F$2:$F$237,$F103,Import!$G$2:$G$237,$G103)</f>
        <v>80.62</v>
      </c>
      <c r="AJ103" s="2">
        <f>SUMIFS(Import!AJ$2:AJ$237,Import!$F$2:$F$237,$F103,Import!$G$2:$G$237,$G103)</f>
        <v>0</v>
      </c>
      <c r="AK103" s="2">
        <f t="shared" si="57"/>
        <v>0</v>
      </c>
      <c r="AL103" s="2">
        <f t="shared" si="57"/>
        <v>0</v>
      </c>
      <c r="AM103" s="2">
        <f t="shared" si="57"/>
        <v>0</v>
      </c>
      <c r="AN103" s="2">
        <f>SUMIFS(Import!AN$2:AN$237,Import!$F$2:$F$237,$F103,Import!$G$2:$G$237,$G103)</f>
        <v>0</v>
      </c>
      <c r="AO103" s="2">
        <f>SUMIFS(Import!AO$2:AO$237,Import!$F$2:$F$237,$F103,Import!$G$2:$G$237,$G103)</f>
        <v>0</v>
      </c>
      <c r="AP103" s="2">
        <f>SUMIFS(Import!AP$2:AP$237,Import!$F$2:$F$237,$F103,Import!$G$2:$G$237,$G103)</f>
        <v>0</v>
      </c>
      <c r="AQ103" s="2">
        <f>SUMIFS(Import!AQ$2:AQ$237,Import!$F$2:$F$237,$F103,Import!$G$2:$G$237,$G103)</f>
        <v>0</v>
      </c>
      <c r="AR103" s="2">
        <f t="shared" si="58"/>
        <v>0</v>
      </c>
      <c r="AS103" s="2">
        <f t="shared" si="58"/>
        <v>0</v>
      </c>
      <c r="AT103" s="2">
        <f t="shared" si="58"/>
        <v>0</v>
      </c>
      <c r="AU103" s="2">
        <f>SUMIFS(Import!AU$2:AU$237,Import!$F$2:$F$237,$F103,Import!$G$2:$G$237,$G103)</f>
        <v>0</v>
      </c>
      <c r="AV103" s="2">
        <f>SUMIFS(Import!AV$2:AV$237,Import!$F$2:$F$237,$F103,Import!$G$2:$G$237,$G103)</f>
        <v>0</v>
      </c>
      <c r="AW103" s="2">
        <f>SUMIFS(Import!AW$2:AW$237,Import!$F$2:$F$237,$F103,Import!$G$2:$G$237,$G103)</f>
        <v>0</v>
      </c>
      <c r="AX103" s="2">
        <f>SUMIFS(Import!AX$2:AX$237,Import!$F$2:$F$237,$F103,Import!$G$2:$G$237,$G103)</f>
        <v>0</v>
      </c>
      <c r="AY103" s="2">
        <f t="shared" si="59"/>
        <v>0</v>
      </c>
      <c r="AZ103" s="2">
        <f t="shared" si="59"/>
        <v>0</v>
      </c>
      <c r="BA103" s="2">
        <f t="shared" si="59"/>
        <v>0</v>
      </c>
      <c r="BB103" s="2">
        <f>SUMIFS(Import!BB$2:BB$237,Import!$F$2:$F$237,$F103,Import!$G$2:$G$237,$G103)</f>
        <v>0</v>
      </c>
      <c r="BC103" s="2">
        <f>SUMIFS(Import!BC$2:BC$237,Import!$F$2:$F$237,$F103,Import!$G$2:$G$237,$G103)</f>
        <v>0</v>
      </c>
      <c r="BD103" s="2">
        <f>SUMIFS(Import!BD$2:BD$237,Import!$F$2:$F$237,$F103,Import!$G$2:$G$237,$G103)</f>
        <v>0</v>
      </c>
      <c r="BE103" s="2">
        <f>SUMIFS(Import!BE$2:BE$237,Import!$F$2:$F$237,$F103,Import!$G$2:$G$237,$G103)</f>
        <v>0</v>
      </c>
      <c r="BF103" s="2">
        <f t="shared" si="60"/>
        <v>0</v>
      </c>
      <c r="BG103" s="2">
        <f t="shared" si="60"/>
        <v>0</v>
      </c>
      <c r="BH103" s="2">
        <f t="shared" si="60"/>
        <v>0</v>
      </c>
      <c r="BI103" s="2">
        <f>SUMIFS(Import!BI$2:BI$237,Import!$F$2:$F$237,$F103,Import!$G$2:$G$237,$G103)</f>
        <v>0</v>
      </c>
      <c r="BJ103" s="2">
        <f>SUMIFS(Import!BJ$2:BJ$237,Import!$F$2:$F$237,$F103,Import!$G$2:$G$237,$G103)</f>
        <v>0</v>
      </c>
      <c r="BK103" s="2">
        <f>SUMIFS(Import!BK$2:BK$237,Import!$F$2:$F$237,$F103,Import!$G$2:$G$237,$G103)</f>
        <v>0</v>
      </c>
      <c r="BL103" s="2">
        <f>SUMIFS(Import!BL$2:BL$237,Import!$F$2:$F$237,$F103,Import!$G$2:$G$237,$G103)</f>
        <v>0</v>
      </c>
      <c r="BM103" s="2">
        <f t="shared" si="61"/>
        <v>0</v>
      </c>
      <c r="BN103" s="2">
        <f t="shared" si="61"/>
        <v>0</v>
      </c>
      <c r="BO103" s="2">
        <f t="shared" si="61"/>
        <v>0</v>
      </c>
      <c r="BP103" s="2">
        <f>SUMIFS(Import!BP$2:BP$237,Import!$F$2:$F$237,$F103,Import!$G$2:$G$237,$G103)</f>
        <v>0</v>
      </c>
      <c r="BQ103" s="2">
        <f>SUMIFS(Import!BQ$2:BQ$237,Import!$F$2:$F$237,$F103,Import!$G$2:$G$237,$G103)</f>
        <v>0</v>
      </c>
      <c r="BR103" s="2">
        <f>SUMIFS(Import!BR$2:BR$237,Import!$F$2:$F$237,$F103,Import!$G$2:$G$237,$G103)</f>
        <v>0</v>
      </c>
      <c r="BS103" s="2">
        <f>SUMIFS(Import!BS$2:BS$237,Import!$F$2:$F$237,$F103,Import!$G$2:$G$237,$G103)</f>
        <v>0</v>
      </c>
      <c r="BT103" s="2">
        <f t="shared" si="62"/>
        <v>0</v>
      </c>
      <c r="BU103" s="2">
        <f t="shared" si="62"/>
        <v>0</v>
      </c>
      <c r="BV103" s="2">
        <f t="shared" si="62"/>
        <v>0</v>
      </c>
      <c r="BW103" s="2">
        <f>SUMIFS(Import!BW$2:BW$237,Import!$F$2:$F$237,$F103,Import!$G$2:$G$237,$G103)</f>
        <v>0</v>
      </c>
      <c r="BX103" s="2">
        <f>SUMIFS(Import!BX$2:BX$237,Import!$F$2:$F$237,$F103,Import!$G$2:$G$237,$G103)</f>
        <v>0</v>
      </c>
      <c r="BY103" s="2">
        <f>SUMIFS(Import!BY$2:BY$237,Import!$F$2:$F$237,$F103,Import!$G$2:$G$237,$G103)</f>
        <v>0</v>
      </c>
      <c r="BZ103" s="2">
        <f>SUMIFS(Import!BZ$2:BZ$237,Import!$F$2:$F$237,$F103,Import!$G$2:$G$237,$G103)</f>
        <v>0</v>
      </c>
      <c r="CA103" s="2">
        <f t="shared" si="63"/>
        <v>0</v>
      </c>
      <c r="CB103" s="2">
        <f t="shared" si="63"/>
        <v>0</v>
      </c>
      <c r="CC103" s="2">
        <f t="shared" si="63"/>
        <v>0</v>
      </c>
      <c r="CD103" s="2">
        <f>SUMIFS(Import!CD$2:CD$237,Import!$F$2:$F$237,$F103,Import!$G$2:$G$237,$G103)</f>
        <v>0</v>
      </c>
      <c r="CE103" s="2">
        <f>SUMIFS(Import!CE$2:CE$237,Import!$F$2:$F$237,$F103,Import!$G$2:$G$237,$G103)</f>
        <v>0</v>
      </c>
      <c r="CF103" s="2">
        <f>SUMIFS(Import!CF$2:CF$237,Import!$F$2:$F$237,$F103,Import!$G$2:$G$237,$G103)</f>
        <v>0</v>
      </c>
      <c r="CG103" s="2">
        <f>SUMIFS(Import!CG$2:CG$237,Import!$F$2:$F$237,$F103,Import!$G$2:$G$237,$G103)</f>
        <v>0</v>
      </c>
      <c r="CH103" s="2">
        <f t="shared" si="64"/>
        <v>0</v>
      </c>
      <c r="CI103" s="2">
        <f t="shared" si="64"/>
        <v>0</v>
      </c>
      <c r="CJ103" s="2">
        <f t="shared" si="64"/>
        <v>0</v>
      </c>
      <c r="CK103" s="2">
        <f>SUMIFS(Import!CK$2:CK$237,Import!$F$2:$F$237,$F103,Import!$G$2:$G$237,$G103)</f>
        <v>0</v>
      </c>
      <c r="CL103" s="2">
        <f>SUMIFS(Import!CL$2:CL$237,Import!$F$2:$F$237,$F103,Import!$G$2:$G$237,$G103)</f>
        <v>0</v>
      </c>
      <c r="CM103" s="2">
        <f>SUMIFS(Import!CM$2:CM$237,Import!$F$2:$F$237,$F103,Import!$G$2:$G$237,$G103)</f>
        <v>0</v>
      </c>
      <c r="CN103" s="2">
        <f>SUMIFS(Import!CN$2:CN$237,Import!$F$2:$F$237,$F103,Import!$G$2:$G$237,$G103)</f>
        <v>0</v>
      </c>
      <c r="CO103" s="3">
        <f t="shared" si="65"/>
        <v>0</v>
      </c>
      <c r="CP103" s="3">
        <f t="shared" si="65"/>
        <v>0</v>
      </c>
      <c r="CQ103" s="3">
        <f t="shared" si="65"/>
        <v>0</v>
      </c>
      <c r="CR103" s="2">
        <f>SUMIFS(Import!CR$2:CR$237,Import!$F$2:$F$237,$F103,Import!$G$2:$G$237,$G103)</f>
        <v>0</v>
      </c>
      <c r="CS103" s="2">
        <f>SUMIFS(Import!CS$2:CS$237,Import!$F$2:$F$237,$F103,Import!$G$2:$G$237,$G103)</f>
        <v>0</v>
      </c>
      <c r="CT103" s="2">
        <f>SUMIFS(Import!CT$2:CT$237,Import!$F$2:$F$237,$F103,Import!$G$2:$G$237,$G103)</f>
        <v>0</v>
      </c>
    </row>
    <row r="104" spans="1:98" x14ac:dyDescent="0.25">
      <c r="A104" s="2" t="s">
        <v>38</v>
      </c>
      <c r="B104" s="2" t="s">
        <v>39</v>
      </c>
      <c r="C104" s="2">
        <v>1</v>
      </c>
      <c r="D104" s="2" t="s">
        <v>40</v>
      </c>
      <c r="E104" s="2">
        <v>31</v>
      </c>
      <c r="F104" s="2" t="s">
        <v>63</v>
      </c>
      <c r="G104" s="2">
        <v>3</v>
      </c>
      <c r="H104" s="2">
        <f>IF(SUMIFS(Import!H$2:H$237,Import!$F$2:$F$237,$F104,Import!$G$2:$G$237,$G104)=0,Data_T1!$H104,SUMIFS(Import!H$2:H$237,Import!$F$2:$F$237,$F104,Import!$G$2:$G$237,$G104))</f>
        <v>340</v>
      </c>
      <c r="I104" s="2">
        <f>SUMIFS(Import!I$2:I$237,Import!$F$2:$F$237,$F104,Import!$G$2:$G$237,$G104)</f>
        <v>130</v>
      </c>
      <c r="J104" s="2">
        <f>SUMIFS(Import!J$2:J$237,Import!$F$2:$F$237,$F104,Import!$G$2:$G$237,$G104)</f>
        <v>38.24</v>
      </c>
      <c r="K104" s="2">
        <f>SUMIFS(Import!K$2:K$237,Import!$F$2:$F$237,$F104,Import!$G$2:$G$237,$G104)</f>
        <v>210</v>
      </c>
      <c r="L104" s="2">
        <f>SUMIFS(Import!L$2:L$237,Import!$F$2:$F$237,$F104,Import!$G$2:$G$237,$G104)</f>
        <v>61.76</v>
      </c>
      <c r="M104" s="2">
        <f>SUMIFS(Import!M$2:M$237,Import!$F$2:$F$237,$F104,Import!$G$2:$G$237,$G104)</f>
        <v>0</v>
      </c>
      <c r="N104" s="2">
        <f>SUMIFS(Import!N$2:N$237,Import!$F$2:$F$237,$F104,Import!$G$2:$G$237,$G104)</f>
        <v>0</v>
      </c>
      <c r="O104" s="2">
        <f>SUMIFS(Import!O$2:O$237,Import!$F$2:$F$237,$F104,Import!$G$2:$G$237,$G104)</f>
        <v>0</v>
      </c>
      <c r="P104" s="2">
        <f>SUMIFS(Import!P$2:P$237,Import!$F$2:$F$237,$F104,Import!$G$2:$G$237,$G104)</f>
        <v>5</v>
      </c>
      <c r="Q104" s="2">
        <f>SUMIFS(Import!Q$2:Q$237,Import!$F$2:$F$237,$F104,Import!$G$2:$G$237,$G104)</f>
        <v>1.47</v>
      </c>
      <c r="R104" s="2">
        <f>SUMIFS(Import!R$2:R$237,Import!$F$2:$F$237,$F104,Import!$G$2:$G$237,$G104)</f>
        <v>2.38</v>
      </c>
      <c r="S104" s="2">
        <f>SUMIFS(Import!S$2:S$237,Import!$F$2:$F$237,$F104,Import!$G$2:$G$237,$G104)</f>
        <v>205</v>
      </c>
      <c r="T104" s="2">
        <f>SUMIFS(Import!T$2:T$237,Import!$F$2:$F$237,$F104,Import!$G$2:$G$237,$G104)</f>
        <v>60.29</v>
      </c>
      <c r="U104" s="2">
        <f>SUMIFS(Import!U$2:U$237,Import!$F$2:$F$237,$F104,Import!$G$2:$G$237,$G104)</f>
        <v>97.62</v>
      </c>
      <c r="V104" s="2">
        <f>SUMIFS(Import!V$2:V$237,Import!$F$2:$F$237,$F104,Import!$G$2:$G$237,$G104)</f>
        <v>1</v>
      </c>
      <c r="W104" s="2" t="str">
        <f t="shared" si="55"/>
        <v>M</v>
      </c>
      <c r="X104" s="2" t="str">
        <f t="shared" si="55"/>
        <v>GREIG</v>
      </c>
      <c r="Y104" s="2" t="str">
        <f t="shared" si="55"/>
        <v>Moana</v>
      </c>
      <c r="Z104" s="2">
        <f>SUMIFS(Import!Z$2:Z$237,Import!$F$2:$F$237,$F104,Import!$G$2:$G$237,$G104)</f>
        <v>40</v>
      </c>
      <c r="AA104" s="2">
        <f>SUMIFS(Import!AA$2:AA$237,Import!$F$2:$F$237,$F104,Import!$G$2:$G$237,$G104)</f>
        <v>11.76</v>
      </c>
      <c r="AB104" s="2">
        <f>SUMIFS(Import!AB$2:AB$237,Import!$F$2:$F$237,$F104,Import!$G$2:$G$237,$G104)</f>
        <v>19.510000000000002</v>
      </c>
      <c r="AC104" s="2">
        <f>SUMIFS(Import!AC$2:AC$237,Import!$F$2:$F$237,$F104,Import!$G$2:$G$237,$G104)</f>
        <v>3</v>
      </c>
      <c r="AD104" s="2" t="str">
        <f t="shared" si="56"/>
        <v>F</v>
      </c>
      <c r="AE104" s="2" t="str">
        <f t="shared" si="56"/>
        <v>SAGE</v>
      </c>
      <c r="AF104" s="2" t="str">
        <f t="shared" si="56"/>
        <v>Maina</v>
      </c>
      <c r="AG104" s="2">
        <f>SUMIFS(Import!AG$2:AG$237,Import!$F$2:$F$237,$F104,Import!$G$2:$G$237,$G104)</f>
        <v>165</v>
      </c>
      <c r="AH104" s="2">
        <f>SUMIFS(Import!AH$2:AH$237,Import!$F$2:$F$237,$F104,Import!$G$2:$G$237,$G104)</f>
        <v>48.53</v>
      </c>
      <c r="AI104" s="2">
        <f>SUMIFS(Import!AI$2:AI$237,Import!$F$2:$F$237,$F104,Import!$G$2:$G$237,$G104)</f>
        <v>80.489999999999995</v>
      </c>
      <c r="AJ104" s="2">
        <f>SUMIFS(Import!AJ$2:AJ$237,Import!$F$2:$F$237,$F104,Import!$G$2:$G$237,$G104)</f>
        <v>0</v>
      </c>
      <c r="AK104" s="2">
        <f t="shared" si="57"/>
        <v>0</v>
      </c>
      <c r="AL104" s="2">
        <f t="shared" si="57"/>
        <v>0</v>
      </c>
      <c r="AM104" s="2">
        <f t="shared" si="57"/>
        <v>0</v>
      </c>
      <c r="AN104" s="2">
        <f>SUMIFS(Import!AN$2:AN$237,Import!$F$2:$F$237,$F104,Import!$G$2:$G$237,$G104)</f>
        <v>0</v>
      </c>
      <c r="AO104" s="2">
        <f>SUMIFS(Import!AO$2:AO$237,Import!$F$2:$F$237,$F104,Import!$G$2:$G$237,$G104)</f>
        <v>0</v>
      </c>
      <c r="AP104" s="2">
        <f>SUMIFS(Import!AP$2:AP$237,Import!$F$2:$F$237,$F104,Import!$G$2:$G$237,$G104)</f>
        <v>0</v>
      </c>
      <c r="AQ104" s="2">
        <f>SUMIFS(Import!AQ$2:AQ$237,Import!$F$2:$F$237,$F104,Import!$G$2:$G$237,$G104)</f>
        <v>0</v>
      </c>
      <c r="AR104" s="2">
        <f t="shared" si="58"/>
        <v>0</v>
      </c>
      <c r="AS104" s="2">
        <f t="shared" si="58"/>
        <v>0</v>
      </c>
      <c r="AT104" s="2">
        <f t="shared" si="58"/>
        <v>0</v>
      </c>
      <c r="AU104" s="2">
        <f>SUMIFS(Import!AU$2:AU$237,Import!$F$2:$F$237,$F104,Import!$G$2:$G$237,$G104)</f>
        <v>0</v>
      </c>
      <c r="AV104" s="2">
        <f>SUMIFS(Import!AV$2:AV$237,Import!$F$2:$F$237,$F104,Import!$G$2:$G$237,$G104)</f>
        <v>0</v>
      </c>
      <c r="AW104" s="2">
        <f>SUMIFS(Import!AW$2:AW$237,Import!$F$2:$F$237,$F104,Import!$G$2:$G$237,$G104)</f>
        <v>0</v>
      </c>
      <c r="AX104" s="2">
        <f>SUMIFS(Import!AX$2:AX$237,Import!$F$2:$F$237,$F104,Import!$G$2:$G$237,$G104)</f>
        <v>0</v>
      </c>
      <c r="AY104" s="2">
        <f t="shared" si="59"/>
        <v>0</v>
      </c>
      <c r="AZ104" s="2">
        <f t="shared" si="59"/>
        <v>0</v>
      </c>
      <c r="BA104" s="2">
        <f t="shared" si="59"/>
        <v>0</v>
      </c>
      <c r="BB104" s="2">
        <f>SUMIFS(Import!BB$2:BB$237,Import!$F$2:$F$237,$F104,Import!$G$2:$G$237,$G104)</f>
        <v>0</v>
      </c>
      <c r="BC104" s="2">
        <f>SUMIFS(Import!BC$2:BC$237,Import!$F$2:$F$237,$F104,Import!$G$2:$G$237,$G104)</f>
        <v>0</v>
      </c>
      <c r="BD104" s="2">
        <f>SUMIFS(Import!BD$2:BD$237,Import!$F$2:$F$237,$F104,Import!$G$2:$G$237,$G104)</f>
        <v>0</v>
      </c>
      <c r="BE104" s="2">
        <f>SUMIFS(Import!BE$2:BE$237,Import!$F$2:$F$237,$F104,Import!$G$2:$G$237,$G104)</f>
        <v>0</v>
      </c>
      <c r="BF104" s="2">
        <f t="shared" si="60"/>
        <v>0</v>
      </c>
      <c r="BG104" s="2">
        <f t="shared" si="60"/>
        <v>0</v>
      </c>
      <c r="BH104" s="2">
        <f t="shared" si="60"/>
        <v>0</v>
      </c>
      <c r="BI104" s="2">
        <f>SUMIFS(Import!BI$2:BI$237,Import!$F$2:$F$237,$F104,Import!$G$2:$G$237,$G104)</f>
        <v>0</v>
      </c>
      <c r="BJ104" s="2">
        <f>SUMIFS(Import!BJ$2:BJ$237,Import!$F$2:$F$237,$F104,Import!$G$2:$G$237,$G104)</f>
        <v>0</v>
      </c>
      <c r="BK104" s="2">
        <f>SUMIFS(Import!BK$2:BK$237,Import!$F$2:$F$237,$F104,Import!$G$2:$G$237,$G104)</f>
        <v>0</v>
      </c>
      <c r="BL104" s="2">
        <f>SUMIFS(Import!BL$2:BL$237,Import!$F$2:$F$237,$F104,Import!$G$2:$G$237,$G104)</f>
        <v>0</v>
      </c>
      <c r="BM104" s="2">
        <f t="shared" si="61"/>
        <v>0</v>
      </c>
      <c r="BN104" s="2">
        <f t="shared" si="61"/>
        <v>0</v>
      </c>
      <c r="BO104" s="2">
        <f t="shared" si="61"/>
        <v>0</v>
      </c>
      <c r="BP104" s="2">
        <f>SUMIFS(Import!BP$2:BP$237,Import!$F$2:$F$237,$F104,Import!$G$2:$G$237,$G104)</f>
        <v>0</v>
      </c>
      <c r="BQ104" s="2">
        <f>SUMIFS(Import!BQ$2:BQ$237,Import!$F$2:$F$237,$F104,Import!$G$2:$G$237,$G104)</f>
        <v>0</v>
      </c>
      <c r="BR104" s="2">
        <f>SUMIFS(Import!BR$2:BR$237,Import!$F$2:$F$237,$F104,Import!$G$2:$G$237,$G104)</f>
        <v>0</v>
      </c>
      <c r="BS104" s="2">
        <f>SUMIFS(Import!BS$2:BS$237,Import!$F$2:$F$237,$F104,Import!$G$2:$G$237,$G104)</f>
        <v>0</v>
      </c>
      <c r="BT104" s="2">
        <f t="shared" si="62"/>
        <v>0</v>
      </c>
      <c r="BU104" s="2">
        <f t="shared" si="62"/>
        <v>0</v>
      </c>
      <c r="BV104" s="2">
        <f t="shared" si="62"/>
        <v>0</v>
      </c>
      <c r="BW104" s="2">
        <f>SUMIFS(Import!BW$2:BW$237,Import!$F$2:$F$237,$F104,Import!$G$2:$G$237,$G104)</f>
        <v>0</v>
      </c>
      <c r="BX104" s="2">
        <f>SUMIFS(Import!BX$2:BX$237,Import!$F$2:$F$237,$F104,Import!$G$2:$G$237,$G104)</f>
        <v>0</v>
      </c>
      <c r="BY104" s="2">
        <f>SUMIFS(Import!BY$2:BY$237,Import!$F$2:$F$237,$F104,Import!$G$2:$G$237,$G104)</f>
        <v>0</v>
      </c>
      <c r="BZ104" s="2">
        <f>SUMIFS(Import!BZ$2:BZ$237,Import!$F$2:$F$237,$F104,Import!$G$2:$G$237,$G104)</f>
        <v>0</v>
      </c>
      <c r="CA104" s="2">
        <f t="shared" si="63"/>
        <v>0</v>
      </c>
      <c r="CB104" s="2">
        <f t="shared" si="63"/>
        <v>0</v>
      </c>
      <c r="CC104" s="2">
        <f t="shared" si="63"/>
        <v>0</v>
      </c>
      <c r="CD104" s="2">
        <f>SUMIFS(Import!CD$2:CD$237,Import!$F$2:$F$237,$F104,Import!$G$2:$G$237,$G104)</f>
        <v>0</v>
      </c>
      <c r="CE104" s="2">
        <f>SUMIFS(Import!CE$2:CE$237,Import!$F$2:$F$237,$F104,Import!$G$2:$G$237,$G104)</f>
        <v>0</v>
      </c>
      <c r="CF104" s="2">
        <f>SUMIFS(Import!CF$2:CF$237,Import!$F$2:$F$237,$F104,Import!$G$2:$G$237,$G104)</f>
        <v>0</v>
      </c>
      <c r="CG104" s="2">
        <f>SUMIFS(Import!CG$2:CG$237,Import!$F$2:$F$237,$F104,Import!$G$2:$G$237,$G104)</f>
        <v>0</v>
      </c>
      <c r="CH104" s="2">
        <f t="shared" si="64"/>
        <v>0</v>
      </c>
      <c r="CI104" s="2">
        <f t="shared" si="64"/>
        <v>0</v>
      </c>
      <c r="CJ104" s="2">
        <f t="shared" si="64"/>
        <v>0</v>
      </c>
      <c r="CK104" s="2">
        <f>SUMIFS(Import!CK$2:CK$237,Import!$F$2:$F$237,$F104,Import!$G$2:$G$237,$G104)</f>
        <v>0</v>
      </c>
      <c r="CL104" s="2">
        <f>SUMIFS(Import!CL$2:CL$237,Import!$F$2:$F$237,$F104,Import!$G$2:$G$237,$G104)</f>
        <v>0</v>
      </c>
      <c r="CM104" s="2">
        <f>SUMIFS(Import!CM$2:CM$237,Import!$F$2:$F$237,$F104,Import!$G$2:$G$237,$G104)</f>
        <v>0</v>
      </c>
      <c r="CN104" s="2">
        <f>SUMIFS(Import!CN$2:CN$237,Import!$F$2:$F$237,$F104,Import!$G$2:$G$237,$G104)</f>
        <v>0</v>
      </c>
      <c r="CO104" s="3">
        <f t="shared" si="65"/>
        <v>0</v>
      </c>
      <c r="CP104" s="3">
        <f t="shared" si="65"/>
        <v>0</v>
      </c>
      <c r="CQ104" s="3">
        <f t="shared" si="65"/>
        <v>0</v>
      </c>
      <c r="CR104" s="2">
        <f>SUMIFS(Import!CR$2:CR$237,Import!$F$2:$F$237,$F104,Import!$G$2:$G$237,$G104)</f>
        <v>0</v>
      </c>
      <c r="CS104" s="2">
        <f>SUMIFS(Import!CS$2:CS$237,Import!$F$2:$F$237,$F104,Import!$G$2:$G$237,$G104)</f>
        <v>0</v>
      </c>
      <c r="CT104" s="2">
        <f>SUMIFS(Import!CT$2:CT$237,Import!$F$2:$F$237,$F104,Import!$G$2:$G$237,$G104)</f>
        <v>0</v>
      </c>
    </row>
    <row r="105" spans="1:98" x14ac:dyDescent="0.25">
      <c r="A105" s="2" t="s">
        <v>38</v>
      </c>
      <c r="B105" s="2" t="s">
        <v>39</v>
      </c>
      <c r="C105" s="2">
        <v>1</v>
      </c>
      <c r="D105" s="2" t="s">
        <v>40</v>
      </c>
      <c r="E105" s="2">
        <v>31</v>
      </c>
      <c r="F105" s="2" t="s">
        <v>63</v>
      </c>
      <c r="G105" s="2">
        <v>4</v>
      </c>
      <c r="H105" s="2">
        <f>IF(SUMIFS(Import!H$2:H$237,Import!$F$2:$F$237,$F105,Import!$G$2:$G$237,$G105)=0,Data_T1!$H105,SUMIFS(Import!H$2:H$237,Import!$F$2:$F$237,$F105,Import!$G$2:$G$237,$G105))</f>
        <v>171</v>
      </c>
      <c r="I105" s="2">
        <f>SUMIFS(Import!I$2:I$237,Import!$F$2:$F$237,$F105,Import!$G$2:$G$237,$G105)</f>
        <v>71</v>
      </c>
      <c r="J105" s="2">
        <f>SUMIFS(Import!J$2:J$237,Import!$F$2:$F$237,$F105,Import!$G$2:$G$237,$G105)</f>
        <v>41.52</v>
      </c>
      <c r="K105" s="2">
        <f>SUMIFS(Import!K$2:K$237,Import!$F$2:$F$237,$F105,Import!$G$2:$G$237,$G105)</f>
        <v>100</v>
      </c>
      <c r="L105" s="2">
        <f>SUMIFS(Import!L$2:L$237,Import!$F$2:$F$237,$F105,Import!$G$2:$G$237,$G105)</f>
        <v>58.48</v>
      </c>
      <c r="M105" s="2">
        <f>SUMIFS(Import!M$2:M$237,Import!$F$2:$F$237,$F105,Import!$G$2:$G$237,$G105)</f>
        <v>0</v>
      </c>
      <c r="N105" s="2">
        <f>SUMIFS(Import!N$2:N$237,Import!$F$2:$F$237,$F105,Import!$G$2:$G$237,$G105)</f>
        <v>0</v>
      </c>
      <c r="O105" s="2">
        <f>SUMIFS(Import!O$2:O$237,Import!$F$2:$F$237,$F105,Import!$G$2:$G$237,$G105)</f>
        <v>0</v>
      </c>
      <c r="P105" s="2">
        <f>SUMIFS(Import!P$2:P$237,Import!$F$2:$F$237,$F105,Import!$G$2:$G$237,$G105)</f>
        <v>2</v>
      </c>
      <c r="Q105" s="2">
        <f>SUMIFS(Import!Q$2:Q$237,Import!$F$2:$F$237,$F105,Import!$G$2:$G$237,$G105)</f>
        <v>1.17</v>
      </c>
      <c r="R105" s="2">
        <f>SUMIFS(Import!R$2:R$237,Import!$F$2:$F$237,$F105,Import!$G$2:$G$237,$G105)</f>
        <v>2</v>
      </c>
      <c r="S105" s="2">
        <f>SUMIFS(Import!S$2:S$237,Import!$F$2:$F$237,$F105,Import!$G$2:$G$237,$G105)</f>
        <v>98</v>
      </c>
      <c r="T105" s="2">
        <f>SUMIFS(Import!T$2:T$237,Import!$F$2:$F$237,$F105,Import!$G$2:$G$237,$G105)</f>
        <v>57.31</v>
      </c>
      <c r="U105" s="2">
        <f>SUMIFS(Import!U$2:U$237,Import!$F$2:$F$237,$F105,Import!$G$2:$G$237,$G105)</f>
        <v>98</v>
      </c>
      <c r="V105" s="2">
        <f>SUMIFS(Import!V$2:V$237,Import!$F$2:$F$237,$F105,Import!$G$2:$G$237,$G105)</f>
        <v>1</v>
      </c>
      <c r="W105" s="2" t="str">
        <f t="shared" si="55"/>
        <v>M</v>
      </c>
      <c r="X105" s="2" t="str">
        <f t="shared" si="55"/>
        <v>GREIG</v>
      </c>
      <c r="Y105" s="2" t="str">
        <f t="shared" si="55"/>
        <v>Moana</v>
      </c>
      <c r="Z105" s="2">
        <f>SUMIFS(Import!Z$2:Z$237,Import!$F$2:$F$237,$F105,Import!$G$2:$G$237,$G105)</f>
        <v>19</v>
      </c>
      <c r="AA105" s="2">
        <f>SUMIFS(Import!AA$2:AA$237,Import!$F$2:$F$237,$F105,Import!$G$2:$G$237,$G105)</f>
        <v>11.11</v>
      </c>
      <c r="AB105" s="2">
        <f>SUMIFS(Import!AB$2:AB$237,Import!$F$2:$F$237,$F105,Import!$G$2:$G$237,$G105)</f>
        <v>19.39</v>
      </c>
      <c r="AC105" s="2">
        <f>SUMIFS(Import!AC$2:AC$237,Import!$F$2:$F$237,$F105,Import!$G$2:$G$237,$G105)</f>
        <v>3</v>
      </c>
      <c r="AD105" s="2" t="str">
        <f t="shared" si="56"/>
        <v>F</v>
      </c>
      <c r="AE105" s="2" t="str">
        <f t="shared" si="56"/>
        <v>SAGE</v>
      </c>
      <c r="AF105" s="2" t="str">
        <f t="shared" si="56"/>
        <v>Maina</v>
      </c>
      <c r="AG105" s="2">
        <f>SUMIFS(Import!AG$2:AG$237,Import!$F$2:$F$237,$F105,Import!$G$2:$G$237,$G105)</f>
        <v>79</v>
      </c>
      <c r="AH105" s="2">
        <f>SUMIFS(Import!AH$2:AH$237,Import!$F$2:$F$237,$F105,Import!$G$2:$G$237,$G105)</f>
        <v>46.2</v>
      </c>
      <c r="AI105" s="2">
        <f>SUMIFS(Import!AI$2:AI$237,Import!$F$2:$F$237,$F105,Import!$G$2:$G$237,$G105)</f>
        <v>80.61</v>
      </c>
      <c r="AJ105" s="2">
        <f>SUMIFS(Import!AJ$2:AJ$237,Import!$F$2:$F$237,$F105,Import!$G$2:$G$237,$G105)</f>
        <v>0</v>
      </c>
      <c r="AK105" s="2">
        <f t="shared" si="57"/>
        <v>0</v>
      </c>
      <c r="AL105" s="2">
        <f t="shared" si="57"/>
        <v>0</v>
      </c>
      <c r="AM105" s="2">
        <f t="shared" si="57"/>
        <v>0</v>
      </c>
      <c r="AN105" s="2">
        <f>SUMIFS(Import!AN$2:AN$237,Import!$F$2:$F$237,$F105,Import!$G$2:$G$237,$G105)</f>
        <v>0</v>
      </c>
      <c r="AO105" s="2">
        <f>SUMIFS(Import!AO$2:AO$237,Import!$F$2:$F$237,$F105,Import!$G$2:$G$237,$G105)</f>
        <v>0</v>
      </c>
      <c r="AP105" s="2">
        <f>SUMIFS(Import!AP$2:AP$237,Import!$F$2:$F$237,$F105,Import!$G$2:$G$237,$G105)</f>
        <v>0</v>
      </c>
      <c r="AQ105" s="2">
        <f>SUMIFS(Import!AQ$2:AQ$237,Import!$F$2:$F$237,$F105,Import!$G$2:$G$237,$G105)</f>
        <v>0</v>
      </c>
      <c r="AR105" s="2">
        <f t="shared" si="58"/>
        <v>0</v>
      </c>
      <c r="AS105" s="2">
        <f t="shared" si="58"/>
        <v>0</v>
      </c>
      <c r="AT105" s="2">
        <f t="shared" si="58"/>
        <v>0</v>
      </c>
      <c r="AU105" s="2">
        <f>SUMIFS(Import!AU$2:AU$237,Import!$F$2:$F$237,$F105,Import!$G$2:$G$237,$G105)</f>
        <v>0</v>
      </c>
      <c r="AV105" s="2">
        <f>SUMIFS(Import!AV$2:AV$237,Import!$F$2:$F$237,$F105,Import!$G$2:$G$237,$G105)</f>
        <v>0</v>
      </c>
      <c r="AW105" s="2">
        <f>SUMIFS(Import!AW$2:AW$237,Import!$F$2:$F$237,$F105,Import!$G$2:$G$237,$G105)</f>
        <v>0</v>
      </c>
      <c r="AX105" s="2">
        <f>SUMIFS(Import!AX$2:AX$237,Import!$F$2:$F$237,$F105,Import!$G$2:$G$237,$G105)</f>
        <v>0</v>
      </c>
      <c r="AY105" s="2">
        <f t="shared" si="59"/>
        <v>0</v>
      </c>
      <c r="AZ105" s="2">
        <f t="shared" si="59"/>
        <v>0</v>
      </c>
      <c r="BA105" s="2">
        <f t="shared" si="59"/>
        <v>0</v>
      </c>
      <c r="BB105" s="2">
        <f>SUMIFS(Import!BB$2:BB$237,Import!$F$2:$F$237,$F105,Import!$G$2:$G$237,$G105)</f>
        <v>0</v>
      </c>
      <c r="BC105" s="2">
        <f>SUMIFS(Import!BC$2:BC$237,Import!$F$2:$F$237,$F105,Import!$G$2:$G$237,$G105)</f>
        <v>0</v>
      </c>
      <c r="BD105" s="2">
        <f>SUMIFS(Import!BD$2:BD$237,Import!$F$2:$F$237,$F105,Import!$G$2:$G$237,$G105)</f>
        <v>0</v>
      </c>
      <c r="BE105" s="2">
        <f>SUMIFS(Import!BE$2:BE$237,Import!$F$2:$F$237,$F105,Import!$G$2:$G$237,$G105)</f>
        <v>0</v>
      </c>
      <c r="BF105" s="2">
        <f t="shared" si="60"/>
        <v>0</v>
      </c>
      <c r="BG105" s="2">
        <f t="shared" si="60"/>
        <v>0</v>
      </c>
      <c r="BH105" s="2">
        <f t="shared" si="60"/>
        <v>0</v>
      </c>
      <c r="BI105" s="2">
        <f>SUMIFS(Import!BI$2:BI$237,Import!$F$2:$F$237,$F105,Import!$G$2:$G$237,$G105)</f>
        <v>0</v>
      </c>
      <c r="BJ105" s="2">
        <f>SUMIFS(Import!BJ$2:BJ$237,Import!$F$2:$F$237,$F105,Import!$G$2:$G$237,$G105)</f>
        <v>0</v>
      </c>
      <c r="BK105" s="2">
        <f>SUMIFS(Import!BK$2:BK$237,Import!$F$2:$F$237,$F105,Import!$G$2:$G$237,$G105)</f>
        <v>0</v>
      </c>
      <c r="BL105" s="2">
        <f>SUMIFS(Import!BL$2:BL$237,Import!$F$2:$F$237,$F105,Import!$G$2:$G$237,$G105)</f>
        <v>0</v>
      </c>
      <c r="BM105" s="2">
        <f t="shared" si="61"/>
        <v>0</v>
      </c>
      <c r="BN105" s="2">
        <f t="shared" si="61"/>
        <v>0</v>
      </c>
      <c r="BO105" s="2">
        <f t="shared" si="61"/>
        <v>0</v>
      </c>
      <c r="BP105" s="2">
        <f>SUMIFS(Import!BP$2:BP$237,Import!$F$2:$F$237,$F105,Import!$G$2:$G$237,$G105)</f>
        <v>0</v>
      </c>
      <c r="BQ105" s="2">
        <f>SUMIFS(Import!BQ$2:BQ$237,Import!$F$2:$F$237,$F105,Import!$G$2:$G$237,$G105)</f>
        <v>0</v>
      </c>
      <c r="BR105" s="2">
        <f>SUMIFS(Import!BR$2:BR$237,Import!$F$2:$F$237,$F105,Import!$G$2:$G$237,$G105)</f>
        <v>0</v>
      </c>
      <c r="BS105" s="2">
        <f>SUMIFS(Import!BS$2:BS$237,Import!$F$2:$F$237,$F105,Import!$G$2:$G$237,$G105)</f>
        <v>0</v>
      </c>
      <c r="BT105" s="2">
        <f t="shared" si="62"/>
        <v>0</v>
      </c>
      <c r="BU105" s="2">
        <f t="shared" si="62"/>
        <v>0</v>
      </c>
      <c r="BV105" s="2">
        <f t="shared" si="62"/>
        <v>0</v>
      </c>
      <c r="BW105" s="2">
        <f>SUMIFS(Import!BW$2:BW$237,Import!$F$2:$F$237,$F105,Import!$G$2:$G$237,$G105)</f>
        <v>0</v>
      </c>
      <c r="BX105" s="2">
        <f>SUMIFS(Import!BX$2:BX$237,Import!$F$2:$F$237,$F105,Import!$G$2:$G$237,$G105)</f>
        <v>0</v>
      </c>
      <c r="BY105" s="2">
        <f>SUMIFS(Import!BY$2:BY$237,Import!$F$2:$F$237,$F105,Import!$G$2:$G$237,$G105)</f>
        <v>0</v>
      </c>
      <c r="BZ105" s="2">
        <f>SUMIFS(Import!BZ$2:BZ$237,Import!$F$2:$F$237,$F105,Import!$G$2:$G$237,$G105)</f>
        <v>0</v>
      </c>
      <c r="CA105" s="2">
        <f t="shared" si="63"/>
        <v>0</v>
      </c>
      <c r="CB105" s="2">
        <f t="shared" si="63"/>
        <v>0</v>
      </c>
      <c r="CC105" s="2">
        <f t="shared" si="63"/>
        <v>0</v>
      </c>
      <c r="CD105" s="2">
        <f>SUMIFS(Import!CD$2:CD$237,Import!$F$2:$F$237,$F105,Import!$G$2:$G$237,$G105)</f>
        <v>0</v>
      </c>
      <c r="CE105" s="2">
        <f>SUMIFS(Import!CE$2:CE$237,Import!$F$2:$F$237,$F105,Import!$G$2:$G$237,$G105)</f>
        <v>0</v>
      </c>
      <c r="CF105" s="2">
        <f>SUMIFS(Import!CF$2:CF$237,Import!$F$2:$F$237,$F105,Import!$G$2:$G$237,$G105)</f>
        <v>0</v>
      </c>
      <c r="CG105" s="2">
        <f>SUMIFS(Import!CG$2:CG$237,Import!$F$2:$F$237,$F105,Import!$G$2:$G$237,$G105)</f>
        <v>0</v>
      </c>
      <c r="CH105" s="2">
        <f t="shared" si="64"/>
        <v>0</v>
      </c>
      <c r="CI105" s="2">
        <f t="shared" si="64"/>
        <v>0</v>
      </c>
      <c r="CJ105" s="2">
        <f t="shared" si="64"/>
        <v>0</v>
      </c>
      <c r="CK105" s="2">
        <f>SUMIFS(Import!CK$2:CK$237,Import!$F$2:$F$237,$F105,Import!$G$2:$G$237,$G105)</f>
        <v>0</v>
      </c>
      <c r="CL105" s="2">
        <f>SUMIFS(Import!CL$2:CL$237,Import!$F$2:$F$237,$F105,Import!$G$2:$G$237,$G105)</f>
        <v>0</v>
      </c>
      <c r="CM105" s="2">
        <f>SUMIFS(Import!CM$2:CM$237,Import!$F$2:$F$237,$F105,Import!$G$2:$G$237,$G105)</f>
        <v>0</v>
      </c>
      <c r="CN105" s="2">
        <f>SUMIFS(Import!CN$2:CN$237,Import!$F$2:$F$237,$F105,Import!$G$2:$G$237,$G105)</f>
        <v>0</v>
      </c>
      <c r="CO105" s="3">
        <f t="shared" si="65"/>
        <v>0</v>
      </c>
      <c r="CP105" s="3">
        <f t="shared" si="65"/>
        <v>0</v>
      </c>
      <c r="CQ105" s="3">
        <f t="shared" si="65"/>
        <v>0</v>
      </c>
      <c r="CR105" s="2">
        <f>SUMIFS(Import!CR$2:CR$237,Import!$F$2:$F$237,$F105,Import!$G$2:$G$237,$G105)</f>
        <v>0</v>
      </c>
      <c r="CS105" s="2">
        <f>SUMIFS(Import!CS$2:CS$237,Import!$F$2:$F$237,$F105,Import!$G$2:$G$237,$G105)</f>
        <v>0</v>
      </c>
      <c r="CT105" s="2">
        <f>SUMIFS(Import!CT$2:CT$237,Import!$F$2:$F$237,$F105,Import!$G$2:$G$237,$G105)</f>
        <v>0</v>
      </c>
    </row>
    <row r="106" spans="1:98" x14ac:dyDescent="0.25">
      <c r="A106" s="2" t="s">
        <v>38</v>
      </c>
      <c r="B106" s="2" t="s">
        <v>39</v>
      </c>
      <c r="C106" s="2">
        <v>1</v>
      </c>
      <c r="D106" s="2" t="s">
        <v>40</v>
      </c>
      <c r="E106" s="2">
        <v>31</v>
      </c>
      <c r="F106" s="2" t="s">
        <v>63</v>
      </c>
      <c r="G106" s="2">
        <v>5</v>
      </c>
      <c r="H106" s="2">
        <f>IF(SUMIFS(Import!H$2:H$237,Import!$F$2:$F$237,$F106,Import!$G$2:$G$237,$G106)=0,Data_T1!$H106,SUMIFS(Import!H$2:H$237,Import!$F$2:$F$237,$F106,Import!$G$2:$G$237,$G106))</f>
        <v>131</v>
      </c>
      <c r="I106" s="2">
        <f>SUMIFS(Import!I$2:I$237,Import!$F$2:$F$237,$F106,Import!$G$2:$G$237,$G106)</f>
        <v>44</v>
      </c>
      <c r="J106" s="2">
        <f>SUMIFS(Import!J$2:J$237,Import!$F$2:$F$237,$F106,Import!$G$2:$G$237,$G106)</f>
        <v>33.590000000000003</v>
      </c>
      <c r="K106" s="2">
        <f>SUMIFS(Import!K$2:K$237,Import!$F$2:$F$237,$F106,Import!$G$2:$G$237,$G106)</f>
        <v>87</v>
      </c>
      <c r="L106" s="2">
        <f>SUMIFS(Import!L$2:L$237,Import!$F$2:$F$237,$F106,Import!$G$2:$G$237,$G106)</f>
        <v>66.41</v>
      </c>
      <c r="M106" s="2">
        <f>SUMIFS(Import!M$2:M$237,Import!$F$2:$F$237,$F106,Import!$G$2:$G$237,$G106)</f>
        <v>8</v>
      </c>
      <c r="N106" s="2">
        <f>SUMIFS(Import!N$2:N$237,Import!$F$2:$F$237,$F106,Import!$G$2:$G$237,$G106)</f>
        <v>6.11</v>
      </c>
      <c r="O106" s="2">
        <f>SUMIFS(Import!O$2:O$237,Import!$F$2:$F$237,$F106,Import!$G$2:$G$237,$G106)</f>
        <v>9.1999999999999993</v>
      </c>
      <c r="P106" s="2">
        <f>SUMIFS(Import!P$2:P$237,Import!$F$2:$F$237,$F106,Import!$G$2:$G$237,$G106)</f>
        <v>0</v>
      </c>
      <c r="Q106" s="2">
        <f>SUMIFS(Import!Q$2:Q$237,Import!$F$2:$F$237,$F106,Import!$G$2:$G$237,$G106)</f>
        <v>0</v>
      </c>
      <c r="R106" s="2">
        <f>SUMIFS(Import!R$2:R$237,Import!$F$2:$F$237,$F106,Import!$G$2:$G$237,$G106)</f>
        <v>0</v>
      </c>
      <c r="S106" s="2">
        <f>SUMIFS(Import!S$2:S$237,Import!$F$2:$F$237,$F106,Import!$G$2:$G$237,$G106)</f>
        <v>79</v>
      </c>
      <c r="T106" s="2">
        <f>SUMIFS(Import!T$2:T$237,Import!$F$2:$F$237,$F106,Import!$G$2:$G$237,$G106)</f>
        <v>60.31</v>
      </c>
      <c r="U106" s="2">
        <f>SUMIFS(Import!U$2:U$237,Import!$F$2:$F$237,$F106,Import!$G$2:$G$237,$G106)</f>
        <v>90.8</v>
      </c>
      <c r="V106" s="2">
        <f>SUMIFS(Import!V$2:V$237,Import!$F$2:$F$237,$F106,Import!$G$2:$G$237,$G106)</f>
        <v>1</v>
      </c>
      <c r="W106" s="2" t="str">
        <f t="shared" si="55"/>
        <v>M</v>
      </c>
      <c r="X106" s="2" t="str">
        <f t="shared" si="55"/>
        <v>GREIG</v>
      </c>
      <c r="Y106" s="2" t="str">
        <f t="shared" si="55"/>
        <v>Moana</v>
      </c>
      <c r="Z106" s="2">
        <f>SUMIFS(Import!Z$2:Z$237,Import!$F$2:$F$237,$F106,Import!$G$2:$G$237,$G106)</f>
        <v>14</v>
      </c>
      <c r="AA106" s="2">
        <f>SUMIFS(Import!AA$2:AA$237,Import!$F$2:$F$237,$F106,Import!$G$2:$G$237,$G106)</f>
        <v>10.69</v>
      </c>
      <c r="AB106" s="2">
        <f>SUMIFS(Import!AB$2:AB$237,Import!$F$2:$F$237,$F106,Import!$G$2:$G$237,$G106)</f>
        <v>17.72</v>
      </c>
      <c r="AC106" s="2">
        <f>SUMIFS(Import!AC$2:AC$237,Import!$F$2:$F$237,$F106,Import!$G$2:$G$237,$G106)</f>
        <v>3</v>
      </c>
      <c r="AD106" s="2" t="str">
        <f t="shared" si="56"/>
        <v>F</v>
      </c>
      <c r="AE106" s="2" t="str">
        <f t="shared" si="56"/>
        <v>SAGE</v>
      </c>
      <c r="AF106" s="2" t="str">
        <f t="shared" si="56"/>
        <v>Maina</v>
      </c>
      <c r="AG106" s="2">
        <f>SUMIFS(Import!AG$2:AG$237,Import!$F$2:$F$237,$F106,Import!$G$2:$G$237,$G106)</f>
        <v>65</v>
      </c>
      <c r="AH106" s="2">
        <f>SUMIFS(Import!AH$2:AH$237,Import!$F$2:$F$237,$F106,Import!$G$2:$G$237,$G106)</f>
        <v>49.62</v>
      </c>
      <c r="AI106" s="2">
        <f>SUMIFS(Import!AI$2:AI$237,Import!$F$2:$F$237,$F106,Import!$G$2:$G$237,$G106)</f>
        <v>82.28</v>
      </c>
      <c r="AJ106" s="2">
        <f>SUMIFS(Import!AJ$2:AJ$237,Import!$F$2:$F$237,$F106,Import!$G$2:$G$237,$G106)</f>
        <v>0</v>
      </c>
      <c r="AK106" s="2">
        <f t="shared" si="57"/>
        <v>0</v>
      </c>
      <c r="AL106" s="2">
        <f t="shared" si="57"/>
        <v>0</v>
      </c>
      <c r="AM106" s="2">
        <f t="shared" si="57"/>
        <v>0</v>
      </c>
      <c r="AN106" s="2">
        <f>SUMIFS(Import!AN$2:AN$237,Import!$F$2:$F$237,$F106,Import!$G$2:$G$237,$G106)</f>
        <v>0</v>
      </c>
      <c r="AO106" s="2">
        <f>SUMIFS(Import!AO$2:AO$237,Import!$F$2:$F$237,$F106,Import!$G$2:$G$237,$G106)</f>
        <v>0</v>
      </c>
      <c r="AP106" s="2">
        <f>SUMIFS(Import!AP$2:AP$237,Import!$F$2:$F$237,$F106,Import!$G$2:$G$237,$G106)</f>
        <v>0</v>
      </c>
      <c r="AQ106" s="2">
        <f>SUMIFS(Import!AQ$2:AQ$237,Import!$F$2:$F$237,$F106,Import!$G$2:$G$237,$G106)</f>
        <v>0</v>
      </c>
      <c r="AR106" s="2">
        <f t="shared" si="58"/>
        <v>0</v>
      </c>
      <c r="AS106" s="2">
        <f t="shared" si="58"/>
        <v>0</v>
      </c>
      <c r="AT106" s="2">
        <f t="shared" si="58"/>
        <v>0</v>
      </c>
      <c r="AU106" s="2">
        <f>SUMIFS(Import!AU$2:AU$237,Import!$F$2:$F$237,$F106,Import!$G$2:$G$237,$G106)</f>
        <v>0</v>
      </c>
      <c r="AV106" s="2">
        <f>SUMIFS(Import!AV$2:AV$237,Import!$F$2:$F$237,$F106,Import!$G$2:$G$237,$G106)</f>
        <v>0</v>
      </c>
      <c r="AW106" s="2">
        <f>SUMIFS(Import!AW$2:AW$237,Import!$F$2:$F$237,$F106,Import!$G$2:$G$237,$G106)</f>
        <v>0</v>
      </c>
      <c r="AX106" s="2">
        <f>SUMIFS(Import!AX$2:AX$237,Import!$F$2:$F$237,$F106,Import!$G$2:$G$237,$G106)</f>
        <v>0</v>
      </c>
      <c r="AY106" s="2">
        <f t="shared" si="59"/>
        <v>0</v>
      </c>
      <c r="AZ106" s="2">
        <f t="shared" si="59"/>
        <v>0</v>
      </c>
      <c r="BA106" s="2">
        <f t="shared" si="59"/>
        <v>0</v>
      </c>
      <c r="BB106" s="2">
        <f>SUMIFS(Import!BB$2:BB$237,Import!$F$2:$F$237,$F106,Import!$G$2:$G$237,$G106)</f>
        <v>0</v>
      </c>
      <c r="BC106" s="2">
        <f>SUMIFS(Import!BC$2:BC$237,Import!$F$2:$F$237,$F106,Import!$G$2:$G$237,$G106)</f>
        <v>0</v>
      </c>
      <c r="BD106" s="2">
        <f>SUMIFS(Import!BD$2:BD$237,Import!$F$2:$F$237,$F106,Import!$G$2:$G$237,$G106)</f>
        <v>0</v>
      </c>
      <c r="BE106" s="2">
        <f>SUMIFS(Import!BE$2:BE$237,Import!$F$2:$F$237,$F106,Import!$G$2:$G$237,$G106)</f>
        <v>0</v>
      </c>
      <c r="BF106" s="2">
        <f t="shared" si="60"/>
        <v>0</v>
      </c>
      <c r="BG106" s="2">
        <f t="shared" si="60"/>
        <v>0</v>
      </c>
      <c r="BH106" s="2">
        <f t="shared" si="60"/>
        <v>0</v>
      </c>
      <c r="BI106" s="2">
        <f>SUMIFS(Import!BI$2:BI$237,Import!$F$2:$F$237,$F106,Import!$G$2:$G$237,$G106)</f>
        <v>0</v>
      </c>
      <c r="BJ106" s="2">
        <f>SUMIFS(Import!BJ$2:BJ$237,Import!$F$2:$F$237,$F106,Import!$G$2:$G$237,$G106)</f>
        <v>0</v>
      </c>
      <c r="BK106" s="2">
        <f>SUMIFS(Import!BK$2:BK$237,Import!$F$2:$F$237,$F106,Import!$G$2:$G$237,$G106)</f>
        <v>0</v>
      </c>
      <c r="BL106" s="2">
        <f>SUMIFS(Import!BL$2:BL$237,Import!$F$2:$F$237,$F106,Import!$G$2:$G$237,$G106)</f>
        <v>0</v>
      </c>
      <c r="BM106" s="2">
        <f t="shared" si="61"/>
        <v>0</v>
      </c>
      <c r="BN106" s="2">
        <f t="shared" si="61"/>
        <v>0</v>
      </c>
      <c r="BO106" s="2">
        <f t="shared" si="61"/>
        <v>0</v>
      </c>
      <c r="BP106" s="2">
        <f>SUMIFS(Import!BP$2:BP$237,Import!$F$2:$F$237,$F106,Import!$G$2:$G$237,$G106)</f>
        <v>0</v>
      </c>
      <c r="BQ106" s="2">
        <f>SUMIFS(Import!BQ$2:BQ$237,Import!$F$2:$F$237,$F106,Import!$G$2:$G$237,$G106)</f>
        <v>0</v>
      </c>
      <c r="BR106" s="2">
        <f>SUMIFS(Import!BR$2:BR$237,Import!$F$2:$F$237,$F106,Import!$G$2:$G$237,$G106)</f>
        <v>0</v>
      </c>
      <c r="BS106" s="2">
        <f>SUMIFS(Import!BS$2:BS$237,Import!$F$2:$F$237,$F106,Import!$G$2:$G$237,$G106)</f>
        <v>0</v>
      </c>
      <c r="BT106" s="2">
        <f t="shared" si="62"/>
        <v>0</v>
      </c>
      <c r="BU106" s="2">
        <f t="shared" si="62"/>
        <v>0</v>
      </c>
      <c r="BV106" s="2">
        <f t="shared" si="62"/>
        <v>0</v>
      </c>
      <c r="BW106" s="2">
        <f>SUMIFS(Import!BW$2:BW$237,Import!$F$2:$F$237,$F106,Import!$G$2:$G$237,$G106)</f>
        <v>0</v>
      </c>
      <c r="BX106" s="2">
        <f>SUMIFS(Import!BX$2:BX$237,Import!$F$2:$F$237,$F106,Import!$G$2:$G$237,$G106)</f>
        <v>0</v>
      </c>
      <c r="BY106" s="2">
        <f>SUMIFS(Import!BY$2:BY$237,Import!$F$2:$F$237,$F106,Import!$G$2:$G$237,$G106)</f>
        <v>0</v>
      </c>
      <c r="BZ106" s="2">
        <f>SUMIFS(Import!BZ$2:BZ$237,Import!$F$2:$F$237,$F106,Import!$G$2:$G$237,$G106)</f>
        <v>0</v>
      </c>
      <c r="CA106" s="2">
        <f t="shared" si="63"/>
        <v>0</v>
      </c>
      <c r="CB106" s="2">
        <f t="shared" si="63"/>
        <v>0</v>
      </c>
      <c r="CC106" s="2">
        <f t="shared" si="63"/>
        <v>0</v>
      </c>
      <c r="CD106" s="2">
        <f>SUMIFS(Import!CD$2:CD$237,Import!$F$2:$F$237,$F106,Import!$G$2:$G$237,$G106)</f>
        <v>0</v>
      </c>
      <c r="CE106" s="2">
        <f>SUMIFS(Import!CE$2:CE$237,Import!$F$2:$F$237,$F106,Import!$G$2:$G$237,$G106)</f>
        <v>0</v>
      </c>
      <c r="CF106" s="2">
        <f>SUMIFS(Import!CF$2:CF$237,Import!$F$2:$F$237,$F106,Import!$G$2:$G$237,$G106)</f>
        <v>0</v>
      </c>
      <c r="CG106" s="2">
        <f>SUMIFS(Import!CG$2:CG$237,Import!$F$2:$F$237,$F106,Import!$G$2:$G$237,$G106)</f>
        <v>0</v>
      </c>
      <c r="CH106" s="2">
        <f t="shared" si="64"/>
        <v>0</v>
      </c>
      <c r="CI106" s="2">
        <f t="shared" si="64"/>
        <v>0</v>
      </c>
      <c r="CJ106" s="2">
        <f t="shared" si="64"/>
        <v>0</v>
      </c>
      <c r="CK106" s="2">
        <f>SUMIFS(Import!CK$2:CK$237,Import!$F$2:$F$237,$F106,Import!$G$2:$G$237,$G106)</f>
        <v>0</v>
      </c>
      <c r="CL106" s="2">
        <f>SUMIFS(Import!CL$2:CL$237,Import!$F$2:$F$237,$F106,Import!$G$2:$G$237,$G106)</f>
        <v>0</v>
      </c>
      <c r="CM106" s="2">
        <f>SUMIFS(Import!CM$2:CM$237,Import!$F$2:$F$237,$F106,Import!$G$2:$G$237,$G106)</f>
        <v>0</v>
      </c>
      <c r="CN106" s="2">
        <f>SUMIFS(Import!CN$2:CN$237,Import!$F$2:$F$237,$F106,Import!$G$2:$G$237,$G106)</f>
        <v>0</v>
      </c>
      <c r="CO106" s="3">
        <f t="shared" si="65"/>
        <v>0</v>
      </c>
      <c r="CP106" s="3">
        <f t="shared" si="65"/>
        <v>0</v>
      </c>
      <c r="CQ106" s="3">
        <f t="shared" si="65"/>
        <v>0</v>
      </c>
      <c r="CR106" s="2">
        <f>SUMIFS(Import!CR$2:CR$237,Import!$F$2:$F$237,$F106,Import!$G$2:$G$237,$G106)</f>
        <v>0</v>
      </c>
      <c r="CS106" s="2">
        <f>SUMIFS(Import!CS$2:CS$237,Import!$F$2:$F$237,$F106,Import!$G$2:$G$237,$G106)</f>
        <v>0</v>
      </c>
      <c r="CT106" s="2">
        <f>SUMIFS(Import!CT$2:CT$237,Import!$F$2:$F$237,$F106,Import!$G$2:$G$237,$G106)</f>
        <v>0</v>
      </c>
    </row>
    <row r="107" spans="1:98" x14ac:dyDescent="0.25">
      <c r="A107" s="2" t="s">
        <v>38</v>
      </c>
      <c r="B107" s="2" t="s">
        <v>39</v>
      </c>
      <c r="C107" s="2">
        <v>1</v>
      </c>
      <c r="D107" s="2" t="s">
        <v>40</v>
      </c>
      <c r="E107" s="2">
        <v>32</v>
      </c>
      <c r="F107" s="2" t="s">
        <v>64</v>
      </c>
      <c r="G107" s="2">
        <v>1</v>
      </c>
      <c r="H107" s="2">
        <f>IF(SUMIFS(Import!H$2:H$237,Import!$F$2:$F$237,$F107,Import!$G$2:$G$237,$G107)=0,Data_T1!$H107,SUMIFS(Import!H$2:H$237,Import!$F$2:$F$237,$F107,Import!$G$2:$G$237,$G107))</f>
        <v>157</v>
      </c>
      <c r="I107" s="2">
        <f>SUMIFS(Import!I$2:I$237,Import!$F$2:$F$237,$F107,Import!$G$2:$G$237,$G107)</f>
        <v>59</v>
      </c>
      <c r="J107" s="2">
        <f>SUMIFS(Import!J$2:J$237,Import!$F$2:$F$237,$F107,Import!$G$2:$G$237,$G107)</f>
        <v>37.58</v>
      </c>
      <c r="K107" s="2">
        <f>SUMIFS(Import!K$2:K$237,Import!$F$2:$F$237,$F107,Import!$G$2:$G$237,$G107)</f>
        <v>98</v>
      </c>
      <c r="L107" s="2">
        <f>SUMIFS(Import!L$2:L$237,Import!$F$2:$F$237,$F107,Import!$G$2:$G$237,$G107)</f>
        <v>62.42</v>
      </c>
      <c r="M107" s="2">
        <f>SUMIFS(Import!M$2:M$237,Import!$F$2:$F$237,$F107,Import!$G$2:$G$237,$G107)</f>
        <v>2</v>
      </c>
      <c r="N107" s="2">
        <f>SUMIFS(Import!N$2:N$237,Import!$F$2:$F$237,$F107,Import!$G$2:$G$237,$G107)</f>
        <v>1.27</v>
      </c>
      <c r="O107" s="2">
        <f>SUMIFS(Import!O$2:O$237,Import!$F$2:$F$237,$F107,Import!$G$2:$G$237,$G107)</f>
        <v>2.04</v>
      </c>
      <c r="P107" s="2">
        <f>SUMIFS(Import!P$2:P$237,Import!$F$2:$F$237,$F107,Import!$G$2:$G$237,$G107)</f>
        <v>1</v>
      </c>
      <c r="Q107" s="2">
        <f>SUMIFS(Import!Q$2:Q$237,Import!$F$2:$F$237,$F107,Import!$G$2:$G$237,$G107)</f>
        <v>0.64</v>
      </c>
      <c r="R107" s="2">
        <f>SUMIFS(Import!R$2:R$237,Import!$F$2:$F$237,$F107,Import!$G$2:$G$237,$G107)</f>
        <v>1.02</v>
      </c>
      <c r="S107" s="2">
        <f>SUMIFS(Import!S$2:S$237,Import!$F$2:$F$237,$F107,Import!$G$2:$G$237,$G107)</f>
        <v>95</v>
      </c>
      <c r="T107" s="2">
        <f>SUMIFS(Import!T$2:T$237,Import!$F$2:$F$237,$F107,Import!$G$2:$G$237,$G107)</f>
        <v>60.51</v>
      </c>
      <c r="U107" s="2">
        <f>SUMIFS(Import!U$2:U$237,Import!$F$2:$F$237,$F107,Import!$G$2:$G$237,$G107)</f>
        <v>96.94</v>
      </c>
      <c r="V107" s="2">
        <f>SUMIFS(Import!V$2:V$237,Import!$F$2:$F$237,$F107,Import!$G$2:$G$237,$G107)</f>
        <v>1</v>
      </c>
      <c r="W107" s="2" t="str">
        <f t="shared" si="55"/>
        <v>M</v>
      </c>
      <c r="X107" s="2" t="str">
        <f t="shared" si="55"/>
        <v>GREIG</v>
      </c>
      <c r="Y107" s="2" t="str">
        <f t="shared" si="55"/>
        <v>Moana</v>
      </c>
      <c r="Z107" s="2">
        <f>SUMIFS(Import!Z$2:Z$237,Import!$F$2:$F$237,$F107,Import!$G$2:$G$237,$G107)</f>
        <v>42</v>
      </c>
      <c r="AA107" s="2">
        <f>SUMIFS(Import!AA$2:AA$237,Import!$F$2:$F$237,$F107,Import!$G$2:$G$237,$G107)</f>
        <v>26.75</v>
      </c>
      <c r="AB107" s="2">
        <f>SUMIFS(Import!AB$2:AB$237,Import!$F$2:$F$237,$F107,Import!$G$2:$G$237,$G107)</f>
        <v>44.21</v>
      </c>
      <c r="AC107" s="2">
        <f>SUMIFS(Import!AC$2:AC$237,Import!$F$2:$F$237,$F107,Import!$G$2:$G$237,$G107)</f>
        <v>3</v>
      </c>
      <c r="AD107" s="2" t="str">
        <f t="shared" si="56"/>
        <v>F</v>
      </c>
      <c r="AE107" s="2" t="str">
        <f t="shared" si="56"/>
        <v>SAGE</v>
      </c>
      <c r="AF107" s="2" t="str">
        <f t="shared" si="56"/>
        <v>Maina</v>
      </c>
      <c r="AG107" s="2">
        <f>SUMIFS(Import!AG$2:AG$237,Import!$F$2:$F$237,$F107,Import!$G$2:$G$237,$G107)</f>
        <v>53</v>
      </c>
      <c r="AH107" s="2">
        <f>SUMIFS(Import!AH$2:AH$237,Import!$F$2:$F$237,$F107,Import!$G$2:$G$237,$G107)</f>
        <v>33.76</v>
      </c>
      <c r="AI107" s="2">
        <f>SUMIFS(Import!AI$2:AI$237,Import!$F$2:$F$237,$F107,Import!$G$2:$G$237,$G107)</f>
        <v>55.79</v>
      </c>
      <c r="AJ107" s="2">
        <f>SUMIFS(Import!AJ$2:AJ$237,Import!$F$2:$F$237,$F107,Import!$G$2:$G$237,$G107)</f>
        <v>0</v>
      </c>
      <c r="AK107" s="2">
        <f t="shared" si="57"/>
        <v>0</v>
      </c>
      <c r="AL107" s="2">
        <f t="shared" si="57"/>
        <v>0</v>
      </c>
      <c r="AM107" s="2">
        <f t="shared" si="57"/>
        <v>0</v>
      </c>
      <c r="AN107" s="2">
        <f>SUMIFS(Import!AN$2:AN$237,Import!$F$2:$F$237,$F107,Import!$G$2:$G$237,$G107)</f>
        <v>0</v>
      </c>
      <c r="AO107" s="2">
        <f>SUMIFS(Import!AO$2:AO$237,Import!$F$2:$F$237,$F107,Import!$G$2:$G$237,$G107)</f>
        <v>0</v>
      </c>
      <c r="AP107" s="2">
        <f>SUMIFS(Import!AP$2:AP$237,Import!$F$2:$F$237,$F107,Import!$G$2:$G$237,$G107)</f>
        <v>0</v>
      </c>
      <c r="AQ107" s="2">
        <f>SUMIFS(Import!AQ$2:AQ$237,Import!$F$2:$F$237,$F107,Import!$G$2:$G$237,$G107)</f>
        <v>0</v>
      </c>
      <c r="AR107" s="2">
        <f t="shared" si="58"/>
        <v>0</v>
      </c>
      <c r="AS107" s="2">
        <f t="shared" si="58"/>
        <v>0</v>
      </c>
      <c r="AT107" s="2">
        <f t="shared" si="58"/>
        <v>0</v>
      </c>
      <c r="AU107" s="2">
        <f>SUMIFS(Import!AU$2:AU$237,Import!$F$2:$F$237,$F107,Import!$G$2:$G$237,$G107)</f>
        <v>0</v>
      </c>
      <c r="AV107" s="2">
        <f>SUMIFS(Import!AV$2:AV$237,Import!$F$2:$F$237,$F107,Import!$G$2:$G$237,$G107)</f>
        <v>0</v>
      </c>
      <c r="AW107" s="2">
        <f>SUMIFS(Import!AW$2:AW$237,Import!$F$2:$F$237,$F107,Import!$G$2:$G$237,$G107)</f>
        <v>0</v>
      </c>
      <c r="AX107" s="2">
        <f>SUMIFS(Import!AX$2:AX$237,Import!$F$2:$F$237,$F107,Import!$G$2:$G$237,$G107)</f>
        <v>0</v>
      </c>
      <c r="AY107" s="2">
        <f t="shared" si="59"/>
        <v>0</v>
      </c>
      <c r="AZ107" s="2">
        <f t="shared" si="59"/>
        <v>0</v>
      </c>
      <c r="BA107" s="2">
        <f t="shared" si="59"/>
        <v>0</v>
      </c>
      <c r="BB107" s="2">
        <f>SUMIFS(Import!BB$2:BB$237,Import!$F$2:$F$237,$F107,Import!$G$2:$G$237,$G107)</f>
        <v>0</v>
      </c>
      <c r="BC107" s="2">
        <f>SUMIFS(Import!BC$2:BC$237,Import!$F$2:$F$237,$F107,Import!$G$2:$G$237,$G107)</f>
        <v>0</v>
      </c>
      <c r="BD107" s="2">
        <f>SUMIFS(Import!BD$2:BD$237,Import!$F$2:$F$237,$F107,Import!$G$2:$G$237,$G107)</f>
        <v>0</v>
      </c>
      <c r="BE107" s="2">
        <f>SUMIFS(Import!BE$2:BE$237,Import!$F$2:$F$237,$F107,Import!$G$2:$G$237,$G107)</f>
        <v>0</v>
      </c>
      <c r="BF107" s="2">
        <f t="shared" si="60"/>
        <v>0</v>
      </c>
      <c r="BG107" s="2">
        <f t="shared" si="60"/>
        <v>0</v>
      </c>
      <c r="BH107" s="2">
        <f t="shared" si="60"/>
        <v>0</v>
      </c>
      <c r="BI107" s="2">
        <f>SUMIFS(Import!BI$2:BI$237,Import!$F$2:$F$237,$F107,Import!$G$2:$G$237,$G107)</f>
        <v>0</v>
      </c>
      <c r="BJ107" s="2">
        <f>SUMIFS(Import!BJ$2:BJ$237,Import!$F$2:$F$237,$F107,Import!$G$2:$G$237,$G107)</f>
        <v>0</v>
      </c>
      <c r="BK107" s="2">
        <f>SUMIFS(Import!BK$2:BK$237,Import!$F$2:$F$237,$F107,Import!$G$2:$G$237,$G107)</f>
        <v>0</v>
      </c>
      <c r="BL107" s="2">
        <f>SUMIFS(Import!BL$2:BL$237,Import!$F$2:$F$237,$F107,Import!$G$2:$G$237,$G107)</f>
        <v>0</v>
      </c>
      <c r="BM107" s="2">
        <f t="shared" si="61"/>
        <v>0</v>
      </c>
      <c r="BN107" s="2">
        <f t="shared" si="61"/>
        <v>0</v>
      </c>
      <c r="BO107" s="2">
        <f t="shared" si="61"/>
        <v>0</v>
      </c>
      <c r="BP107" s="2">
        <f>SUMIFS(Import!BP$2:BP$237,Import!$F$2:$F$237,$F107,Import!$G$2:$G$237,$G107)</f>
        <v>0</v>
      </c>
      <c r="BQ107" s="2">
        <f>SUMIFS(Import!BQ$2:BQ$237,Import!$F$2:$F$237,$F107,Import!$G$2:$G$237,$G107)</f>
        <v>0</v>
      </c>
      <c r="BR107" s="2">
        <f>SUMIFS(Import!BR$2:BR$237,Import!$F$2:$F$237,$F107,Import!$G$2:$G$237,$G107)</f>
        <v>0</v>
      </c>
      <c r="BS107" s="2">
        <f>SUMIFS(Import!BS$2:BS$237,Import!$F$2:$F$237,$F107,Import!$G$2:$G$237,$G107)</f>
        <v>0</v>
      </c>
      <c r="BT107" s="2">
        <f t="shared" si="62"/>
        <v>0</v>
      </c>
      <c r="BU107" s="2">
        <f t="shared" si="62"/>
        <v>0</v>
      </c>
      <c r="BV107" s="2">
        <f t="shared" si="62"/>
        <v>0</v>
      </c>
      <c r="BW107" s="2">
        <f>SUMIFS(Import!BW$2:BW$237,Import!$F$2:$F$237,$F107,Import!$G$2:$G$237,$G107)</f>
        <v>0</v>
      </c>
      <c r="BX107" s="2">
        <f>SUMIFS(Import!BX$2:BX$237,Import!$F$2:$F$237,$F107,Import!$G$2:$G$237,$G107)</f>
        <v>0</v>
      </c>
      <c r="BY107" s="2">
        <f>SUMIFS(Import!BY$2:BY$237,Import!$F$2:$F$237,$F107,Import!$G$2:$G$237,$G107)</f>
        <v>0</v>
      </c>
      <c r="BZ107" s="2">
        <f>SUMIFS(Import!BZ$2:BZ$237,Import!$F$2:$F$237,$F107,Import!$G$2:$G$237,$G107)</f>
        <v>0</v>
      </c>
      <c r="CA107" s="2">
        <f t="shared" si="63"/>
        <v>0</v>
      </c>
      <c r="CB107" s="2">
        <f t="shared" si="63"/>
        <v>0</v>
      </c>
      <c r="CC107" s="2">
        <f t="shared" si="63"/>
        <v>0</v>
      </c>
      <c r="CD107" s="2">
        <f>SUMIFS(Import!CD$2:CD$237,Import!$F$2:$F$237,$F107,Import!$G$2:$G$237,$G107)</f>
        <v>0</v>
      </c>
      <c r="CE107" s="2">
        <f>SUMIFS(Import!CE$2:CE$237,Import!$F$2:$F$237,$F107,Import!$G$2:$G$237,$G107)</f>
        <v>0</v>
      </c>
      <c r="CF107" s="2">
        <f>SUMIFS(Import!CF$2:CF$237,Import!$F$2:$F$237,$F107,Import!$G$2:$G$237,$G107)</f>
        <v>0</v>
      </c>
      <c r="CG107" s="2">
        <f>SUMIFS(Import!CG$2:CG$237,Import!$F$2:$F$237,$F107,Import!$G$2:$G$237,$G107)</f>
        <v>0</v>
      </c>
      <c r="CH107" s="2">
        <f t="shared" si="64"/>
        <v>0</v>
      </c>
      <c r="CI107" s="2">
        <f t="shared" si="64"/>
        <v>0</v>
      </c>
      <c r="CJ107" s="2">
        <f t="shared" si="64"/>
        <v>0</v>
      </c>
      <c r="CK107" s="2">
        <f>SUMIFS(Import!CK$2:CK$237,Import!$F$2:$F$237,$F107,Import!$G$2:$G$237,$G107)</f>
        <v>0</v>
      </c>
      <c r="CL107" s="2">
        <f>SUMIFS(Import!CL$2:CL$237,Import!$F$2:$F$237,$F107,Import!$G$2:$G$237,$G107)</f>
        <v>0</v>
      </c>
      <c r="CM107" s="2">
        <f>SUMIFS(Import!CM$2:CM$237,Import!$F$2:$F$237,$F107,Import!$G$2:$G$237,$G107)</f>
        <v>0</v>
      </c>
      <c r="CN107" s="2">
        <f>SUMIFS(Import!CN$2:CN$237,Import!$F$2:$F$237,$F107,Import!$G$2:$G$237,$G107)</f>
        <v>0</v>
      </c>
      <c r="CO107" s="3">
        <f t="shared" si="65"/>
        <v>0</v>
      </c>
      <c r="CP107" s="3">
        <f t="shared" si="65"/>
        <v>0</v>
      </c>
      <c r="CQ107" s="3">
        <f t="shared" si="65"/>
        <v>0</v>
      </c>
      <c r="CR107" s="2">
        <f>SUMIFS(Import!CR$2:CR$237,Import!$F$2:$F$237,$F107,Import!$G$2:$G$237,$G107)</f>
        <v>0</v>
      </c>
      <c r="CS107" s="2">
        <f>SUMIFS(Import!CS$2:CS$237,Import!$F$2:$F$237,$F107,Import!$G$2:$G$237,$G107)</f>
        <v>0</v>
      </c>
      <c r="CT107" s="2">
        <f>SUMIFS(Import!CT$2:CT$237,Import!$F$2:$F$237,$F107,Import!$G$2:$G$237,$G107)</f>
        <v>0</v>
      </c>
    </row>
    <row r="108" spans="1:98" x14ac:dyDescent="0.25">
      <c r="A108" s="2" t="s">
        <v>38</v>
      </c>
      <c r="B108" s="2" t="s">
        <v>39</v>
      </c>
      <c r="C108" s="2">
        <v>1</v>
      </c>
      <c r="D108" s="2" t="s">
        <v>40</v>
      </c>
      <c r="E108" s="2">
        <v>32</v>
      </c>
      <c r="F108" s="2" t="s">
        <v>64</v>
      </c>
      <c r="G108" s="2">
        <v>2</v>
      </c>
      <c r="H108" s="2">
        <f>IF(SUMIFS(Import!H$2:H$237,Import!$F$2:$F$237,$F108,Import!$G$2:$G$237,$G108)=0,Data_T1!$H108,SUMIFS(Import!H$2:H$237,Import!$F$2:$F$237,$F108,Import!$G$2:$G$237,$G108))</f>
        <v>92</v>
      </c>
      <c r="I108" s="2">
        <f>SUMIFS(Import!I$2:I$237,Import!$F$2:$F$237,$F108,Import!$G$2:$G$237,$G108)</f>
        <v>46</v>
      </c>
      <c r="J108" s="2">
        <f>SUMIFS(Import!J$2:J$237,Import!$F$2:$F$237,$F108,Import!$G$2:$G$237,$G108)</f>
        <v>50</v>
      </c>
      <c r="K108" s="2">
        <f>SUMIFS(Import!K$2:K$237,Import!$F$2:$F$237,$F108,Import!$G$2:$G$237,$G108)</f>
        <v>46</v>
      </c>
      <c r="L108" s="2">
        <f>SUMIFS(Import!L$2:L$237,Import!$F$2:$F$237,$F108,Import!$G$2:$G$237,$G108)</f>
        <v>50</v>
      </c>
      <c r="M108" s="2">
        <f>SUMIFS(Import!M$2:M$237,Import!$F$2:$F$237,$F108,Import!$G$2:$G$237,$G108)</f>
        <v>3</v>
      </c>
      <c r="N108" s="2">
        <f>SUMIFS(Import!N$2:N$237,Import!$F$2:$F$237,$F108,Import!$G$2:$G$237,$G108)</f>
        <v>3.26</v>
      </c>
      <c r="O108" s="2">
        <f>SUMIFS(Import!O$2:O$237,Import!$F$2:$F$237,$F108,Import!$G$2:$G$237,$G108)</f>
        <v>6.52</v>
      </c>
      <c r="P108" s="2">
        <f>SUMIFS(Import!P$2:P$237,Import!$F$2:$F$237,$F108,Import!$G$2:$G$237,$G108)</f>
        <v>0</v>
      </c>
      <c r="Q108" s="2">
        <f>SUMIFS(Import!Q$2:Q$237,Import!$F$2:$F$237,$F108,Import!$G$2:$G$237,$G108)</f>
        <v>0</v>
      </c>
      <c r="R108" s="2">
        <f>SUMIFS(Import!R$2:R$237,Import!$F$2:$F$237,$F108,Import!$G$2:$G$237,$G108)</f>
        <v>0</v>
      </c>
      <c r="S108" s="2">
        <f>SUMIFS(Import!S$2:S$237,Import!$F$2:$F$237,$F108,Import!$G$2:$G$237,$G108)</f>
        <v>43</v>
      </c>
      <c r="T108" s="2">
        <f>SUMIFS(Import!T$2:T$237,Import!$F$2:$F$237,$F108,Import!$G$2:$G$237,$G108)</f>
        <v>46.74</v>
      </c>
      <c r="U108" s="2">
        <f>SUMIFS(Import!U$2:U$237,Import!$F$2:$F$237,$F108,Import!$G$2:$G$237,$G108)</f>
        <v>93.48</v>
      </c>
      <c r="V108" s="2">
        <f>SUMIFS(Import!V$2:V$237,Import!$F$2:$F$237,$F108,Import!$G$2:$G$237,$G108)</f>
        <v>1</v>
      </c>
      <c r="W108" s="2" t="str">
        <f t="shared" si="55"/>
        <v>M</v>
      </c>
      <c r="X108" s="2" t="str">
        <f t="shared" si="55"/>
        <v>GREIG</v>
      </c>
      <c r="Y108" s="2" t="str">
        <f t="shared" si="55"/>
        <v>Moana</v>
      </c>
      <c r="Z108" s="2">
        <f>SUMIFS(Import!Z$2:Z$237,Import!$F$2:$F$237,$F108,Import!$G$2:$G$237,$G108)</f>
        <v>14</v>
      </c>
      <c r="AA108" s="2">
        <f>SUMIFS(Import!AA$2:AA$237,Import!$F$2:$F$237,$F108,Import!$G$2:$G$237,$G108)</f>
        <v>15.22</v>
      </c>
      <c r="AB108" s="2">
        <f>SUMIFS(Import!AB$2:AB$237,Import!$F$2:$F$237,$F108,Import!$G$2:$G$237,$G108)</f>
        <v>32.56</v>
      </c>
      <c r="AC108" s="2">
        <f>SUMIFS(Import!AC$2:AC$237,Import!$F$2:$F$237,$F108,Import!$G$2:$G$237,$G108)</f>
        <v>3</v>
      </c>
      <c r="AD108" s="2" t="str">
        <f t="shared" si="56"/>
        <v>F</v>
      </c>
      <c r="AE108" s="2" t="str">
        <f t="shared" si="56"/>
        <v>SAGE</v>
      </c>
      <c r="AF108" s="2" t="str">
        <f t="shared" si="56"/>
        <v>Maina</v>
      </c>
      <c r="AG108" s="2">
        <f>SUMIFS(Import!AG$2:AG$237,Import!$F$2:$F$237,$F108,Import!$G$2:$G$237,$G108)</f>
        <v>29</v>
      </c>
      <c r="AH108" s="2">
        <f>SUMIFS(Import!AH$2:AH$237,Import!$F$2:$F$237,$F108,Import!$G$2:$G$237,$G108)</f>
        <v>31.52</v>
      </c>
      <c r="AI108" s="2">
        <f>SUMIFS(Import!AI$2:AI$237,Import!$F$2:$F$237,$F108,Import!$G$2:$G$237,$G108)</f>
        <v>67.44</v>
      </c>
      <c r="AJ108" s="2">
        <f>SUMIFS(Import!AJ$2:AJ$237,Import!$F$2:$F$237,$F108,Import!$G$2:$G$237,$G108)</f>
        <v>0</v>
      </c>
      <c r="AK108" s="2">
        <f t="shared" si="57"/>
        <v>0</v>
      </c>
      <c r="AL108" s="2">
        <f t="shared" si="57"/>
        <v>0</v>
      </c>
      <c r="AM108" s="2">
        <f t="shared" si="57"/>
        <v>0</v>
      </c>
      <c r="AN108" s="2">
        <f>SUMIFS(Import!AN$2:AN$237,Import!$F$2:$F$237,$F108,Import!$G$2:$G$237,$G108)</f>
        <v>0</v>
      </c>
      <c r="AO108" s="2">
        <f>SUMIFS(Import!AO$2:AO$237,Import!$F$2:$F$237,$F108,Import!$G$2:$G$237,$G108)</f>
        <v>0</v>
      </c>
      <c r="AP108" s="2">
        <f>SUMIFS(Import!AP$2:AP$237,Import!$F$2:$F$237,$F108,Import!$G$2:$G$237,$G108)</f>
        <v>0</v>
      </c>
      <c r="AQ108" s="2">
        <f>SUMIFS(Import!AQ$2:AQ$237,Import!$F$2:$F$237,$F108,Import!$G$2:$G$237,$G108)</f>
        <v>0</v>
      </c>
      <c r="AR108" s="2">
        <f t="shared" si="58"/>
        <v>0</v>
      </c>
      <c r="AS108" s="2">
        <f t="shared" si="58"/>
        <v>0</v>
      </c>
      <c r="AT108" s="2">
        <f t="shared" si="58"/>
        <v>0</v>
      </c>
      <c r="AU108" s="2">
        <f>SUMIFS(Import!AU$2:AU$237,Import!$F$2:$F$237,$F108,Import!$G$2:$G$237,$G108)</f>
        <v>0</v>
      </c>
      <c r="AV108" s="2">
        <f>SUMIFS(Import!AV$2:AV$237,Import!$F$2:$F$237,$F108,Import!$G$2:$G$237,$G108)</f>
        <v>0</v>
      </c>
      <c r="AW108" s="2">
        <f>SUMIFS(Import!AW$2:AW$237,Import!$F$2:$F$237,$F108,Import!$G$2:$G$237,$G108)</f>
        <v>0</v>
      </c>
      <c r="AX108" s="2">
        <f>SUMIFS(Import!AX$2:AX$237,Import!$F$2:$F$237,$F108,Import!$G$2:$G$237,$G108)</f>
        <v>0</v>
      </c>
      <c r="AY108" s="2">
        <f t="shared" si="59"/>
        <v>0</v>
      </c>
      <c r="AZ108" s="2">
        <f t="shared" si="59"/>
        <v>0</v>
      </c>
      <c r="BA108" s="2">
        <f t="shared" si="59"/>
        <v>0</v>
      </c>
      <c r="BB108" s="2">
        <f>SUMIFS(Import!BB$2:BB$237,Import!$F$2:$F$237,$F108,Import!$G$2:$G$237,$G108)</f>
        <v>0</v>
      </c>
      <c r="BC108" s="2">
        <f>SUMIFS(Import!BC$2:BC$237,Import!$F$2:$F$237,$F108,Import!$G$2:$G$237,$G108)</f>
        <v>0</v>
      </c>
      <c r="BD108" s="2">
        <f>SUMIFS(Import!BD$2:BD$237,Import!$F$2:$F$237,$F108,Import!$G$2:$G$237,$G108)</f>
        <v>0</v>
      </c>
      <c r="BE108" s="2">
        <f>SUMIFS(Import!BE$2:BE$237,Import!$F$2:$F$237,$F108,Import!$G$2:$G$237,$G108)</f>
        <v>0</v>
      </c>
      <c r="BF108" s="2">
        <f t="shared" si="60"/>
        <v>0</v>
      </c>
      <c r="BG108" s="2">
        <f t="shared" si="60"/>
        <v>0</v>
      </c>
      <c r="BH108" s="2">
        <f t="shared" si="60"/>
        <v>0</v>
      </c>
      <c r="BI108" s="2">
        <f>SUMIFS(Import!BI$2:BI$237,Import!$F$2:$F$237,$F108,Import!$G$2:$G$237,$G108)</f>
        <v>0</v>
      </c>
      <c r="BJ108" s="2">
        <f>SUMIFS(Import!BJ$2:BJ$237,Import!$F$2:$F$237,$F108,Import!$G$2:$G$237,$G108)</f>
        <v>0</v>
      </c>
      <c r="BK108" s="2">
        <f>SUMIFS(Import!BK$2:BK$237,Import!$F$2:$F$237,$F108,Import!$G$2:$G$237,$G108)</f>
        <v>0</v>
      </c>
      <c r="BL108" s="2">
        <f>SUMIFS(Import!BL$2:BL$237,Import!$F$2:$F$237,$F108,Import!$G$2:$G$237,$G108)</f>
        <v>0</v>
      </c>
      <c r="BM108" s="2">
        <f t="shared" si="61"/>
        <v>0</v>
      </c>
      <c r="BN108" s="2">
        <f t="shared" si="61"/>
        <v>0</v>
      </c>
      <c r="BO108" s="2">
        <f t="shared" si="61"/>
        <v>0</v>
      </c>
      <c r="BP108" s="2">
        <f>SUMIFS(Import!BP$2:BP$237,Import!$F$2:$F$237,$F108,Import!$G$2:$G$237,$G108)</f>
        <v>0</v>
      </c>
      <c r="BQ108" s="2">
        <f>SUMIFS(Import!BQ$2:BQ$237,Import!$F$2:$F$237,$F108,Import!$G$2:$G$237,$G108)</f>
        <v>0</v>
      </c>
      <c r="BR108" s="2">
        <f>SUMIFS(Import!BR$2:BR$237,Import!$F$2:$F$237,$F108,Import!$G$2:$G$237,$G108)</f>
        <v>0</v>
      </c>
      <c r="BS108" s="2">
        <f>SUMIFS(Import!BS$2:BS$237,Import!$F$2:$F$237,$F108,Import!$G$2:$G$237,$G108)</f>
        <v>0</v>
      </c>
      <c r="BT108" s="2">
        <f t="shared" si="62"/>
        <v>0</v>
      </c>
      <c r="BU108" s="2">
        <f t="shared" si="62"/>
        <v>0</v>
      </c>
      <c r="BV108" s="2">
        <f t="shared" si="62"/>
        <v>0</v>
      </c>
      <c r="BW108" s="2">
        <f>SUMIFS(Import!BW$2:BW$237,Import!$F$2:$F$237,$F108,Import!$G$2:$G$237,$G108)</f>
        <v>0</v>
      </c>
      <c r="BX108" s="2">
        <f>SUMIFS(Import!BX$2:BX$237,Import!$F$2:$F$237,$F108,Import!$G$2:$G$237,$G108)</f>
        <v>0</v>
      </c>
      <c r="BY108" s="2">
        <f>SUMIFS(Import!BY$2:BY$237,Import!$F$2:$F$237,$F108,Import!$G$2:$G$237,$G108)</f>
        <v>0</v>
      </c>
      <c r="BZ108" s="2">
        <f>SUMIFS(Import!BZ$2:BZ$237,Import!$F$2:$F$237,$F108,Import!$G$2:$G$237,$G108)</f>
        <v>0</v>
      </c>
      <c r="CA108" s="2">
        <f t="shared" si="63"/>
        <v>0</v>
      </c>
      <c r="CB108" s="2">
        <f t="shared" si="63"/>
        <v>0</v>
      </c>
      <c r="CC108" s="2">
        <f t="shared" si="63"/>
        <v>0</v>
      </c>
      <c r="CD108" s="2">
        <f>SUMIFS(Import!CD$2:CD$237,Import!$F$2:$F$237,$F108,Import!$G$2:$G$237,$G108)</f>
        <v>0</v>
      </c>
      <c r="CE108" s="2">
        <f>SUMIFS(Import!CE$2:CE$237,Import!$F$2:$F$237,$F108,Import!$G$2:$G$237,$G108)</f>
        <v>0</v>
      </c>
      <c r="CF108" s="2">
        <f>SUMIFS(Import!CF$2:CF$237,Import!$F$2:$F$237,$F108,Import!$G$2:$G$237,$G108)</f>
        <v>0</v>
      </c>
      <c r="CG108" s="2">
        <f>SUMIFS(Import!CG$2:CG$237,Import!$F$2:$F$237,$F108,Import!$G$2:$G$237,$G108)</f>
        <v>0</v>
      </c>
      <c r="CH108" s="2">
        <f t="shared" si="64"/>
        <v>0</v>
      </c>
      <c r="CI108" s="2">
        <f t="shared" si="64"/>
        <v>0</v>
      </c>
      <c r="CJ108" s="2">
        <f t="shared" si="64"/>
        <v>0</v>
      </c>
      <c r="CK108" s="2">
        <f>SUMIFS(Import!CK$2:CK$237,Import!$F$2:$F$237,$F108,Import!$G$2:$G$237,$G108)</f>
        <v>0</v>
      </c>
      <c r="CL108" s="2">
        <f>SUMIFS(Import!CL$2:CL$237,Import!$F$2:$F$237,$F108,Import!$G$2:$G$237,$G108)</f>
        <v>0</v>
      </c>
      <c r="CM108" s="2">
        <f>SUMIFS(Import!CM$2:CM$237,Import!$F$2:$F$237,$F108,Import!$G$2:$G$237,$G108)</f>
        <v>0</v>
      </c>
      <c r="CN108" s="2">
        <f>SUMIFS(Import!CN$2:CN$237,Import!$F$2:$F$237,$F108,Import!$G$2:$G$237,$G108)</f>
        <v>0</v>
      </c>
      <c r="CO108" s="3">
        <f t="shared" si="65"/>
        <v>0</v>
      </c>
      <c r="CP108" s="3">
        <f t="shared" si="65"/>
        <v>0</v>
      </c>
      <c r="CQ108" s="3">
        <f t="shared" si="65"/>
        <v>0</v>
      </c>
      <c r="CR108" s="2">
        <f>SUMIFS(Import!CR$2:CR$237,Import!$F$2:$F$237,$F108,Import!$G$2:$G$237,$G108)</f>
        <v>0</v>
      </c>
      <c r="CS108" s="2">
        <f>SUMIFS(Import!CS$2:CS$237,Import!$F$2:$F$237,$F108,Import!$G$2:$G$237,$G108)</f>
        <v>0</v>
      </c>
      <c r="CT108" s="2">
        <f>SUMIFS(Import!CT$2:CT$237,Import!$F$2:$F$237,$F108,Import!$G$2:$G$237,$G108)</f>
        <v>0</v>
      </c>
    </row>
    <row r="109" spans="1:98" x14ac:dyDescent="0.25">
      <c r="A109" s="2" t="s">
        <v>38</v>
      </c>
      <c r="B109" s="2" t="s">
        <v>39</v>
      </c>
      <c r="C109" s="2">
        <v>1</v>
      </c>
      <c r="D109" s="2" t="s">
        <v>40</v>
      </c>
      <c r="E109" s="2">
        <v>32</v>
      </c>
      <c r="F109" s="2" t="s">
        <v>64</v>
      </c>
      <c r="G109" s="2">
        <v>3</v>
      </c>
      <c r="H109" s="2">
        <f>IF(SUMIFS(Import!H$2:H$237,Import!$F$2:$F$237,$F109,Import!$G$2:$G$237,$G109)=0,Data_T1!$H109,SUMIFS(Import!H$2:H$237,Import!$F$2:$F$237,$F109,Import!$G$2:$G$237,$G109))</f>
        <v>44</v>
      </c>
      <c r="I109" s="2">
        <f>SUMIFS(Import!I$2:I$237,Import!$F$2:$F$237,$F109,Import!$G$2:$G$237,$G109)</f>
        <v>14</v>
      </c>
      <c r="J109" s="2">
        <f>SUMIFS(Import!J$2:J$237,Import!$F$2:$F$237,$F109,Import!$G$2:$G$237,$G109)</f>
        <v>31.82</v>
      </c>
      <c r="K109" s="2">
        <f>SUMIFS(Import!K$2:K$237,Import!$F$2:$F$237,$F109,Import!$G$2:$G$237,$G109)</f>
        <v>30</v>
      </c>
      <c r="L109" s="2">
        <f>SUMIFS(Import!L$2:L$237,Import!$F$2:$F$237,$F109,Import!$G$2:$G$237,$G109)</f>
        <v>68.180000000000007</v>
      </c>
      <c r="M109" s="2">
        <f>SUMIFS(Import!M$2:M$237,Import!$F$2:$F$237,$F109,Import!$G$2:$G$237,$G109)</f>
        <v>0</v>
      </c>
      <c r="N109" s="2">
        <f>SUMIFS(Import!N$2:N$237,Import!$F$2:$F$237,$F109,Import!$G$2:$G$237,$G109)</f>
        <v>0</v>
      </c>
      <c r="O109" s="2">
        <f>SUMIFS(Import!O$2:O$237,Import!$F$2:$F$237,$F109,Import!$G$2:$G$237,$G109)</f>
        <v>0</v>
      </c>
      <c r="P109" s="2">
        <f>SUMIFS(Import!P$2:P$237,Import!$F$2:$F$237,$F109,Import!$G$2:$G$237,$G109)</f>
        <v>0</v>
      </c>
      <c r="Q109" s="2">
        <f>SUMIFS(Import!Q$2:Q$237,Import!$F$2:$F$237,$F109,Import!$G$2:$G$237,$G109)</f>
        <v>0</v>
      </c>
      <c r="R109" s="2">
        <f>SUMIFS(Import!R$2:R$237,Import!$F$2:$F$237,$F109,Import!$G$2:$G$237,$G109)</f>
        <v>0</v>
      </c>
      <c r="S109" s="2">
        <f>SUMIFS(Import!S$2:S$237,Import!$F$2:$F$237,$F109,Import!$G$2:$G$237,$G109)</f>
        <v>30</v>
      </c>
      <c r="T109" s="2">
        <f>SUMIFS(Import!T$2:T$237,Import!$F$2:$F$237,$F109,Import!$G$2:$G$237,$G109)</f>
        <v>68.180000000000007</v>
      </c>
      <c r="U109" s="2">
        <f>SUMIFS(Import!U$2:U$237,Import!$F$2:$F$237,$F109,Import!$G$2:$G$237,$G109)</f>
        <v>100</v>
      </c>
      <c r="V109" s="2">
        <f>SUMIFS(Import!V$2:V$237,Import!$F$2:$F$237,$F109,Import!$G$2:$G$237,$G109)</f>
        <v>1</v>
      </c>
      <c r="W109" s="2" t="str">
        <f t="shared" si="55"/>
        <v>M</v>
      </c>
      <c r="X109" s="2" t="str">
        <f t="shared" si="55"/>
        <v>GREIG</v>
      </c>
      <c r="Y109" s="2" t="str">
        <f t="shared" si="55"/>
        <v>Moana</v>
      </c>
      <c r="Z109" s="2">
        <f>SUMIFS(Import!Z$2:Z$237,Import!$F$2:$F$237,$F109,Import!$G$2:$G$237,$G109)</f>
        <v>5</v>
      </c>
      <c r="AA109" s="2">
        <f>SUMIFS(Import!AA$2:AA$237,Import!$F$2:$F$237,$F109,Import!$G$2:$G$237,$G109)</f>
        <v>11.36</v>
      </c>
      <c r="AB109" s="2">
        <f>SUMIFS(Import!AB$2:AB$237,Import!$F$2:$F$237,$F109,Import!$G$2:$G$237,$G109)</f>
        <v>16.670000000000002</v>
      </c>
      <c r="AC109" s="2">
        <f>SUMIFS(Import!AC$2:AC$237,Import!$F$2:$F$237,$F109,Import!$G$2:$G$237,$G109)</f>
        <v>3</v>
      </c>
      <c r="AD109" s="2" t="str">
        <f t="shared" si="56"/>
        <v>F</v>
      </c>
      <c r="AE109" s="2" t="str">
        <f t="shared" si="56"/>
        <v>SAGE</v>
      </c>
      <c r="AF109" s="2" t="str">
        <f t="shared" si="56"/>
        <v>Maina</v>
      </c>
      <c r="AG109" s="2">
        <f>SUMIFS(Import!AG$2:AG$237,Import!$F$2:$F$237,$F109,Import!$G$2:$G$237,$G109)</f>
        <v>25</v>
      </c>
      <c r="AH109" s="2">
        <f>SUMIFS(Import!AH$2:AH$237,Import!$F$2:$F$237,$F109,Import!$G$2:$G$237,$G109)</f>
        <v>56.82</v>
      </c>
      <c r="AI109" s="2">
        <f>SUMIFS(Import!AI$2:AI$237,Import!$F$2:$F$237,$F109,Import!$G$2:$G$237,$G109)</f>
        <v>83.33</v>
      </c>
      <c r="AJ109" s="2">
        <f>SUMIFS(Import!AJ$2:AJ$237,Import!$F$2:$F$237,$F109,Import!$G$2:$G$237,$G109)</f>
        <v>0</v>
      </c>
      <c r="AK109" s="2">
        <f t="shared" si="57"/>
        <v>0</v>
      </c>
      <c r="AL109" s="2">
        <f t="shared" si="57"/>
        <v>0</v>
      </c>
      <c r="AM109" s="2">
        <f t="shared" si="57"/>
        <v>0</v>
      </c>
      <c r="AN109" s="2">
        <f>SUMIFS(Import!AN$2:AN$237,Import!$F$2:$F$237,$F109,Import!$G$2:$G$237,$G109)</f>
        <v>0</v>
      </c>
      <c r="AO109" s="2">
        <f>SUMIFS(Import!AO$2:AO$237,Import!$F$2:$F$237,$F109,Import!$G$2:$G$237,$G109)</f>
        <v>0</v>
      </c>
      <c r="AP109" s="2">
        <f>SUMIFS(Import!AP$2:AP$237,Import!$F$2:$F$237,$F109,Import!$G$2:$G$237,$G109)</f>
        <v>0</v>
      </c>
      <c r="AQ109" s="2">
        <f>SUMIFS(Import!AQ$2:AQ$237,Import!$F$2:$F$237,$F109,Import!$G$2:$G$237,$G109)</f>
        <v>0</v>
      </c>
      <c r="AR109" s="2">
        <f t="shared" si="58"/>
        <v>0</v>
      </c>
      <c r="AS109" s="2">
        <f t="shared" si="58"/>
        <v>0</v>
      </c>
      <c r="AT109" s="2">
        <f t="shared" si="58"/>
        <v>0</v>
      </c>
      <c r="AU109" s="2">
        <f>SUMIFS(Import!AU$2:AU$237,Import!$F$2:$F$237,$F109,Import!$G$2:$G$237,$G109)</f>
        <v>0</v>
      </c>
      <c r="AV109" s="2">
        <f>SUMIFS(Import!AV$2:AV$237,Import!$F$2:$F$237,$F109,Import!$G$2:$G$237,$G109)</f>
        <v>0</v>
      </c>
      <c r="AW109" s="2">
        <f>SUMIFS(Import!AW$2:AW$237,Import!$F$2:$F$237,$F109,Import!$G$2:$G$237,$G109)</f>
        <v>0</v>
      </c>
      <c r="AX109" s="2">
        <f>SUMIFS(Import!AX$2:AX$237,Import!$F$2:$F$237,$F109,Import!$G$2:$G$237,$G109)</f>
        <v>0</v>
      </c>
      <c r="AY109" s="2">
        <f t="shared" si="59"/>
        <v>0</v>
      </c>
      <c r="AZ109" s="2">
        <f t="shared" si="59"/>
        <v>0</v>
      </c>
      <c r="BA109" s="2">
        <f t="shared" si="59"/>
        <v>0</v>
      </c>
      <c r="BB109" s="2">
        <f>SUMIFS(Import!BB$2:BB$237,Import!$F$2:$F$237,$F109,Import!$G$2:$G$237,$G109)</f>
        <v>0</v>
      </c>
      <c r="BC109" s="2">
        <f>SUMIFS(Import!BC$2:BC$237,Import!$F$2:$F$237,$F109,Import!$G$2:$G$237,$G109)</f>
        <v>0</v>
      </c>
      <c r="BD109" s="2">
        <f>SUMIFS(Import!BD$2:BD$237,Import!$F$2:$F$237,$F109,Import!$G$2:$G$237,$G109)</f>
        <v>0</v>
      </c>
      <c r="BE109" s="2">
        <f>SUMIFS(Import!BE$2:BE$237,Import!$F$2:$F$237,$F109,Import!$G$2:$G$237,$G109)</f>
        <v>0</v>
      </c>
      <c r="BF109" s="2">
        <f t="shared" si="60"/>
        <v>0</v>
      </c>
      <c r="BG109" s="2">
        <f t="shared" si="60"/>
        <v>0</v>
      </c>
      <c r="BH109" s="2">
        <f t="shared" si="60"/>
        <v>0</v>
      </c>
      <c r="BI109" s="2">
        <f>SUMIFS(Import!BI$2:BI$237,Import!$F$2:$F$237,$F109,Import!$G$2:$G$237,$G109)</f>
        <v>0</v>
      </c>
      <c r="BJ109" s="2">
        <f>SUMIFS(Import!BJ$2:BJ$237,Import!$F$2:$F$237,$F109,Import!$G$2:$G$237,$G109)</f>
        <v>0</v>
      </c>
      <c r="BK109" s="2">
        <f>SUMIFS(Import!BK$2:BK$237,Import!$F$2:$F$237,$F109,Import!$G$2:$G$237,$G109)</f>
        <v>0</v>
      </c>
      <c r="BL109" s="2">
        <f>SUMIFS(Import!BL$2:BL$237,Import!$F$2:$F$237,$F109,Import!$G$2:$G$237,$G109)</f>
        <v>0</v>
      </c>
      <c r="BM109" s="2">
        <f t="shared" si="61"/>
        <v>0</v>
      </c>
      <c r="BN109" s="2">
        <f t="shared" si="61"/>
        <v>0</v>
      </c>
      <c r="BO109" s="2">
        <f t="shared" si="61"/>
        <v>0</v>
      </c>
      <c r="BP109" s="2">
        <f>SUMIFS(Import!BP$2:BP$237,Import!$F$2:$F$237,$F109,Import!$G$2:$G$237,$G109)</f>
        <v>0</v>
      </c>
      <c r="BQ109" s="2">
        <f>SUMIFS(Import!BQ$2:BQ$237,Import!$F$2:$F$237,$F109,Import!$G$2:$G$237,$G109)</f>
        <v>0</v>
      </c>
      <c r="BR109" s="2">
        <f>SUMIFS(Import!BR$2:BR$237,Import!$F$2:$F$237,$F109,Import!$G$2:$G$237,$G109)</f>
        <v>0</v>
      </c>
      <c r="BS109" s="2">
        <f>SUMIFS(Import!BS$2:BS$237,Import!$F$2:$F$237,$F109,Import!$G$2:$G$237,$G109)</f>
        <v>0</v>
      </c>
      <c r="BT109" s="2">
        <f t="shared" si="62"/>
        <v>0</v>
      </c>
      <c r="BU109" s="2">
        <f t="shared" si="62"/>
        <v>0</v>
      </c>
      <c r="BV109" s="2">
        <f t="shared" si="62"/>
        <v>0</v>
      </c>
      <c r="BW109" s="2">
        <f>SUMIFS(Import!BW$2:BW$237,Import!$F$2:$F$237,$F109,Import!$G$2:$G$237,$G109)</f>
        <v>0</v>
      </c>
      <c r="BX109" s="2">
        <f>SUMIFS(Import!BX$2:BX$237,Import!$F$2:$F$237,$F109,Import!$G$2:$G$237,$G109)</f>
        <v>0</v>
      </c>
      <c r="BY109" s="2">
        <f>SUMIFS(Import!BY$2:BY$237,Import!$F$2:$F$237,$F109,Import!$G$2:$G$237,$G109)</f>
        <v>0</v>
      </c>
      <c r="BZ109" s="2">
        <f>SUMIFS(Import!BZ$2:BZ$237,Import!$F$2:$F$237,$F109,Import!$G$2:$G$237,$G109)</f>
        <v>0</v>
      </c>
      <c r="CA109" s="2">
        <f t="shared" si="63"/>
        <v>0</v>
      </c>
      <c r="CB109" s="2">
        <f t="shared" si="63"/>
        <v>0</v>
      </c>
      <c r="CC109" s="2">
        <f t="shared" si="63"/>
        <v>0</v>
      </c>
      <c r="CD109" s="2">
        <f>SUMIFS(Import!CD$2:CD$237,Import!$F$2:$F$237,$F109,Import!$G$2:$G$237,$G109)</f>
        <v>0</v>
      </c>
      <c r="CE109" s="2">
        <f>SUMIFS(Import!CE$2:CE$237,Import!$F$2:$F$237,$F109,Import!$G$2:$G$237,$G109)</f>
        <v>0</v>
      </c>
      <c r="CF109" s="2">
        <f>SUMIFS(Import!CF$2:CF$237,Import!$F$2:$F$237,$F109,Import!$G$2:$G$237,$G109)</f>
        <v>0</v>
      </c>
      <c r="CG109" s="2">
        <f>SUMIFS(Import!CG$2:CG$237,Import!$F$2:$F$237,$F109,Import!$G$2:$G$237,$G109)</f>
        <v>0</v>
      </c>
      <c r="CH109" s="2">
        <f t="shared" si="64"/>
        <v>0</v>
      </c>
      <c r="CI109" s="2">
        <f t="shared" si="64"/>
        <v>0</v>
      </c>
      <c r="CJ109" s="2">
        <f t="shared" si="64"/>
        <v>0</v>
      </c>
      <c r="CK109" s="2">
        <f>SUMIFS(Import!CK$2:CK$237,Import!$F$2:$F$237,$F109,Import!$G$2:$G$237,$G109)</f>
        <v>0</v>
      </c>
      <c r="CL109" s="2">
        <f>SUMIFS(Import!CL$2:CL$237,Import!$F$2:$F$237,$F109,Import!$G$2:$G$237,$G109)</f>
        <v>0</v>
      </c>
      <c r="CM109" s="2">
        <f>SUMIFS(Import!CM$2:CM$237,Import!$F$2:$F$237,$F109,Import!$G$2:$G$237,$G109)</f>
        <v>0</v>
      </c>
      <c r="CN109" s="2">
        <f>SUMIFS(Import!CN$2:CN$237,Import!$F$2:$F$237,$F109,Import!$G$2:$G$237,$G109)</f>
        <v>0</v>
      </c>
      <c r="CO109" s="3">
        <f t="shared" si="65"/>
        <v>0</v>
      </c>
      <c r="CP109" s="3">
        <f t="shared" si="65"/>
        <v>0</v>
      </c>
      <c r="CQ109" s="3">
        <f t="shared" si="65"/>
        <v>0</v>
      </c>
      <c r="CR109" s="2">
        <f>SUMIFS(Import!CR$2:CR$237,Import!$F$2:$F$237,$F109,Import!$G$2:$G$237,$G109)</f>
        <v>0</v>
      </c>
      <c r="CS109" s="2">
        <f>SUMIFS(Import!CS$2:CS$237,Import!$F$2:$F$237,$F109,Import!$G$2:$G$237,$G109)</f>
        <v>0</v>
      </c>
      <c r="CT109" s="2">
        <f>SUMIFS(Import!CT$2:CT$237,Import!$F$2:$F$237,$F109,Import!$G$2:$G$237,$G109)</f>
        <v>0</v>
      </c>
    </row>
    <row r="110" spans="1:98" x14ac:dyDescent="0.25">
      <c r="A110" s="2" t="s">
        <v>38</v>
      </c>
      <c r="B110" s="2" t="s">
        <v>39</v>
      </c>
      <c r="C110" s="2">
        <v>2</v>
      </c>
      <c r="D110" s="2" t="s">
        <v>53</v>
      </c>
      <c r="E110" s="2">
        <v>33</v>
      </c>
      <c r="F110" s="2" t="s">
        <v>65</v>
      </c>
      <c r="G110" s="2">
        <v>1</v>
      </c>
      <c r="H110" s="2">
        <f>IF(SUMIFS(Import!H$2:H$237,Import!$F$2:$F$237,$F110,Import!$G$2:$G$237,$G110)=0,Data_T1!$H110,SUMIFS(Import!H$2:H$237,Import!$F$2:$F$237,$F110,Import!$G$2:$G$237,$G110))</f>
        <v>973</v>
      </c>
      <c r="I110" s="2">
        <f>SUMIFS(Import!I$2:I$237,Import!$F$2:$F$237,$F110,Import!$G$2:$G$237,$G110)</f>
        <v>602</v>
      </c>
      <c r="J110" s="2">
        <f>SUMIFS(Import!J$2:J$237,Import!$F$2:$F$237,$F110,Import!$G$2:$G$237,$G110)</f>
        <v>61.87</v>
      </c>
      <c r="K110" s="2">
        <f>SUMIFS(Import!K$2:K$237,Import!$F$2:$F$237,$F110,Import!$G$2:$G$237,$G110)</f>
        <v>371</v>
      </c>
      <c r="L110" s="2">
        <f>SUMIFS(Import!L$2:L$237,Import!$F$2:$F$237,$F110,Import!$G$2:$G$237,$G110)</f>
        <v>38.130000000000003</v>
      </c>
      <c r="M110" s="2">
        <f>SUMIFS(Import!M$2:M$237,Import!$F$2:$F$237,$F110,Import!$G$2:$G$237,$G110)</f>
        <v>19</v>
      </c>
      <c r="N110" s="2">
        <f>SUMIFS(Import!N$2:N$237,Import!$F$2:$F$237,$F110,Import!$G$2:$G$237,$G110)</f>
        <v>1.95</v>
      </c>
      <c r="O110" s="2">
        <f>SUMIFS(Import!O$2:O$237,Import!$F$2:$F$237,$F110,Import!$G$2:$G$237,$G110)</f>
        <v>5.12</v>
      </c>
      <c r="P110" s="2">
        <f>SUMIFS(Import!P$2:P$237,Import!$F$2:$F$237,$F110,Import!$G$2:$G$237,$G110)</f>
        <v>11</v>
      </c>
      <c r="Q110" s="2">
        <f>SUMIFS(Import!Q$2:Q$237,Import!$F$2:$F$237,$F110,Import!$G$2:$G$237,$G110)</f>
        <v>1.1299999999999999</v>
      </c>
      <c r="R110" s="2">
        <f>SUMIFS(Import!R$2:R$237,Import!$F$2:$F$237,$F110,Import!$G$2:$G$237,$G110)</f>
        <v>2.96</v>
      </c>
      <c r="S110" s="2">
        <f>SUMIFS(Import!S$2:S$237,Import!$F$2:$F$237,$F110,Import!$G$2:$G$237,$G110)</f>
        <v>341</v>
      </c>
      <c r="T110" s="2">
        <f>SUMIFS(Import!T$2:T$237,Import!$F$2:$F$237,$F110,Import!$G$2:$G$237,$G110)</f>
        <v>35.049999999999997</v>
      </c>
      <c r="U110" s="2">
        <f>SUMIFS(Import!U$2:U$237,Import!$F$2:$F$237,$F110,Import!$G$2:$G$237,$G110)</f>
        <v>91.91</v>
      </c>
      <c r="V110" s="2">
        <f>SUMIFS(Import!V$2:V$237,Import!$F$2:$F$237,$F110,Import!$G$2:$G$237,$G110)</f>
        <v>1</v>
      </c>
      <c r="W110" s="2" t="str">
        <f t="shared" si="55"/>
        <v>F</v>
      </c>
      <c r="X110" s="2" t="str">
        <f t="shared" si="55"/>
        <v>IRITI</v>
      </c>
      <c r="Y110" s="2" t="str">
        <f t="shared" si="55"/>
        <v>Teura</v>
      </c>
      <c r="Z110" s="2">
        <f>SUMIFS(Import!Z$2:Z$237,Import!$F$2:$F$237,$F110,Import!$G$2:$G$237,$G110)</f>
        <v>72</v>
      </c>
      <c r="AA110" s="2">
        <f>SUMIFS(Import!AA$2:AA$237,Import!$F$2:$F$237,$F110,Import!$G$2:$G$237,$G110)</f>
        <v>7.4</v>
      </c>
      <c r="AB110" s="2">
        <f>SUMIFS(Import!AB$2:AB$237,Import!$F$2:$F$237,$F110,Import!$G$2:$G$237,$G110)</f>
        <v>21.11</v>
      </c>
      <c r="AC110" s="2">
        <f>SUMIFS(Import!AC$2:AC$237,Import!$F$2:$F$237,$F110,Import!$G$2:$G$237,$G110)</f>
        <v>3</v>
      </c>
      <c r="AD110" s="2" t="str">
        <f t="shared" si="56"/>
        <v>F</v>
      </c>
      <c r="AE110" s="2" t="str">
        <f t="shared" si="56"/>
        <v>SANQUER</v>
      </c>
      <c r="AF110" s="2" t="str">
        <f t="shared" si="56"/>
        <v>Nicole</v>
      </c>
      <c r="AG110" s="2">
        <f>SUMIFS(Import!AG$2:AG$237,Import!$F$2:$F$237,$F110,Import!$G$2:$G$237,$G110)</f>
        <v>269</v>
      </c>
      <c r="AH110" s="2">
        <f>SUMIFS(Import!AH$2:AH$237,Import!$F$2:$F$237,$F110,Import!$G$2:$G$237,$G110)</f>
        <v>27.65</v>
      </c>
      <c r="AI110" s="2">
        <f>SUMIFS(Import!AI$2:AI$237,Import!$F$2:$F$237,$F110,Import!$G$2:$G$237,$G110)</f>
        <v>78.89</v>
      </c>
      <c r="AJ110" s="2">
        <f>SUMIFS(Import!AJ$2:AJ$237,Import!$F$2:$F$237,$F110,Import!$G$2:$G$237,$G110)</f>
        <v>0</v>
      </c>
      <c r="AK110" s="2">
        <f t="shared" si="57"/>
        <v>0</v>
      </c>
      <c r="AL110" s="2">
        <f t="shared" si="57"/>
        <v>0</v>
      </c>
      <c r="AM110" s="2">
        <f t="shared" si="57"/>
        <v>0</v>
      </c>
      <c r="AN110" s="2">
        <f>SUMIFS(Import!AN$2:AN$237,Import!$F$2:$F$237,$F110,Import!$G$2:$G$237,$G110)</f>
        <v>0</v>
      </c>
      <c r="AO110" s="2">
        <f>SUMIFS(Import!AO$2:AO$237,Import!$F$2:$F$237,$F110,Import!$G$2:$G$237,$G110)</f>
        <v>0</v>
      </c>
      <c r="AP110" s="2">
        <f>SUMIFS(Import!AP$2:AP$237,Import!$F$2:$F$237,$F110,Import!$G$2:$G$237,$G110)</f>
        <v>0</v>
      </c>
      <c r="AQ110" s="2">
        <f>SUMIFS(Import!AQ$2:AQ$237,Import!$F$2:$F$237,$F110,Import!$G$2:$G$237,$G110)</f>
        <v>0</v>
      </c>
      <c r="AR110" s="2">
        <f t="shared" si="58"/>
        <v>0</v>
      </c>
      <c r="AS110" s="2">
        <f t="shared" si="58"/>
        <v>0</v>
      </c>
      <c r="AT110" s="2">
        <f t="shared" si="58"/>
        <v>0</v>
      </c>
      <c r="AU110" s="2">
        <f>SUMIFS(Import!AU$2:AU$237,Import!$F$2:$F$237,$F110,Import!$G$2:$G$237,$G110)</f>
        <v>0</v>
      </c>
      <c r="AV110" s="2">
        <f>SUMIFS(Import!AV$2:AV$237,Import!$F$2:$F$237,$F110,Import!$G$2:$G$237,$G110)</f>
        <v>0</v>
      </c>
      <c r="AW110" s="2">
        <f>SUMIFS(Import!AW$2:AW$237,Import!$F$2:$F$237,$F110,Import!$G$2:$G$237,$G110)</f>
        <v>0</v>
      </c>
      <c r="AX110" s="2">
        <f>SUMIFS(Import!AX$2:AX$237,Import!$F$2:$F$237,$F110,Import!$G$2:$G$237,$G110)</f>
        <v>0</v>
      </c>
      <c r="AY110" s="2">
        <f t="shared" si="59"/>
        <v>0</v>
      </c>
      <c r="AZ110" s="2">
        <f t="shared" si="59"/>
        <v>0</v>
      </c>
      <c r="BA110" s="2">
        <f t="shared" si="59"/>
        <v>0</v>
      </c>
      <c r="BB110" s="2">
        <f>SUMIFS(Import!BB$2:BB$237,Import!$F$2:$F$237,$F110,Import!$G$2:$G$237,$G110)</f>
        <v>0</v>
      </c>
      <c r="BC110" s="2">
        <f>SUMIFS(Import!BC$2:BC$237,Import!$F$2:$F$237,$F110,Import!$G$2:$G$237,$G110)</f>
        <v>0</v>
      </c>
      <c r="BD110" s="2">
        <f>SUMIFS(Import!BD$2:BD$237,Import!$F$2:$F$237,$F110,Import!$G$2:$G$237,$G110)</f>
        <v>0</v>
      </c>
      <c r="BE110" s="2">
        <f>SUMIFS(Import!BE$2:BE$237,Import!$F$2:$F$237,$F110,Import!$G$2:$G$237,$G110)</f>
        <v>0</v>
      </c>
      <c r="BF110" s="2">
        <f t="shared" si="60"/>
        <v>0</v>
      </c>
      <c r="BG110" s="2">
        <f t="shared" si="60"/>
        <v>0</v>
      </c>
      <c r="BH110" s="2">
        <f t="shared" si="60"/>
        <v>0</v>
      </c>
      <c r="BI110" s="2">
        <f>SUMIFS(Import!BI$2:BI$237,Import!$F$2:$F$237,$F110,Import!$G$2:$G$237,$G110)</f>
        <v>0</v>
      </c>
      <c r="BJ110" s="2">
        <f>SUMIFS(Import!BJ$2:BJ$237,Import!$F$2:$F$237,$F110,Import!$G$2:$G$237,$G110)</f>
        <v>0</v>
      </c>
      <c r="BK110" s="2">
        <f>SUMIFS(Import!BK$2:BK$237,Import!$F$2:$F$237,$F110,Import!$G$2:$G$237,$G110)</f>
        <v>0</v>
      </c>
      <c r="BL110" s="2">
        <f>SUMIFS(Import!BL$2:BL$237,Import!$F$2:$F$237,$F110,Import!$G$2:$G$237,$G110)</f>
        <v>0</v>
      </c>
      <c r="BM110" s="2">
        <f t="shared" si="61"/>
        <v>0</v>
      </c>
      <c r="BN110" s="2">
        <f t="shared" si="61"/>
        <v>0</v>
      </c>
      <c r="BO110" s="2">
        <f t="shared" si="61"/>
        <v>0</v>
      </c>
      <c r="BP110" s="2">
        <f>SUMIFS(Import!BP$2:BP$237,Import!$F$2:$F$237,$F110,Import!$G$2:$G$237,$G110)</f>
        <v>0</v>
      </c>
      <c r="BQ110" s="2">
        <f>SUMIFS(Import!BQ$2:BQ$237,Import!$F$2:$F$237,$F110,Import!$G$2:$G$237,$G110)</f>
        <v>0</v>
      </c>
      <c r="BR110" s="2">
        <f>SUMIFS(Import!BR$2:BR$237,Import!$F$2:$F$237,$F110,Import!$G$2:$G$237,$G110)</f>
        <v>0</v>
      </c>
      <c r="BS110" s="2">
        <f>SUMIFS(Import!BS$2:BS$237,Import!$F$2:$F$237,$F110,Import!$G$2:$G$237,$G110)</f>
        <v>0</v>
      </c>
      <c r="BT110" s="2">
        <f t="shared" si="62"/>
        <v>0</v>
      </c>
      <c r="BU110" s="2">
        <f t="shared" si="62"/>
        <v>0</v>
      </c>
      <c r="BV110" s="2">
        <f t="shared" si="62"/>
        <v>0</v>
      </c>
      <c r="BW110" s="2">
        <f>SUMIFS(Import!BW$2:BW$237,Import!$F$2:$F$237,$F110,Import!$G$2:$G$237,$G110)</f>
        <v>0</v>
      </c>
      <c r="BX110" s="2">
        <f>SUMIFS(Import!BX$2:BX$237,Import!$F$2:$F$237,$F110,Import!$G$2:$G$237,$G110)</f>
        <v>0</v>
      </c>
      <c r="BY110" s="2">
        <f>SUMIFS(Import!BY$2:BY$237,Import!$F$2:$F$237,$F110,Import!$G$2:$G$237,$G110)</f>
        <v>0</v>
      </c>
      <c r="BZ110" s="2">
        <f>SUMIFS(Import!BZ$2:BZ$237,Import!$F$2:$F$237,$F110,Import!$G$2:$G$237,$G110)</f>
        <v>0</v>
      </c>
      <c r="CA110" s="2">
        <f t="shared" si="63"/>
        <v>0</v>
      </c>
      <c r="CB110" s="2">
        <f t="shared" si="63"/>
        <v>0</v>
      </c>
      <c r="CC110" s="2">
        <f t="shared" si="63"/>
        <v>0</v>
      </c>
      <c r="CD110" s="2">
        <f>SUMIFS(Import!CD$2:CD$237,Import!$F$2:$F$237,$F110,Import!$G$2:$G$237,$G110)</f>
        <v>0</v>
      </c>
      <c r="CE110" s="2">
        <f>SUMIFS(Import!CE$2:CE$237,Import!$F$2:$F$237,$F110,Import!$G$2:$G$237,$G110)</f>
        <v>0</v>
      </c>
      <c r="CF110" s="2">
        <f>SUMIFS(Import!CF$2:CF$237,Import!$F$2:$F$237,$F110,Import!$G$2:$G$237,$G110)</f>
        <v>0</v>
      </c>
      <c r="CG110" s="2">
        <f>SUMIFS(Import!CG$2:CG$237,Import!$F$2:$F$237,$F110,Import!$G$2:$G$237,$G110)</f>
        <v>0</v>
      </c>
      <c r="CH110" s="2">
        <f t="shared" si="64"/>
        <v>0</v>
      </c>
      <c r="CI110" s="2">
        <f t="shared" si="64"/>
        <v>0</v>
      </c>
      <c r="CJ110" s="2">
        <f t="shared" si="64"/>
        <v>0</v>
      </c>
      <c r="CK110" s="2">
        <f>SUMIFS(Import!CK$2:CK$237,Import!$F$2:$F$237,$F110,Import!$G$2:$G$237,$G110)</f>
        <v>0</v>
      </c>
      <c r="CL110" s="2">
        <f>SUMIFS(Import!CL$2:CL$237,Import!$F$2:$F$237,$F110,Import!$G$2:$G$237,$G110)</f>
        <v>0</v>
      </c>
      <c r="CM110" s="2">
        <f>SUMIFS(Import!CM$2:CM$237,Import!$F$2:$F$237,$F110,Import!$G$2:$G$237,$G110)</f>
        <v>0</v>
      </c>
      <c r="CN110" s="2">
        <f>SUMIFS(Import!CN$2:CN$237,Import!$F$2:$F$237,$F110,Import!$G$2:$G$237,$G110)</f>
        <v>0</v>
      </c>
      <c r="CO110" s="3">
        <f t="shared" si="65"/>
        <v>0</v>
      </c>
      <c r="CP110" s="3">
        <f t="shared" si="65"/>
        <v>0</v>
      </c>
      <c r="CQ110" s="3">
        <f t="shared" si="65"/>
        <v>0</v>
      </c>
      <c r="CR110" s="2">
        <f>SUMIFS(Import!CR$2:CR$237,Import!$F$2:$F$237,$F110,Import!$G$2:$G$237,$G110)</f>
        <v>0</v>
      </c>
      <c r="CS110" s="2">
        <f>SUMIFS(Import!CS$2:CS$237,Import!$F$2:$F$237,$F110,Import!$G$2:$G$237,$G110)</f>
        <v>0</v>
      </c>
      <c r="CT110" s="2">
        <f>SUMIFS(Import!CT$2:CT$237,Import!$F$2:$F$237,$F110,Import!$G$2:$G$237,$G110)</f>
        <v>0</v>
      </c>
    </row>
    <row r="111" spans="1:98" x14ac:dyDescent="0.25">
      <c r="A111" s="2" t="s">
        <v>38</v>
      </c>
      <c r="B111" s="2" t="s">
        <v>39</v>
      </c>
      <c r="C111" s="2">
        <v>2</v>
      </c>
      <c r="D111" s="2" t="s">
        <v>53</v>
      </c>
      <c r="E111" s="2">
        <v>33</v>
      </c>
      <c r="F111" s="2" t="s">
        <v>65</v>
      </c>
      <c r="G111" s="2">
        <v>2</v>
      </c>
      <c r="H111" s="2">
        <f>IF(SUMIFS(Import!H$2:H$237,Import!$F$2:$F$237,$F111,Import!$G$2:$G$237,$G111)=0,Data_T1!$H111,SUMIFS(Import!H$2:H$237,Import!$F$2:$F$237,$F111,Import!$G$2:$G$237,$G111))</f>
        <v>1293</v>
      </c>
      <c r="I111" s="2">
        <f>SUMIFS(Import!I$2:I$237,Import!$F$2:$F$237,$F111,Import!$G$2:$G$237,$G111)</f>
        <v>741</v>
      </c>
      <c r="J111" s="2">
        <f>SUMIFS(Import!J$2:J$237,Import!$F$2:$F$237,$F111,Import!$G$2:$G$237,$G111)</f>
        <v>57.31</v>
      </c>
      <c r="K111" s="2">
        <f>SUMIFS(Import!K$2:K$237,Import!$F$2:$F$237,$F111,Import!$G$2:$G$237,$G111)</f>
        <v>552</v>
      </c>
      <c r="L111" s="2">
        <f>SUMIFS(Import!L$2:L$237,Import!$F$2:$F$237,$F111,Import!$G$2:$G$237,$G111)</f>
        <v>42.69</v>
      </c>
      <c r="M111" s="2">
        <f>SUMIFS(Import!M$2:M$237,Import!$F$2:$F$237,$F111,Import!$G$2:$G$237,$G111)</f>
        <v>13</v>
      </c>
      <c r="N111" s="2">
        <f>SUMIFS(Import!N$2:N$237,Import!$F$2:$F$237,$F111,Import!$G$2:$G$237,$G111)</f>
        <v>1.01</v>
      </c>
      <c r="O111" s="2">
        <f>SUMIFS(Import!O$2:O$237,Import!$F$2:$F$237,$F111,Import!$G$2:$G$237,$G111)</f>
        <v>2.36</v>
      </c>
      <c r="P111" s="2">
        <f>SUMIFS(Import!P$2:P$237,Import!$F$2:$F$237,$F111,Import!$G$2:$G$237,$G111)</f>
        <v>14</v>
      </c>
      <c r="Q111" s="2">
        <f>SUMIFS(Import!Q$2:Q$237,Import!$F$2:$F$237,$F111,Import!$G$2:$G$237,$G111)</f>
        <v>1.08</v>
      </c>
      <c r="R111" s="2">
        <f>SUMIFS(Import!R$2:R$237,Import!$F$2:$F$237,$F111,Import!$G$2:$G$237,$G111)</f>
        <v>2.54</v>
      </c>
      <c r="S111" s="2">
        <f>SUMIFS(Import!S$2:S$237,Import!$F$2:$F$237,$F111,Import!$G$2:$G$237,$G111)</f>
        <v>525</v>
      </c>
      <c r="T111" s="2">
        <f>SUMIFS(Import!T$2:T$237,Import!$F$2:$F$237,$F111,Import!$G$2:$G$237,$G111)</f>
        <v>40.6</v>
      </c>
      <c r="U111" s="2">
        <f>SUMIFS(Import!U$2:U$237,Import!$F$2:$F$237,$F111,Import!$G$2:$G$237,$G111)</f>
        <v>95.11</v>
      </c>
      <c r="V111" s="2">
        <f>SUMIFS(Import!V$2:V$237,Import!$F$2:$F$237,$F111,Import!$G$2:$G$237,$G111)</f>
        <v>1</v>
      </c>
      <c r="W111" s="2" t="str">
        <f t="shared" si="55"/>
        <v>F</v>
      </c>
      <c r="X111" s="2" t="str">
        <f t="shared" si="55"/>
        <v>IRITI</v>
      </c>
      <c r="Y111" s="2" t="str">
        <f t="shared" si="55"/>
        <v>Teura</v>
      </c>
      <c r="Z111" s="2">
        <f>SUMIFS(Import!Z$2:Z$237,Import!$F$2:$F$237,$F111,Import!$G$2:$G$237,$G111)</f>
        <v>148</v>
      </c>
      <c r="AA111" s="2">
        <f>SUMIFS(Import!AA$2:AA$237,Import!$F$2:$F$237,$F111,Import!$G$2:$G$237,$G111)</f>
        <v>11.45</v>
      </c>
      <c r="AB111" s="2">
        <f>SUMIFS(Import!AB$2:AB$237,Import!$F$2:$F$237,$F111,Import!$G$2:$G$237,$G111)</f>
        <v>28.19</v>
      </c>
      <c r="AC111" s="2">
        <f>SUMIFS(Import!AC$2:AC$237,Import!$F$2:$F$237,$F111,Import!$G$2:$G$237,$G111)</f>
        <v>3</v>
      </c>
      <c r="AD111" s="2" t="str">
        <f t="shared" si="56"/>
        <v>F</v>
      </c>
      <c r="AE111" s="2" t="str">
        <f t="shared" si="56"/>
        <v>SANQUER</v>
      </c>
      <c r="AF111" s="2" t="str">
        <f t="shared" si="56"/>
        <v>Nicole</v>
      </c>
      <c r="AG111" s="2">
        <f>SUMIFS(Import!AG$2:AG$237,Import!$F$2:$F$237,$F111,Import!$G$2:$G$237,$G111)</f>
        <v>377</v>
      </c>
      <c r="AH111" s="2">
        <f>SUMIFS(Import!AH$2:AH$237,Import!$F$2:$F$237,$F111,Import!$G$2:$G$237,$G111)</f>
        <v>29.16</v>
      </c>
      <c r="AI111" s="2">
        <f>SUMIFS(Import!AI$2:AI$237,Import!$F$2:$F$237,$F111,Import!$G$2:$G$237,$G111)</f>
        <v>71.81</v>
      </c>
      <c r="AJ111" s="2">
        <f>SUMIFS(Import!AJ$2:AJ$237,Import!$F$2:$F$237,$F111,Import!$G$2:$G$237,$G111)</f>
        <v>0</v>
      </c>
      <c r="AK111" s="2">
        <f t="shared" si="57"/>
        <v>0</v>
      </c>
      <c r="AL111" s="2">
        <f t="shared" si="57"/>
        <v>0</v>
      </c>
      <c r="AM111" s="2">
        <f t="shared" si="57"/>
        <v>0</v>
      </c>
      <c r="AN111" s="2">
        <f>SUMIFS(Import!AN$2:AN$237,Import!$F$2:$F$237,$F111,Import!$G$2:$G$237,$G111)</f>
        <v>0</v>
      </c>
      <c r="AO111" s="2">
        <f>SUMIFS(Import!AO$2:AO$237,Import!$F$2:$F$237,$F111,Import!$G$2:$G$237,$G111)</f>
        <v>0</v>
      </c>
      <c r="AP111" s="2">
        <f>SUMIFS(Import!AP$2:AP$237,Import!$F$2:$F$237,$F111,Import!$G$2:$G$237,$G111)</f>
        <v>0</v>
      </c>
      <c r="AQ111" s="2">
        <f>SUMIFS(Import!AQ$2:AQ$237,Import!$F$2:$F$237,$F111,Import!$G$2:$G$237,$G111)</f>
        <v>0</v>
      </c>
      <c r="AR111" s="2">
        <f t="shared" si="58"/>
        <v>0</v>
      </c>
      <c r="AS111" s="2">
        <f t="shared" si="58"/>
        <v>0</v>
      </c>
      <c r="AT111" s="2">
        <f t="shared" si="58"/>
        <v>0</v>
      </c>
      <c r="AU111" s="2">
        <f>SUMIFS(Import!AU$2:AU$237,Import!$F$2:$F$237,$F111,Import!$G$2:$G$237,$G111)</f>
        <v>0</v>
      </c>
      <c r="AV111" s="2">
        <f>SUMIFS(Import!AV$2:AV$237,Import!$F$2:$F$237,$F111,Import!$G$2:$G$237,$G111)</f>
        <v>0</v>
      </c>
      <c r="AW111" s="2">
        <f>SUMIFS(Import!AW$2:AW$237,Import!$F$2:$F$237,$F111,Import!$G$2:$G$237,$G111)</f>
        <v>0</v>
      </c>
      <c r="AX111" s="2">
        <f>SUMIFS(Import!AX$2:AX$237,Import!$F$2:$F$237,$F111,Import!$G$2:$G$237,$G111)</f>
        <v>0</v>
      </c>
      <c r="AY111" s="2">
        <f t="shared" si="59"/>
        <v>0</v>
      </c>
      <c r="AZ111" s="2">
        <f t="shared" si="59"/>
        <v>0</v>
      </c>
      <c r="BA111" s="2">
        <f t="shared" si="59"/>
        <v>0</v>
      </c>
      <c r="BB111" s="2">
        <f>SUMIFS(Import!BB$2:BB$237,Import!$F$2:$F$237,$F111,Import!$G$2:$G$237,$G111)</f>
        <v>0</v>
      </c>
      <c r="BC111" s="2">
        <f>SUMIFS(Import!BC$2:BC$237,Import!$F$2:$F$237,$F111,Import!$G$2:$G$237,$G111)</f>
        <v>0</v>
      </c>
      <c r="BD111" s="2">
        <f>SUMIFS(Import!BD$2:BD$237,Import!$F$2:$F$237,$F111,Import!$G$2:$G$237,$G111)</f>
        <v>0</v>
      </c>
      <c r="BE111" s="2">
        <f>SUMIFS(Import!BE$2:BE$237,Import!$F$2:$F$237,$F111,Import!$G$2:$G$237,$G111)</f>
        <v>0</v>
      </c>
      <c r="BF111" s="2">
        <f t="shared" si="60"/>
        <v>0</v>
      </c>
      <c r="BG111" s="2">
        <f t="shared" si="60"/>
        <v>0</v>
      </c>
      <c r="BH111" s="2">
        <f t="shared" si="60"/>
        <v>0</v>
      </c>
      <c r="BI111" s="2">
        <f>SUMIFS(Import!BI$2:BI$237,Import!$F$2:$F$237,$F111,Import!$G$2:$G$237,$G111)</f>
        <v>0</v>
      </c>
      <c r="BJ111" s="2">
        <f>SUMIFS(Import!BJ$2:BJ$237,Import!$F$2:$F$237,$F111,Import!$G$2:$G$237,$G111)</f>
        <v>0</v>
      </c>
      <c r="BK111" s="2">
        <f>SUMIFS(Import!BK$2:BK$237,Import!$F$2:$F$237,$F111,Import!$G$2:$G$237,$G111)</f>
        <v>0</v>
      </c>
      <c r="BL111" s="2">
        <f>SUMIFS(Import!BL$2:BL$237,Import!$F$2:$F$237,$F111,Import!$G$2:$G$237,$G111)</f>
        <v>0</v>
      </c>
      <c r="BM111" s="2">
        <f t="shared" si="61"/>
        <v>0</v>
      </c>
      <c r="BN111" s="2">
        <f t="shared" si="61"/>
        <v>0</v>
      </c>
      <c r="BO111" s="2">
        <f t="shared" si="61"/>
        <v>0</v>
      </c>
      <c r="BP111" s="2">
        <f>SUMIFS(Import!BP$2:BP$237,Import!$F$2:$F$237,$F111,Import!$G$2:$G$237,$G111)</f>
        <v>0</v>
      </c>
      <c r="BQ111" s="2">
        <f>SUMIFS(Import!BQ$2:BQ$237,Import!$F$2:$F$237,$F111,Import!$G$2:$G$237,$G111)</f>
        <v>0</v>
      </c>
      <c r="BR111" s="2">
        <f>SUMIFS(Import!BR$2:BR$237,Import!$F$2:$F$237,$F111,Import!$G$2:$G$237,$G111)</f>
        <v>0</v>
      </c>
      <c r="BS111" s="2">
        <f>SUMIFS(Import!BS$2:BS$237,Import!$F$2:$F$237,$F111,Import!$G$2:$G$237,$G111)</f>
        <v>0</v>
      </c>
      <c r="BT111" s="2">
        <f t="shared" si="62"/>
        <v>0</v>
      </c>
      <c r="BU111" s="2">
        <f t="shared" si="62"/>
        <v>0</v>
      </c>
      <c r="BV111" s="2">
        <f t="shared" si="62"/>
        <v>0</v>
      </c>
      <c r="BW111" s="2">
        <f>SUMIFS(Import!BW$2:BW$237,Import!$F$2:$F$237,$F111,Import!$G$2:$G$237,$G111)</f>
        <v>0</v>
      </c>
      <c r="BX111" s="2">
        <f>SUMIFS(Import!BX$2:BX$237,Import!$F$2:$F$237,$F111,Import!$G$2:$G$237,$G111)</f>
        <v>0</v>
      </c>
      <c r="BY111" s="2">
        <f>SUMIFS(Import!BY$2:BY$237,Import!$F$2:$F$237,$F111,Import!$G$2:$G$237,$G111)</f>
        <v>0</v>
      </c>
      <c r="BZ111" s="2">
        <f>SUMIFS(Import!BZ$2:BZ$237,Import!$F$2:$F$237,$F111,Import!$G$2:$G$237,$G111)</f>
        <v>0</v>
      </c>
      <c r="CA111" s="2">
        <f t="shared" si="63"/>
        <v>0</v>
      </c>
      <c r="CB111" s="2">
        <f t="shared" si="63"/>
        <v>0</v>
      </c>
      <c r="CC111" s="2">
        <f t="shared" si="63"/>
        <v>0</v>
      </c>
      <c r="CD111" s="2">
        <f>SUMIFS(Import!CD$2:CD$237,Import!$F$2:$F$237,$F111,Import!$G$2:$G$237,$G111)</f>
        <v>0</v>
      </c>
      <c r="CE111" s="2">
        <f>SUMIFS(Import!CE$2:CE$237,Import!$F$2:$F$237,$F111,Import!$G$2:$G$237,$G111)</f>
        <v>0</v>
      </c>
      <c r="CF111" s="2">
        <f>SUMIFS(Import!CF$2:CF$237,Import!$F$2:$F$237,$F111,Import!$G$2:$G$237,$G111)</f>
        <v>0</v>
      </c>
      <c r="CG111" s="2">
        <f>SUMIFS(Import!CG$2:CG$237,Import!$F$2:$F$237,$F111,Import!$G$2:$G$237,$G111)</f>
        <v>0</v>
      </c>
      <c r="CH111" s="2">
        <f t="shared" si="64"/>
        <v>0</v>
      </c>
      <c r="CI111" s="2">
        <f t="shared" si="64"/>
        <v>0</v>
      </c>
      <c r="CJ111" s="2">
        <f t="shared" si="64"/>
        <v>0</v>
      </c>
      <c r="CK111" s="2">
        <f>SUMIFS(Import!CK$2:CK$237,Import!$F$2:$F$237,$F111,Import!$G$2:$G$237,$G111)</f>
        <v>0</v>
      </c>
      <c r="CL111" s="2">
        <f>SUMIFS(Import!CL$2:CL$237,Import!$F$2:$F$237,$F111,Import!$G$2:$G$237,$G111)</f>
        <v>0</v>
      </c>
      <c r="CM111" s="2">
        <f>SUMIFS(Import!CM$2:CM$237,Import!$F$2:$F$237,$F111,Import!$G$2:$G$237,$G111)</f>
        <v>0</v>
      </c>
      <c r="CN111" s="2">
        <f>SUMIFS(Import!CN$2:CN$237,Import!$F$2:$F$237,$F111,Import!$G$2:$G$237,$G111)</f>
        <v>0</v>
      </c>
      <c r="CO111" s="3">
        <f t="shared" si="65"/>
        <v>0</v>
      </c>
      <c r="CP111" s="3">
        <f t="shared" si="65"/>
        <v>0</v>
      </c>
      <c r="CQ111" s="3">
        <f t="shared" si="65"/>
        <v>0</v>
      </c>
      <c r="CR111" s="2">
        <f>SUMIFS(Import!CR$2:CR$237,Import!$F$2:$F$237,$F111,Import!$G$2:$G$237,$G111)</f>
        <v>0</v>
      </c>
      <c r="CS111" s="2">
        <f>SUMIFS(Import!CS$2:CS$237,Import!$F$2:$F$237,$F111,Import!$G$2:$G$237,$G111)</f>
        <v>0</v>
      </c>
      <c r="CT111" s="2">
        <f>SUMIFS(Import!CT$2:CT$237,Import!$F$2:$F$237,$F111,Import!$G$2:$G$237,$G111)</f>
        <v>0</v>
      </c>
    </row>
    <row r="112" spans="1:98" x14ac:dyDescent="0.25">
      <c r="A112" s="2" t="s">
        <v>38</v>
      </c>
      <c r="B112" s="2" t="s">
        <v>39</v>
      </c>
      <c r="C112" s="2">
        <v>2</v>
      </c>
      <c r="D112" s="2" t="s">
        <v>53</v>
      </c>
      <c r="E112" s="2">
        <v>33</v>
      </c>
      <c r="F112" s="2" t="s">
        <v>65</v>
      </c>
      <c r="G112" s="2">
        <v>3</v>
      </c>
      <c r="H112" s="2">
        <f>IF(SUMIFS(Import!H$2:H$237,Import!$F$2:$F$237,$F112,Import!$G$2:$G$237,$G112)=0,Data_T1!$H112,SUMIFS(Import!H$2:H$237,Import!$F$2:$F$237,$F112,Import!$G$2:$G$237,$G112))</f>
        <v>1136</v>
      </c>
      <c r="I112" s="2">
        <f>SUMIFS(Import!I$2:I$237,Import!$F$2:$F$237,$F112,Import!$G$2:$G$237,$G112)</f>
        <v>579</v>
      </c>
      <c r="J112" s="2">
        <f>SUMIFS(Import!J$2:J$237,Import!$F$2:$F$237,$F112,Import!$G$2:$G$237,$G112)</f>
        <v>50.97</v>
      </c>
      <c r="K112" s="2">
        <f>SUMIFS(Import!K$2:K$237,Import!$F$2:$F$237,$F112,Import!$G$2:$G$237,$G112)</f>
        <v>557</v>
      </c>
      <c r="L112" s="2">
        <f>SUMIFS(Import!L$2:L$237,Import!$F$2:$F$237,$F112,Import!$G$2:$G$237,$G112)</f>
        <v>49.03</v>
      </c>
      <c r="M112" s="2">
        <f>SUMIFS(Import!M$2:M$237,Import!$F$2:$F$237,$F112,Import!$G$2:$G$237,$G112)</f>
        <v>17</v>
      </c>
      <c r="N112" s="2">
        <f>SUMIFS(Import!N$2:N$237,Import!$F$2:$F$237,$F112,Import!$G$2:$G$237,$G112)</f>
        <v>1.5</v>
      </c>
      <c r="O112" s="2">
        <f>SUMIFS(Import!O$2:O$237,Import!$F$2:$F$237,$F112,Import!$G$2:$G$237,$G112)</f>
        <v>3.05</v>
      </c>
      <c r="P112" s="2">
        <f>SUMIFS(Import!P$2:P$237,Import!$F$2:$F$237,$F112,Import!$G$2:$G$237,$G112)</f>
        <v>18</v>
      </c>
      <c r="Q112" s="2">
        <f>SUMIFS(Import!Q$2:Q$237,Import!$F$2:$F$237,$F112,Import!$G$2:$G$237,$G112)</f>
        <v>1.58</v>
      </c>
      <c r="R112" s="2">
        <f>SUMIFS(Import!R$2:R$237,Import!$F$2:$F$237,$F112,Import!$G$2:$G$237,$G112)</f>
        <v>3.23</v>
      </c>
      <c r="S112" s="2">
        <f>SUMIFS(Import!S$2:S$237,Import!$F$2:$F$237,$F112,Import!$G$2:$G$237,$G112)</f>
        <v>522</v>
      </c>
      <c r="T112" s="2">
        <f>SUMIFS(Import!T$2:T$237,Import!$F$2:$F$237,$F112,Import!$G$2:$G$237,$G112)</f>
        <v>45.95</v>
      </c>
      <c r="U112" s="2">
        <f>SUMIFS(Import!U$2:U$237,Import!$F$2:$F$237,$F112,Import!$G$2:$G$237,$G112)</f>
        <v>93.72</v>
      </c>
      <c r="V112" s="2">
        <f>SUMIFS(Import!V$2:V$237,Import!$F$2:$F$237,$F112,Import!$G$2:$G$237,$G112)</f>
        <v>1</v>
      </c>
      <c r="W112" s="2" t="str">
        <f t="shared" si="55"/>
        <v>F</v>
      </c>
      <c r="X112" s="2" t="str">
        <f t="shared" si="55"/>
        <v>IRITI</v>
      </c>
      <c r="Y112" s="2" t="str">
        <f t="shared" si="55"/>
        <v>Teura</v>
      </c>
      <c r="Z112" s="2">
        <f>SUMIFS(Import!Z$2:Z$237,Import!$F$2:$F$237,$F112,Import!$G$2:$G$237,$G112)</f>
        <v>175</v>
      </c>
      <c r="AA112" s="2">
        <f>SUMIFS(Import!AA$2:AA$237,Import!$F$2:$F$237,$F112,Import!$G$2:$G$237,$G112)</f>
        <v>15.4</v>
      </c>
      <c r="AB112" s="2">
        <f>SUMIFS(Import!AB$2:AB$237,Import!$F$2:$F$237,$F112,Import!$G$2:$G$237,$G112)</f>
        <v>33.520000000000003</v>
      </c>
      <c r="AC112" s="2">
        <f>SUMIFS(Import!AC$2:AC$237,Import!$F$2:$F$237,$F112,Import!$G$2:$G$237,$G112)</f>
        <v>3</v>
      </c>
      <c r="AD112" s="2" t="str">
        <f t="shared" si="56"/>
        <v>F</v>
      </c>
      <c r="AE112" s="2" t="str">
        <f t="shared" si="56"/>
        <v>SANQUER</v>
      </c>
      <c r="AF112" s="2" t="str">
        <f t="shared" si="56"/>
        <v>Nicole</v>
      </c>
      <c r="AG112" s="2">
        <f>SUMIFS(Import!AG$2:AG$237,Import!$F$2:$F$237,$F112,Import!$G$2:$G$237,$G112)</f>
        <v>347</v>
      </c>
      <c r="AH112" s="2">
        <f>SUMIFS(Import!AH$2:AH$237,Import!$F$2:$F$237,$F112,Import!$G$2:$G$237,$G112)</f>
        <v>30.55</v>
      </c>
      <c r="AI112" s="2">
        <f>SUMIFS(Import!AI$2:AI$237,Import!$F$2:$F$237,$F112,Import!$G$2:$G$237,$G112)</f>
        <v>66.48</v>
      </c>
      <c r="AJ112" s="2">
        <f>SUMIFS(Import!AJ$2:AJ$237,Import!$F$2:$F$237,$F112,Import!$G$2:$G$237,$G112)</f>
        <v>0</v>
      </c>
      <c r="AK112" s="2">
        <f t="shared" si="57"/>
        <v>0</v>
      </c>
      <c r="AL112" s="2">
        <f t="shared" si="57"/>
        <v>0</v>
      </c>
      <c r="AM112" s="2">
        <f t="shared" si="57"/>
        <v>0</v>
      </c>
      <c r="AN112" s="2">
        <f>SUMIFS(Import!AN$2:AN$237,Import!$F$2:$F$237,$F112,Import!$G$2:$G$237,$G112)</f>
        <v>0</v>
      </c>
      <c r="AO112" s="2">
        <f>SUMIFS(Import!AO$2:AO$237,Import!$F$2:$F$237,$F112,Import!$G$2:$G$237,$G112)</f>
        <v>0</v>
      </c>
      <c r="AP112" s="2">
        <f>SUMIFS(Import!AP$2:AP$237,Import!$F$2:$F$237,$F112,Import!$G$2:$G$237,$G112)</f>
        <v>0</v>
      </c>
      <c r="AQ112" s="2">
        <f>SUMIFS(Import!AQ$2:AQ$237,Import!$F$2:$F$237,$F112,Import!$G$2:$G$237,$G112)</f>
        <v>0</v>
      </c>
      <c r="AR112" s="2">
        <f t="shared" si="58"/>
        <v>0</v>
      </c>
      <c r="AS112" s="2">
        <f t="shared" si="58"/>
        <v>0</v>
      </c>
      <c r="AT112" s="2">
        <f t="shared" si="58"/>
        <v>0</v>
      </c>
      <c r="AU112" s="2">
        <f>SUMIFS(Import!AU$2:AU$237,Import!$F$2:$F$237,$F112,Import!$G$2:$G$237,$G112)</f>
        <v>0</v>
      </c>
      <c r="AV112" s="2">
        <f>SUMIFS(Import!AV$2:AV$237,Import!$F$2:$F$237,$F112,Import!$G$2:$G$237,$G112)</f>
        <v>0</v>
      </c>
      <c r="AW112" s="2">
        <f>SUMIFS(Import!AW$2:AW$237,Import!$F$2:$F$237,$F112,Import!$G$2:$G$237,$G112)</f>
        <v>0</v>
      </c>
      <c r="AX112" s="2">
        <f>SUMIFS(Import!AX$2:AX$237,Import!$F$2:$F$237,$F112,Import!$G$2:$G$237,$G112)</f>
        <v>0</v>
      </c>
      <c r="AY112" s="2">
        <f t="shared" si="59"/>
        <v>0</v>
      </c>
      <c r="AZ112" s="2">
        <f t="shared" si="59"/>
        <v>0</v>
      </c>
      <c r="BA112" s="2">
        <f t="shared" si="59"/>
        <v>0</v>
      </c>
      <c r="BB112" s="2">
        <f>SUMIFS(Import!BB$2:BB$237,Import!$F$2:$F$237,$F112,Import!$G$2:$G$237,$G112)</f>
        <v>0</v>
      </c>
      <c r="BC112" s="2">
        <f>SUMIFS(Import!BC$2:BC$237,Import!$F$2:$F$237,$F112,Import!$G$2:$G$237,$G112)</f>
        <v>0</v>
      </c>
      <c r="BD112" s="2">
        <f>SUMIFS(Import!BD$2:BD$237,Import!$F$2:$F$237,$F112,Import!$G$2:$G$237,$G112)</f>
        <v>0</v>
      </c>
      <c r="BE112" s="2">
        <f>SUMIFS(Import!BE$2:BE$237,Import!$F$2:$F$237,$F112,Import!$G$2:$G$237,$G112)</f>
        <v>0</v>
      </c>
      <c r="BF112" s="2">
        <f t="shared" si="60"/>
        <v>0</v>
      </c>
      <c r="BG112" s="2">
        <f t="shared" si="60"/>
        <v>0</v>
      </c>
      <c r="BH112" s="2">
        <f t="shared" si="60"/>
        <v>0</v>
      </c>
      <c r="BI112" s="2">
        <f>SUMIFS(Import!BI$2:BI$237,Import!$F$2:$F$237,$F112,Import!$G$2:$G$237,$G112)</f>
        <v>0</v>
      </c>
      <c r="BJ112" s="2">
        <f>SUMIFS(Import!BJ$2:BJ$237,Import!$F$2:$F$237,$F112,Import!$G$2:$G$237,$G112)</f>
        <v>0</v>
      </c>
      <c r="BK112" s="2">
        <f>SUMIFS(Import!BK$2:BK$237,Import!$F$2:$F$237,$F112,Import!$G$2:$G$237,$G112)</f>
        <v>0</v>
      </c>
      <c r="BL112" s="2">
        <f>SUMIFS(Import!BL$2:BL$237,Import!$F$2:$F$237,$F112,Import!$G$2:$G$237,$G112)</f>
        <v>0</v>
      </c>
      <c r="BM112" s="2">
        <f t="shared" si="61"/>
        <v>0</v>
      </c>
      <c r="BN112" s="2">
        <f t="shared" si="61"/>
        <v>0</v>
      </c>
      <c r="BO112" s="2">
        <f t="shared" si="61"/>
        <v>0</v>
      </c>
      <c r="BP112" s="2">
        <f>SUMIFS(Import!BP$2:BP$237,Import!$F$2:$F$237,$F112,Import!$G$2:$G$237,$G112)</f>
        <v>0</v>
      </c>
      <c r="BQ112" s="2">
        <f>SUMIFS(Import!BQ$2:BQ$237,Import!$F$2:$F$237,$F112,Import!$G$2:$G$237,$G112)</f>
        <v>0</v>
      </c>
      <c r="BR112" s="2">
        <f>SUMIFS(Import!BR$2:BR$237,Import!$F$2:$F$237,$F112,Import!$G$2:$G$237,$G112)</f>
        <v>0</v>
      </c>
      <c r="BS112" s="2">
        <f>SUMIFS(Import!BS$2:BS$237,Import!$F$2:$F$237,$F112,Import!$G$2:$G$237,$G112)</f>
        <v>0</v>
      </c>
      <c r="BT112" s="2">
        <f t="shared" si="62"/>
        <v>0</v>
      </c>
      <c r="BU112" s="2">
        <f t="shared" si="62"/>
        <v>0</v>
      </c>
      <c r="BV112" s="2">
        <f t="shared" si="62"/>
        <v>0</v>
      </c>
      <c r="BW112" s="2">
        <f>SUMIFS(Import!BW$2:BW$237,Import!$F$2:$F$237,$F112,Import!$G$2:$G$237,$G112)</f>
        <v>0</v>
      </c>
      <c r="BX112" s="2">
        <f>SUMIFS(Import!BX$2:BX$237,Import!$F$2:$F$237,$F112,Import!$G$2:$G$237,$G112)</f>
        <v>0</v>
      </c>
      <c r="BY112" s="2">
        <f>SUMIFS(Import!BY$2:BY$237,Import!$F$2:$F$237,$F112,Import!$G$2:$G$237,$G112)</f>
        <v>0</v>
      </c>
      <c r="BZ112" s="2">
        <f>SUMIFS(Import!BZ$2:BZ$237,Import!$F$2:$F$237,$F112,Import!$G$2:$G$237,$G112)</f>
        <v>0</v>
      </c>
      <c r="CA112" s="2">
        <f t="shared" si="63"/>
        <v>0</v>
      </c>
      <c r="CB112" s="2">
        <f t="shared" si="63"/>
        <v>0</v>
      </c>
      <c r="CC112" s="2">
        <f t="shared" si="63"/>
        <v>0</v>
      </c>
      <c r="CD112" s="2">
        <f>SUMIFS(Import!CD$2:CD$237,Import!$F$2:$F$237,$F112,Import!$G$2:$G$237,$G112)</f>
        <v>0</v>
      </c>
      <c r="CE112" s="2">
        <f>SUMIFS(Import!CE$2:CE$237,Import!$F$2:$F$237,$F112,Import!$G$2:$G$237,$G112)</f>
        <v>0</v>
      </c>
      <c r="CF112" s="2">
        <f>SUMIFS(Import!CF$2:CF$237,Import!$F$2:$F$237,$F112,Import!$G$2:$G$237,$G112)</f>
        <v>0</v>
      </c>
      <c r="CG112" s="2">
        <f>SUMIFS(Import!CG$2:CG$237,Import!$F$2:$F$237,$F112,Import!$G$2:$G$237,$G112)</f>
        <v>0</v>
      </c>
      <c r="CH112" s="2">
        <f t="shared" si="64"/>
        <v>0</v>
      </c>
      <c r="CI112" s="2">
        <f t="shared" si="64"/>
        <v>0</v>
      </c>
      <c r="CJ112" s="2">
        <f t="shared" si="64"/>
        <v>0</v>
      </c>
      <c r="CK112" s="2">
        <f>SUMIFS(Import!CK$2:CK$237,Import!$F$2:$F$237,$F112,Import!$G$2:$G$237,$G112)</f>
        <v>0</v>
      </c>
      <c r="CL112" s="2">
        <f>SUMIFS(Import!CL$2:CL$237,Import!$F$2:$F$237,$F112,Import!$G$2:$G$237,$G112)</f>
        <v>0</v>
      </c>
      <c r="CM112" s="2">
        <f>SUMIFS(Import!CM$2:CM$237,Import!$F$2:$F$237,$F112,Import!$G$2:$G$237,$G112)</f>
        <v>0</v>
      </c>
      <c r="CN112" s="2">
        <f>SUMIFS(Import!CN$2:CN$237,Import!$F$2:$F$237,$F112,Import!$G$2:$G$237,$G112)</f>
        <v>0</v>
      </c>
      <c r="CO112" s="3">
        <f t="shared" si="65"/>
        <v>0</v>
      </c>
      <c r="CP112" s="3">
        <f t="shared" si="65"/>
        <v>0</v>
      </c>
      <c r="CQ112" s="3">
        <f t="shared" si="65"/>
        <v>0</v>
      </c>
      <c r="CR112" s="2">
        <f>SUMIFS(Import!CR$2:CR$237,Import!$F$2:$F$237,$F112,Import!$G$2:$G$237,$G112)</f>
        <v>0</v>
      </c>
      <c r="CS112" s="2">
        <f>SUMIFS(Import!CS$2:CS$237,Import!$F$2:$F$237,$F112,Import!$G$2:$G$237,$G112)</f>
        <v>0</v>
      </c>
      <c r="CT112" s="2">
        <f>SUMIFS(Import!CT$2:CT$237,Import!$F$2:$F$237,$F112,Import!$G$2:$G$237,$G112)</f>
        <v>0</v>
      </c>
    </row>
    <row r="113" spans="1:98" x14ac:dyDescent="0.25">
      <c r="A113" s="2" t="s">
        <v>38</v>
      </c>
      <c r="B113" s="2" t="s">
        <v>39</v>
      </c>
      <c r="C113" s="2">
        <v>2</v>
      </c>
      <c r="D113" s="2" t="s">
        <v>53</v>
      </c>
      <c r="E113" s="2">
        <v>33</v>
      </c>
      <c r="F113" s="2" t="s">
        <v>65</v>
      </c>
      <c r="G113" s="2">
        <v>4</v>
      </c>
      <c r="H113" s="2">
        <f>IF(SUMIFS(Import!H$2:H$237,Import!$F$2:$F$237,$F113,Import!$G$2:$G$237,$G113)=0,Data_T1!$H113,SUMIFS(Import!H$2:H$237,Import!$F$2:$F$237,$F113,Import!$G$2:$G$237,$G113))</f>
        <v>1323</v>
      </c>
      <c r="I113" s="2">
        <f>SUMIFS(Import!I$2:I$237,Import!$F$2:$F$237,$F113,Import!$G$2:$G$237,$G113)</f>
        <v>677</v>
      </c>
      <c r="J113" s="2">
        <f>SUMIFS(Import!J$2:J$237,Import!$F$2:$F$237,$F113,Import!$G$2:$G$237,$G113)</f>
        <v>51.17</v>
      </c>
      <c r="K113" s="2">
        <f>SUMIFS(Import!K$2:K$237,Import!$F$2:$F$237,$F113,Import!$G$2:$G$237,$G113)</f>
        <v>646</v>
      </c>
      <c r="L113" s="2">
        <f>SUMIFS(Import!L$2:L$237,Import!$F$2:$F$237,$F113,Import!$G$2:$G$237,$G113)</f>
        <v>48.83</v>
      </c>
      <c r="M113" s="2">
        <f>SUMIFS(Import!M$2:M$237,Import!$F$2:$F$237,$F113,Import!$G$2:$G$237,$G113)</f>
        <v>21</v>
      </c>
      <c r="N113" s="2">
        <f>SUMIFS(Import!N$2:N$237,Import!$F$2:$F$237,$F113,Import!$G$2:$G$237,$G113)</f>
        <v>1.59</v>
      </c>
      <c r="O113" s="2">
        <f>SUMIFS(Import!O$2:O$237,Import!$F$2:$F$237,$F113,Import!$G$2:$G$237,$G113)</f>
        <v>3.25</v>
      </c>
      <c r="P113" s="2">
        <f>SUMIFS(Import!P$2:P$237,Import!$F$2:$F$237,$F113,Import!$G$2:$G$237,$G113)</f>
        <v>26</v>
      </c>
      <c r="Q113" s="2">
        <f>SUMIFS(Import!Q$2:Q$237,Import!$F$2:$F$237,$F113,Import!$G$2:$G$237,$G113)</f>
        <v>1.97</v>
      </c>
      <c r="R113" s="2">
        <f>SUMIFS(Import!R$2:R$237,Import!$F$2:$F$237,$F113,Import!$G$2:$G$237,$G113)</f>
        <v>4.0199999999999996</v>
      </c>
      <c r="S113" s="2">
        <f>SUMIFS(Import!S$2:S$237,Import!$F$2:$F$237,$F113,Import!$G$2:$G$237,$G113)</f>
        <v>599</v>
      </c>
      <c r="T113" s="2">
        <f>SUMIFS(Import!T$2:T$237,Import!$F$2:$F$237,$F113,Import!$G$2:$G$237,$G113)</f>
        <v>45.28</v>
      </c>
      <c r="U113" s="2">
        <f>SUMIFS(Import!U$2:U$237,Import!$F$2:$F$237,$F113,Import!$G$2:$G$237,$G113)</f>
        <v>92.72</v>
      </c>
      <c r="V113" s="2">
        <f>SUMIFS(Import!V$2:V$237,Import!$F$2:$F$237,$F113,Import!$G$2:$G$237,$G113)</f>
        <v>1</v>
      </c>
      <c r="W113" s="2" t="str">
        <f t="shared" si="55"/>
        <v>F</v>
      </c>
      <c r="X113" s="2" t="str">
        <f t="shared" si="55"/>
        <v>IRITI</v>
      </c>
      <c r="Y113" s="2" t="str">
        <f t="shared" si="55"/>
        <v>Teura</v>
      </c>
      <c r="Z113" s="2">
        <f>SUMIFS(Import!Z$2:Z$237,Import!$F$2:$F$237,$F113,Import!$G$2:$G$237,$G113)</f>
        <v>123</v>
      </c>
      <c r="AA113" s="2">
        <f>SUMIFS(Import!AA$2:AA$237,Import!$F$2:$F$237,$F113,Import!$G$2:$G$237,$G113)</f>
        <v>9.3000000000000007</v>
      </c>
      <c r="AB113" s="2">
        <f>SUMIFS(Import!AB$2:AB$237,Import!$F$2:$F$237,$F113,Import!$G$2:$G$237,$G113)</f>
        <v>20.53</v>
      </c>
      <c r="AC113" s="2">
        <f>SUMIFS(Import!AC$2:AC$237,Import!$F$2:$F$237,$F113,Import!$G$2:$G$237,$G113)</f>
        <v>3</v>
      </c>
      <c r="AD113" s="2" t="str">
        <f t="shared" si="56"/>
        <v>F</v>
      </c>
      <c r="AE113" s="2" t="str">
        <f t="shared" si="56"/>
        <v>SANQUER</v>
      </c>
      <c r="AF113" s="2" t="str">
        <f t="shared" si="56"/>
        <v>Nicole</v>
      </c>
      <c r="AG113" s="2">
        <f>SUMIFS(Import!AG$2:AG$237,Import!$F$2:$F$237,$F113,Import!$G$2:$G$237,$G113)</f>
        <v>476</v>
      </c>
      <c r="AH113" s="2">
        <f>SUMIFS(Import!AH$2:AH$237,Import!$F$2:$F$237,$F113,Import!$G$2:$G$237,$G113)</f>
        <v>35.979999999999997</v>
      </c>
      <c r="AI113" s="2">
        <f>SUMIFS(Import!AI$2:AI$237,Import!$F$2:$F$237,$F113,Import!$G$2:$G$237,$G113)</f>
        <v>79.47</v>
      </c>
      <c r="AJ113" s="2">
        <f>SUMIFS(Import!AJ$2:AJ$237,Import!$F$2:$F$237,$F113,Import!$G$2:$G$237,$G113)</f>
        <v>0</v>
      </c>
      <c r="AK113" s="2">
        <f t="shared" si="57"/>
        <v>0</v>
      </c>
      <c r="AL113" s="2">
        <f t="shared" si="57"/>
        <v>0</v>
      </c>
      <c r="AM113" s="2">
        <f t="shared" si="57"/>
        <v>0</v>
      </c>
      <c r="AN113" s="2">
        <f>SUMIFS(Import!AN$2:AN$237,Import!$F$2:$F$237,$F113,Import!$G$2:$G$237,$G113)</f>
        <v>0</v>
      </c>
      <c r="AO113" s="2">
        <f>SUMIFS(Import!AO$2:AO$237,Import!$F$2:$F$237,$F113,Import!$G$2:$G$237,$G113)</f>
        <v>0</v>
      </c>
      <c r="AP113" s="2">
        <f>SUMIFS(Import!AP$2:AP$237,Import!$F$2:$F$237,$F113,Import!$G$2:$G$237,$G113)</f>
        <v>0</v>
      </c>
      <c r="AQ113" s="2">
        <f>SUMIFS(Import!AQ$2:AQ$237,Import!$F$2:$F$237,$F113,Import!$G$2:$G$237,$G113)</f>
        <v>0</v>
      </c>
      <c r="AR113" s="2">
        <f t="shared" si="58"/>
        <v>0</v>
      </c>
      <c r="AS113" s="2">
        <f t="shared" si="58"/>
        <v>0</v>
      </c>
      <c r="AT113" s="2">
        <f t="shared" si="58"/>
        <v>0</v>
      </c>
      <c r="AU113" s="2">
        <f>SUMIFS(Import!AU$2:AU$237,Import!$F$2:$F$237,$F113,Import!$G$2:$G$237,$G113)</f>
        <v>0</v>
      </c>
      <c r="AV113" s="2">
        <f>SUMIFS(Import!AV$2:AV$237,Import!$F$2:$F$237,$F113,Import!$G$2:$G$237,$G113)</f>
        <v>0</v>
      </c>
      <c r="AW113" s="2">
        <f>SUMIFS(Import!AW$2:AW$237,Import!$F$2:$F$237,$F113,Import!$G$2:$G$237,$G113)</f>
        <v>0</v>
      </c>
      <c r="AX113" s="2">
        <f>SUMIFS(Import!AX$2:AX$237,Import!$F$2:$F$237,$F113,Import!$G$2:$G$237,$G113)</f>
        <v>0</v>
      </c>
      <c r="AY113" s="2">
        <f t="shared" si="59"/>
        <v>0</v>
      </c>
      <c r="AZ113" s="2">
        <f t="shared" si="59"/>
        <v>0</v>
      </c>
      <c r="BA113" s="2">
        <f t="shared" si="59"/>
        <v>0</v>
      </c>
      <c r="BB113" s="2">
        <f>SUMIFS(Import!BB$2:BB$237,Import!$F$2:$F$237,$F113,Import!$G$2:$G$237,$G113)</f>
        <v>0</v>
      </c>
      <c r="BC113" s="2">
        <f>SUMIFS(Import!BC$2:BC$237,Import!$F$2:$F$237,$F113,Import!$G$2:$G$237,$G113)</f>
        <v>0</v>
      </c>
      <c r="BD113" s="2">
        <f>SUMIFS(Import!BD$2:BD$237,Import!$F$2:$F$237,$F113,Import!$G$2:$G$237,$G113)</f>
        <v>0</v>
      </c>
      <c r="BE113" s="2">
        <f>SUMIFS(Import!BE$2:BE$237,Import!$F$2:$F$237,$F113,Import!$G$2:$G$237,$G113)</f>
        <v>0</v>
      </c>
      <c r="BF113" s="2">
        <f t="shared" si="60"/>
        <v>0</v>
      </c>
      <c r="BG113" s="2">
        <f t="shared" si="60"/>
        <v>0</v>
      </c>
      <c r="BH113" s="2">
        <f t="shared" si="60"/>
        <v>0</v>
      </c>
      <c r="BI113" s="2">
        <f>SUMIFS(Import!BI$2:BI$237,Import!$F$2:$F$237,$F113,Import!$G$2:$G$237,$G113)</f>
        <v>0</v>
      </c>
      <c r="BJ113" s="2">
        <f>SUMIFS(Import!BJ$2:BJ$237,Import!$F$2:$F$237,$F113,Import!$G$2:$G$237,$G113)</f>
        <v>0</v>
      </c>
      <c r="BK113" s="2">
        <f>SUMIFS(Import!BK$2:BK$237,Import!$F$2:$F$237,$F113,Import!$G$2:$G$237,$G113)</f>
        <v>0</v>
      </c>
      <c r="BL113" s="2">
        <f>SUMIFS(Import!BL$2:BL$237,Import!$F$2:$F$237,$F113,Import!$G$2:$G$237,$G113)</f>
        <v>0</v>
      </c>
      <c r="BM113" s="2">
        <f t="shared" si="61"/>
        <v>0</v>
      </c>
      <c r="BN113" s="2">
        <f t="shared" si="61"/>
        <v>0</v>
      </c>
      <c r="BO113" s="2">
        <f t="shared" si="61"/>
        <v>0</v>
      </c>
      <c r="BP113" s="2">
        <f>SUMIFS(Import!BP$2:BP$237,Import!$F$2:$F$237,$F113,Import!$G$2:$G$237,$G113)</f>
        <v>0</v>
      </c>
      <c r="BQ113" s="2">
        <f>SUMIFS(Import!BQ$2:BQ$237,Import!$F$2:$F$237,$F113,Import!$G$2:$G$237,$G113)</f>
        <v>0</v>
      </c>
      <c r="BR113" s="2">
        <f>SUMIFS(Import!BR$2:BR$237,Import!$F$2:$F$237,$F113,Import!$G$2:$G$237,$G113)</f>
        <v>0</v>
      </c>
      <c r="BS113" s="2">
        <f>SUMIFS(Import!BS$2:BS$237,Import!$F$2:$F$237,$F113,Import!$G$2:$G$237,$G113)</f>
        <v>0</v>
      </c>
      <c r="BT113" s="2">
        <f t="shared" si="62"/>
        <v>0</v>
      </c>
      <c r="BU113" s="2">
        <f t="shared" si="62"/>
        <v>0</v>
      </c>
      <c r="BV113" s="2">
        <f t="shared" si="62"/>
        <v>0</v>
      </c>
      <c r="BW113" s="2">
        <f>SUMIFS(Import!BW$2:BW$237,Import!$F$2:$F$237,$F113,Import!$G$2:$G$237,$G113)</f>
        <v>0</v>
      </c>
      <c r="BX113" s="2">
        <f>SUMIFS(Import!BX$2:BX$237,Import!$F$2:$F$237,$F113,Import!$G$2:$G$237,$G113)</f>
        <v>0</v>
      </c>
      <c r="BY113" s="2">
        <f>SUMIFS(Import!BY$2:BY$237,Import!$F$2:$F$237,$F113,Import!$G$2:$G$237,$G113)</f>
        <v>0</v>
      </c>
      <c r="BZ113" s="2">
        <f>SUMIFS(Import!BZ$2:BZ$237,Import!$F$2:$F$237,$F113,Import!$G$2:$G$237,$G113)</f>
        <v>0</v>
      </c>
      <c r="CA113" s="2">
        <f t="shared" si="63"/>
        <v>0</v>
      </c>
      <c r="CB113" s="2">
        <f t="shared" si="63"/>
        <v>0</v>
      </c>
      <c r="CC113" s="2">
        <f t="shared" si="63"/>
        <v>0</v>
      </c>
      <c r="CD113" s="2">
        <f>SUMIFS(Import!CD$2:CD$237,Import!$F$2:$F$237,$F113,Import!$G$2:$G$237,$G113)</f>
        <v>0</v>
      </c>
      <c r="CE113" s="2">
        <f>SUMIFS(Import!CE$2:CE$237,Import!$F$2:$F$237,$F113,Import!$G$2:$G$237,$G113)</f>
        <v>0</v>
      </c>
      <c r="CF113" s="2">
        <f>SUMIFS(Import!CF$2:CF$237,Import!$F$2:$F$237,$F113,Import!$G$2:$G$237,$G113)</f>
        <v>0</v>
      </c>
      <c r="CG113" s="2">
        <f>SUMIFS(Import!CG$2:CG$237,Import!$F$2:$F$237,$F113,Import!$G$2:$G$237,$G113)</f>
        <v>0</v>
      </c>
      <c r="CH113" s="2">
        <f t="shared" si="64"/>
        <v>0</v>
      </c>
      <c r="CI113" s="2">
        <f t="shared" si="64"/>
        <v>0</v>
      </c>
      <c r="CJ113" s="2">
        <f t="shared" si="64"/>
        <v>0</v>
      </c>
      <c r="CK113" s="2">
        <f>SUMIFS(Import!CK$2:CK$237,Import!$F$2:$F$237,$F113,Import!$G$2:$G$237,$G113)</f>
        <v>0</v>
      </c>
      <c r="CL113" s="2">
        <f>SUMIFS(Import!CL$2:CL$237,Import!$F$2:$F$237,$F113,Import!$G$2:$G$237,$G113)</f>
        <v>0</v>
      </c>
      <c r="CM113" s="2">
        <f>SUMIFS(Import!CM$2:CM$237,Import!$F$2:$F$237,$F113,Import!$G$2:$G$237,$G113)</f>
        <v>0</v>
      </c>
      <c r="CN113" s="2">
        <f>SUMIFS(Import!CN$2:CN$237,Import!$F$2:$F$237,$F113,Import!$G$2:$G$237,$G113)</f>
        <v>0</v>
      </c>
      <c r="CO113" s="3">
        <f t="shared" si="65"/>
        <v>0</v>
      </c>
      <c r="CP113" s="3">
        <f t="shared" si="65"/>
        <v>0</v>
      </c>
      <c r="CQ113" s="3">
        <f t="shared" si="65"/>
        <v>0</v>
      </c>
      <c r="CR113" s="2">
        <f>SUMIFS(Import!CR$2:CR$237,Import!$F$2:$F$237,$F113,Import!$G$2:$G$237,$G113)</f>
        <v>0</v>
      </c>
      <c r="CS113" s="2">
        <f>SUMIFS(Import!CS$2:CS$237,Import!$F$2:$F$237,$F113,Import!$G$2:$G$237,$G113)</f>
        <v>0</v>
      </c>
      <c r="CT113" s="2">
        <f>SUMIFS(Import!CT$2:CT$237,Import!$F$2:$F$237,$F113,Import!$G$2:$G$237,$G113)</f>
        <v>0</v>
      </c>
    </row>
    <row r="114" spans="1:98" x14ac:dyDescent="0.25">
      <c r="A114" s="2" t="s">
        <v>38</v>
      </c>
      <c r="B114" s="2" t="s">
        <v>39</v>
      </c>
      <c r="C114" s="2">
        <v>2</v>
      </c>
      <c r="D114" s="2" t="s">
        <v>53</v>
      </c>
      <c r="E114" s="2">
        <v>33</v>
      </c>
      <c r="F114" s="2" t="s">
        <v>65</v>
      </c>
      <c r="G114" s="2">
        <v>5</v>
      </c>
      <c r="H114" s="2">
        <f>IF(SUMIFS(Import!H$2:H$237,Import!$F$2:$F$237,$F114,Import!$G$2:$G$237,$G114)=0,Data_T1!$H114,SUMIFS(Import!H$2:H$237,Import!$F$2:$F$237,$F114,Import!$G$2:$G$237,$G114))</f>
        <v>1151</v>
      </c>
      <c r="I114" s="2">
        <f>SUMIFS(Import!I$2:I$237,Import!$F$2:$F$237,$F114,Import!$G$2:$G$237,$G114)</f>
        <v>674</v>
      </c>
      <c r="J114" s="2">
        <f>SUMIFS(Import!J$2:J$237,Import!$F$2:$F$237,$F114,Import!$G$2:$G$237,$G114)</f>
        <v>58.56</v>
      </c>
      <c r="K114" s="2">
        <f>SUMIFS(Import!K$2:K$237,Import!$F$2:$F$237,$F114,Import!$G$2:$G$237,$G114)</f>
        <v>477</v>
      </c>
      <c r="L114" s="2">
        <f>SUMIFS(Import!L$2:L$237,Import!$F$2:$F$237,$F114,Import!$G$2:$G$237,$G114)</f>
        <v>41.44</v>
      </c>
      <c r="M114" s="2">
        <f>SUMIFS(Import!M$2:M$237,Import!$F$2:$F$237,$F114,Import!$G$2:$G$237,$G114)</f>
        <v>18</v>
      </c>
      <c r="N114" s="2">
        <f>SUMIFS(Import!N$2:N$237,Import!$F$2:$F$237,$F114,Import!$G$2:$G$237,$G114)</f>
        <v>1.56</v>
      </c>
      <c r="O114" s="2">
        <f>SUMIFS(Import!O$2:O$237,Import!$F$2:$F$237,$F114,Import!$G$2:$G$237,$G114)</f>
        <v>3.77</v>
      </c>
      <c r="P114" s="2">
        <f>SUMIFS(Import!P$2:P$237,Import!$F$2:$F$237,$F114,Import!$G$2:$G$237,$G114)</f>
        <v>13</v>
      </c>
      <c r="Q114" s="2">
        <f>SUMIFS(Import!Q$2:Q$237,Import!$F$2:$F$237,$F114,Import!$G$2:$G$237,$G114)</f>
        <v>1.1299999999999999</v>
      </c>
      <c r="R114" s="2">
        <f>SUMIFS(Import!R$2:R$237,Import!$F$2:$F$237,$F114,Import!$G$2:$G$237,$G114)</f>
        <v>2.73</v>
      </c>
      <c r="S114" s="2">
        <f>SUMIFS(Import!S$2:S$237,Import!$F$2:$F$237,$F114,Import!$G$2:$G$237,$G114)</f>
        <v>446</v>
      </c>
      <c r="T114" s="2">
        <f>SUMIFS(Import!T$2:T$237,Import!$F$2:$F$237,$F114,Import!$G$2:$G$237,$G114)</f>
        <v>38.75</v>
      </c>
      <c r="U114" s="2">
        <f>SUMIFS(Import!U$2:U$237,Import!$F$2:$F$237,$F114,Import!$G$2:$G$237,$G114)</f>
        <v>93.5</v>
      </c>
      <c r="V114" s="2">
        <f>SUMIFS(Import!V$2:V$237,Import!$F$2:$F$237,$F114,Import!$G$2:$G$237,$G114)</f>
        <v>1</v>
      </c>
      <c r="W114" s="2" t="str">
        <f t="shared" si="55"/>
        <v>F</v>
      </c>
      <c r="X114" s="2" t="str">
        <f t="shared" si="55"/>
        <v>IRITI</v>
      </c>
      <c r="Y114" s="2" t="str">
        <f t="shared" si="55"/>
        <v>Teura</v>
      </c>
      <c r="Z114" s="2">
        <f>SUMIFS(Import!Z$2:Z$237,Import!$F$2:$F$237,$F114,Import!$G$2:$G$237,$G114)</f>
        <v>112</v>
      </c>
      <c r="AA114" s="2">
        <f>SUMIFS(Import!AA$2:AA$237,Import!$F$2:$F$237,$F114,Import!$G$2:$G$237,$G114)</f>
        <v>9.73</v>
      </c>
      <c r="AB114" s="2">
        <f>SUMIFS(Import!AB$2:AB$237,Import!$F$2:$F$237,$F114,Import!$G$2:$G$237,$G114)</f>
        <v>25.11</v>
      </c>
      <c r="AC114" s="2">
        <f>SUMIFS(Import!AC$2:AC$237,Import!$F$2:$F$237,$F114,Import!$G$2:$G$237,$G114)</f>
        <v>3</v>
      </c>
      <c r="AD114" s="2" t="str">
        <f t="shared" si="56"/>
        <v>F</v>
      </c>
      <c r="AE114" s="2" t="str">
        <f t="shared" si="56"/>
        <v>SANQUER</v>
      </c>
      <c r="AF114" s="2" t="str">
        <f t="shared" si="56"/>
        <v>Nicole</v>
      </c>
      <c r="AG114" s="2">
        <f>SUMIFS(Import!AG$2:AG$237,Import!$F$2:$F$237,$F114,Import!$G$2:$G$237,$G114)</f>
        <v>334</v>
      </c>
      <c r="AH114" s="2">
        <f>SUMIFS(Import!AH$2:AH$237,Import!$F$2:$F$237,$F114,Import!$G$2:$G$237,$G114)</f>
        <v>29.02</v>
      </c>
      <c r="AI114" s="2">
        <f>SUMIFS(Import!AI$2:AI$237,Import!$F$2:$F$237,$F114,Import!$G$2:$G$237,$G114)</f>
        <v>74.89</v>
      </c>
      <c r="AJ114" s="2">
        <f>SUMIFS(Import!AJ$2:AJ$237,Import!$F$2:$F$237,$F114,Import!$G$2:$G$237,$G114)</f>
        <v>0</v>
      </c>
      <c r="AK114" s="2">
        <f t="shared" si="57"/>
        <v>0</v>
      </c>
      <c r="AL114" s="2">
        <f t="shared" si="57"/>
        <v>0</v>
      </c>
      <c r="AM114" s="2">
        <f t="shared" si="57"/>
        <v>0</v>
      </c>
      <c r="AN114" s="2">
        <f>SUMIFS(Import!AN$2:AN$237,Import!$F$2:$F$237,$F114,Import!$G$2:$G$237,$G114)</f>
        <v>0</v>
      </c>
      <c r="AO114" s="2">
        <f>SUMIFS(Import!AO$2:AO$237,Import!$F$2:$F$237,$F114,Import!$G$2:$G$237,$G114)</f>
        <v>0</v>
      </c>
      <c r="AP114" s="2">
        <f>SUMIFS(Import!AP$2:AP$237,Import!$F$2:$F$237,$F114,Import!$G$2:$G$237,$G114)</f>
        <v>0</v>
      </c>
      <c r="AQ114" s="2">
        <f>SUMIFS(Import!AQ$2:AQ$237,Import!$F$2:$F$237,$F114,Import!$G$2:$G$237,$G114)</f>
        <v>0</v>
      </c>
      <c r="AR114" s="2">
        <f t="shared" si="58"/>
        <v>0</v>
      </c>
      <c r="AS114" s="2">
        <f t="shared" si="58"/>
        <v>0</v>
      </c>
      <c r="AT114" s="2">
        <f t="shared" si="58"/>
        <v>0</v>
      </c>
      <c r="AU114" s="2">
        <f>SUMIFS(Import!AU$2:AU$237,Import!$F$2:$F$237,$F114,Import!$G$2:$G$237,$G114)</f>
        <v>0</v>
      </c>
      <c r="AV114" s="2">
        <f>SUMIFS(Import!AV$2:AV$237,Import!$F$2:$F$237,$F114,Import!$G$2:$G$237,$G114)</f>
        <v>0</v>
      </c>
      <c r="AW114" s="2">
        <f>SUMIFS(Import!AW$2:AW$237,Import!$F$2:$F$237,$F114,Import!$G$2:$G$237,$G114)</f>
        <v>0</v>
      </c>
      <c r="AX114" s="2">
        <f>SUMIFS(Import!AX$2:AX$237,Import!$F$2:$F$237,$F114,Import!$G$2:$G$237,$G114)</f>
        <v>0</v>
      </c>
      <c r="AY114" s="2">
        <f t="shared" si="59"/>
        <v>0</v>
      </c>
      <c r="AZ114" s="2">
        <f t="shared" si="59"/>
        <v>0</v>
      </c>
      <c r="BA114" s="2">
        <f t="shared" si="59"/>
        <v>0</v>
      </c>
      <c r="BB114" s="2">
        <f>SUMIFS(Import!BB$2:BB$237,Import!$F$2:$F$237,$F114,Import!$G$2:$G$237,$G114)</f>
        <v>0</v>
      </c>
      <c r="BC114" s="2">
        <f>SUMIFS(Import!BC$2:BC$237,Import!$F$2:$F$237,$F114,Import!$G$2:$G$237,$G114)</f>
        <v>0</v>
      </c>
      <c r="BD114" s="2">
        <f>SUMIFS(Import!BD$2:BD$237,Import!$F$2:$F$237,$F114,Import!$G$2:$G$237,$G114)</f>
        <v>0</v>
      </c>
      <c r="BE114" s="2">
        <f>SUMIFS(Import!BE$2:BE$237,Import!$F$2:$F$237,$F114,Import!$G$2:$G$237,$G114)</f>
        <v>0</v>
      </c>
      <c r="BF114" s="2">
        <f t="shared" si="60"/>
        <v>0</v>
      </c>
      <c r="BG114" s="2">
        <f t="shared" si="60"/>
        <v>0</v>
      </c>
      <c r="BH114" s="2">
        <f t="shared" si="60"/>
        <v>0</v>
      </c>
      <c r="BI114" s="2">
        <f>SUMIFS(Import!BI$2:BI$237,Import!$F$2:$F$237,$F114,Import!$G$2:$G$237,$G114)</f>
        <v>0</v>
      </c>
      <c r="BJ114" s="2">
        <f>SUMIFS(Import!BJ$2:BJ$237,Import!$F$2:$F$237,$F114,Import!$G$2:$G$237,$G114)</f>
        <v>0</v>
      </c>
      <c r="BK114" s="2">
        <f>SUMIFS(Import!BK$2:BK$237,Import!$F$2:$F$237,$F114,Import!$G$2:$G$237,$G114)</f>
        <v>0</v>
      </c>
      <c r="BL114" s="2">
        <f>SUMIFS(Import!BL$2:BL$237,Import!$F$2:$F$237,$F114,Import!$G$2:$G$237,$G114)</f>
        <v>0</v>
      </c>
      <c r="BM114" s="2">
        <f t="shared" si="61"/>
        <v>0</v>
      </c>
      <c r="BN114" s="2">
        <f t="shared" si="61"/>
        <v>0</v>
      </c>
      <c r="BO114" s="2">
        <f t="shared" si="61"/>
        <v>0</v>
      </c>
      <c r="BP114" s="2">
        <f>SUMIFS(Import!BP$2:BP$237,Import!$F$2:$F$237,$F114,Import!$G$2:$G$237,$G114)</f>
        <v>0</v>
      </c>
      <c r="BQ114" s="2">
        <f>SUMIFS(Import!BQ$2:BQ$237,Import!$F$2:$F$237,$F114,Import!$G$2:$G$237,$G114)</f>
        <v>0</v>
      </c>
      <c r="BR114" s="2">
        <f>SUMIFS(Import!BR$2:BR$237,Import!$F$2:$F$237,$F114,Import!$G$2:$G$237,$G114)</f>
        <v>0</v>
      </c>
      <c r="BS114" s="2">
        <f>SUMIFS(Import!BS$2:BS$237,Import!$F$2:$F$237,$F114,Import!$G$2:$G$237,$G114)</f>
        <v>0</v>
      </c>
      <c r="BT114" s="2">
        <f t="shared" si="62"/>
        <v>0</v>
      </c>
      <c r="BU114" s="2">
        <f t="shared" si="62"/>
        <v>0</v>
      </c>
      <c r="BV114" s="2">
        <f t="shared" si="62"/>
        <v>0</v>
      </c>
      <c r="BW114" s="2">
        <f>SUMIFS(Import!BW$2:BW$237,Import!$F$2:$F$237,$F114,Import!$G$2:$G$237,$G114)</f>
        <v>0</v>
      </c>
      <c r="BX114" s="2">
        <f>SUMIFS(Import!BX$2:BX$237,Import!$F$2:$F$237,$F114,Import!$G$2:$G$237,$G114)</f>
        <v>0</v>
      </c>
      <c r="BY114" s="2">
        <f>SUMIFS(Import!BY$2:BY$237,Import!$F$2:$F$237,$F114,Import!$G$2:$G$237,$G114)</f>
        <v>0</v>
      </c>
      <c r="BZ114" s="2">
        <f>SUMIFS(Import!BZ$2:BZ$237,Import!$F$2:$F$237,$F114,Import!$G$2:$G$237,$G114)</f>
        <v>0</v>
      </c>
      <c r="CA114" s="2">
        <f t="shared" si="63"/>
        <v>0</v>
      </c>
      <c r="CB114" s="2">
        <f t="shared" si="63"/>
        <v>0</v>
      </c>
      <c r="CC114" s="2">
        <f t="shared" si="63"/>
        <v>0</v>
      </c>
      <c r="CD114" s="2">
        <f>SUMIFS(Import!CD$2:CD$237,Import!$F$2:$F$237,$F114,Import!$G$2:$G$237,$G114)</f>
        <v>0</v>
      </c>
      <c r="CE114" s="2">
        <f>SUMIFS(Import!CE$2:CE$237,Import!$F$2:$F$237,$F114,Import!$G$2:$G$237,$G114)</f>
        <v>0</v>
      </c>
      <c r="CF114" s="2">
        <f>SUMIFS(Import!CF$2:CF$237,Import!$F$2:$F$237,$F114,Import!$G$2:$G$237,$G114)</f>
        <v>0</v>
      </c>
      <c r="CG114" s="2">
        <f>SUMIFS(Import!CG$2:CG$237,Import!$F$2:$F$237,$F114,Import!$G$2:$G$237,$G114)</f>
        <v>0</v>
      </c>
      <c r="CH114" s="2">
        <f t="shared" si="64"/>
        <v>0</v>
      </c>
      <c r="CI114" s="2">
        <f t="shared" si="64"/>
        <v>0</v>
      </c>
      <c r="CJ114" s="2">
        <f t="shared" si="64"/>
        <v>0</v>
      </c>
      <c r="CK114" s="2">
        <f>SUMIFS(Import!CK$2:CK$237,Import!$F$2:$F$237,$F114,Import!$G$2:$G$237,$G114)</f>
        <v>0</v>
      </c>
      <c r="CL114" s="2">
        <f>SUMIFS(Import!CL$2:CL$237,Import!$F$2:$F$237,$F114,Import!$G$2:$G$237,$G114)</f>
        <v>0</v>
      </c>
      <c r="CM114" s="2">
        <f>SUMIFS(Import!CM$2:CM$237,Import!$F$2:$F$237,$F114,Import!$G$2:$G$237,$G114)</f>
        <v>0</v>
      </c>
      <c r="CN114" s="2">
        <f>SUMIFS(Import!CN$2:CN$237,Import!$F$2:$F$237,$F114,Import!$G$2:$G$237,$G114)</f>
        <v>0</v>
      </c>
      <c r="CO114" s="3">
        <f t="shared" si="65"/>
        <v>0</v>
      </c>
      <c r="CP114" s="3">
        <f t="shared" si="65"/>
        <v>0</v>
      </c>
      <c r="CQ114" s="3">
        <f t="shared" si="65"/>
        <v>0</v>
      </c>
      <c r="CR114" s="2">
        <f>SUMIFS(Import!CR$2:CR$237,Import!$F$2:$F$237,$F114,Import!$G$2:$G$237,$G114)</f>
        <v>0</v>
      </c>
      <c r="CS114" s="2">
        <f>SUMIFS(Import!CS$2:CS$237,Import!$F$2:$F$237,$F114,Import!$G$2:$G$237,$G114)</f>
        <v>0</v>
      </c>
      <c r="CT114" s="2">
        <f>SUMIFS(Import!CT$2:CT$237,Import!$F$2:$F$237,$F114,Import!$G$2:$G$237,$G114)</f>
        <v>0</v>
      </c>
    </row>
    <row r="115" spans="1:98" x14ac:dyDescent="0.25">
      <c r="A115" s="2" t="s">
        <v>38</v>
      </c>
      <c r="B115" s="2" t="s">
        <v>39</v>
      </c>
      <c r="C115" s="2">
        <v>2</v>
      </c>
      <c r="D115" s="2" t="s">
        <v>53</v>
      </c>
      <c r="E115" s="2">
        <v>33</v>
      </c>
      <c r="F115" s="2" t="s">
        <v>65</v>
      </c>
      <c r="G115" s="2">
        <v>6</v>
      </c>
      <c r="H115" s="2">
        <f>IF(SUMIFS(Import!H$2:H$237,Import!$F$2:$F$237,$F115,Import!$G$2:$G$237,$G115)=0,Data_T1!$H115,SUMIFS(Import!H$2:H$237,Import!$F$2:$F$237,$F115,Import!$G$2:$G$237,$G115))</f>
        <v>1193</v>
      </c>
      <c r="I115" s="2">
        <f>SUMIFS(Import!I$2:I$237,Import!$F$2:$F$237,$F115,Import!$G$2:$G$237,$G115)</f>
        <v>702</v>
      </c>
      <c r="J115" s="2">
        <f>SUMIFS(Import!J$2:J$237,Import!$F$2:$F$237,$F115,Import!$G$2:$G$237,$G115)</f>
        <v>58.84</v>
      </c>
      <c r="K115" s="2">
        <f>SUMIFS(Import!K$2:K$237,Import!$F$2:$F$237,$F115,Import!$G$2:$G$237,$G115)</f>
        <v>491</v>
      </c>
      <c r="L115" s="2">
        <f>SUMIFS(Import!L$2:L$237,Import!$F$2:$F$237,$F115,Import!$G$2:$G$237,$G115)</f>
        <v>41.16</v>
      </c>
      <c r="M115" s="2">
        <f>SUMIFS(Import!M$2:M$237,Import!$F$2:$F$237,$F115,Import!$G$2:$G$237,$G115)</f>
        <v>11</v>
      </c>
      <c r="N115" s="2">
        <f>SUMIFS(Import!N$2:N$237,Import!$F$2:$F$237,$F115,Import!$G$2:$G$237,$G115)</f>
        <v>0.92</v>
      </c>
      <c r="O115" s="2">
        <f>SUMIFS(Import!O$2:O$237,Import!$F$2:$F$237,$F115,Import!$G$2:$G$237,$G115)</f>
        <v>2.2400000000000002</v>
      </c>
      <c r="P115" s="2">
        <f>SUMIFS(Import!P$2:P$237,Import!$F$2:$F$237,$F115,Import!$G$2:$G$237,$G115)</f>
        <v>10</v>
      </c>
      <c r="Q115" s="2">
        <f>SUMIFS(Import!Q$2:Q$237,Import!$F$2:$F$237,$F115,Import!$G$2:$G$237,$G115)</f>
        <v>0.84</v>
      </c>
      <c r="R115" s="2">
        <f>SUMIFS(Import!R$2:R$237,Import!$F$2:$F$237,$F115,Import!$G$2:$G$237,$G115)</f>
        <v>2.04</v>
      </c>
      <c r="S115" s="2">
        <f>SUMIFS(Import!S$2:S$237,Import!$F$2:$F$237,$F115,Import!$G$2:$G$237,$G115)</f>
        <v>470</v>
      </c>
      <c r="T115" s="2">
        <f>SUMIFS(Import!T$2:T$237,Import!$F$2:$F$237,$F115,Import!$G$2:$G$237,$G115)</f>
        <v>39.4</v>
      </c>
      <c r="U115" s="2">
        <f>SUMIFS(Import!U$2:U$237,Import!$F$2:$F$237,$F115,Import!$G$2:$G$237,$G115)</f>
        <v>95.72</v>
      </c>
      <c r="V115" s="2">
        <f>SUMIFS(Import!V$2:V$237,Import!$F$2:$F$237,$F115,Import!$G$2:$G$237,$G115)</f>
        <v>1</v>
      </c>
      <c r="W115" s="2" t="str">
        <f t="shared" si="55"/>
        <v>F</v>
      </c>
      <c r="X115" s="2" t="str">
        <f t="shared" si="55"/>
        <v>IRITI</v>
      </c>
      <c r="Y115" s="2" t="str">
        <f t="shared" si="55"/>
        <v>Teura</v>
      </c>
      <c r="Z115" s="2">
        <f>SUMIFS(Import!Z$2:Z$237,Import!$F$2:$F$237,$F115,Import!$G$2:$G$237,$G115)</f>
        <v>151</v>
      </c>
      <c r="AA115" s="2">
        <f>SUMIFS(Import!AA$2:AA$237,Import!$F$2:$F$237,$F115,Import!$G$2:$G$237,$G115)</f>
        <v>12.66</v>
      </c>
      <c r="AB115" s="2">
        <f>SUMIFS(Import!AB$2:AB$237,Import!$F$2:$F$237,$F115,Import!$G$2:$G$237,$G115)</f>
        <v>32.130000000000003</v>
      </c>
      <c r="AC115" s="2">
        <f>SUMIFS(Import!AC$2:AC$237,Import!$F$2:$F$237,$F115,Import!$G$2:$G$237,$G115)</f>
        <v>3</v>
      </c>
      <c r="AD115" s="2" t="str">
        <f t="shared" si="56"/>
        <v>F</v>
      </c>
      <c r="AE115" s="2" t="str">
        <f t="shared" si="56"/>
        <v>SANQUER</v>
      </c>
      <c r="AF115" s="2" t="str">
        <f t="shared" si="56"/>
        <v>Nicole</v>
      </c>
      <c r="AG115" s="2">
        <f>SUMIFS(Import!AG$2:AG$237,Import!$F$2:$F$237,$F115,Import!$G$2:$G$237,$G115)</f>
        <v>319</v>
      </c>
      <c r="AH115" s="2">
        <f>SUMIFS(Import!AH$2:AH$237,Import!$F$2:$F$237,$F115,Import!$G$2:$G$237,$G115)</f>
        <v>26.74</v>
      </c>
      <c r="AI115" s="2">
        <f>SUMIFS(Import!AI$2:AI$237,Import!$F$2:$F$237,$F115,Import!$G$2:$G$237,$G115)</f>
        <v>67.87</v>
      </c>
      <c r="AJ115" s="2">
        <f>SUMIFS(Import!AJ$2:AJ$237,Import!$F$2:$F$237,$F115,Import!$G$2:$G$237,$G115)</f>
        <v>0</v>
      </c>
      <c r="AK115" s="2">
        <f t="shared" si="57"/>
        <v>0</v>
      </c>
      <c r="AL115" s="2">
        <f t="shared" si="57"/>
        <v>0</v>
      </c>
      <c r="AM115" s="2">
        <f t="shared" si="57"/>
        <v>0</v>
      </c>
      <c r="AN115" s="2">
        <f>SUMIFS(Import!AN$2:AN$237,Import!$F$2:$F$237,$F115,Import!$G$2:$G$237,$G115)</f>
        <v>0</v>
      </c>
      <c r="AO115" s="2">
        <f>SUMIFS(Import!AO$2:AO$237,Import!$F$2:$F$237,$F115,Import!$G$2:$G$237,$G115)</f>
        <v>0</v>
      </c>
      <c r="AP115" s="2">
        <f>SUMIFS(Import!AP$2:AP$237,Import!$F$2:$F$237,$F115,Import!$G$2:$G$237,$G115)</f>
        <v>0</v>
      </c>
      <c r="AQ115" s="2">
        <f>SUMIFS(Import!AQ$2:AQ$237,Import!$F$2:$F$237,$F115,Import!$G$2:$G$237,$G115)</f>
        <v>0</v>
      </c>
      <c r="AR115" s="2">
        <f t="shared" si="58"/>
        <v>0</v>
      </c>
      <c r="AS115" s="2">
        <f t="shared" si="58"/>
        <v>0</v>
      </c>
      <c r="AT115" s="2">
        <f t="shared" si="58"/>
        <v>0</v>
      </c>
      <c r="AU115" s="2">
        <f>SUMIFS(Import!AU$2:AU$237,Import!$F$2:$F$237,$F115,Import!$G$2:$G$237,$G115)</f>
        <v>0</v>
      </c>
      <c r="AV115" s="2">
        <f>SUMIFS(Import!AV$2:AV$237,Import!$F$2:$F$237,$F115,Import!$G$2:$G$237,$G115)</f>
        <v>0</v>
      </c>
      <c r="AW115" s="2">
        <f>SUMIFS(Import!AW$2:AW$237,Import!$F$2:$F$237,$F115,Import!$G$2:$G$237,$G115)</f>
        <v>0</v>
      </c>
      <c r="AX115" s="2">
        <f>SUMIFS(Import!AX$2:AX$237,Import!$F$2:$F$237,$F115,Import!$G$2:$G$237,$G115)</f>
        <v>0</v>
      </c>
      <c r="AY115" s="2">
        <f t="shared" si="59"/>
        <v>0</v>
      </c>
      <c r="AZ115" s="2">
        <f t="shared" si="59"/>
        <v>0</v>
      </c>
      <c r="BA115" s="2">
        <f t="shared" si="59"/>
        <v>0</v>
      </c>
      <c r="BB115" s="2">
        <f>SUMIFS(Import!BB$2:BB$237,Import!$F$2:$F$237,$F115,Import!$G$2:$G$237,$G115)</f>
        <v>0</v>
      </c>
      <c r="BC115" s="2">
        <f>SUMIFS(Import!BC$2:BC$237,Import!$F$2:$F$237,$F115,Import!$G$2:$G$237,$G115)</f>
        <v>0</v>
      </c>
      <c r="BD115" s="2">
        <f>SUMIFS(Import!BD$2:BD$237,Import!$F$2:$F$237,$F115,Import!$G$2:$G$237,$G115)</f>
        <v>0</v>
      </c>
      <c r="BE115" s="2">
        <f>SUMIFS(Import!BE$2:BE$237,Import!$F$2:$F$237,$F115,Import!$G$2:$G$237,$G115)</f>
        <v>0</v>
      </c>
      <c r="BF115" s="2">
        <f t="shared" si="60"/>
        <v>0</v>
      </c>
      <c r="BG115" s="2">
        <f t="shared" si="60"/>
        <v>0</v>
      </c>
      <c r="BH115" s="2">
        <f t="shared" si="60"/>
        <v>0</v>
      </c>
      <c r="BI115" s="2">
        <f>SUMIFS(Import!BI$2:BI$237,Import!$F$2:$F$237,$F115,Import!$G$2:$G$237,$G115)</f>
        <v>0</v>
      </c>
      <c r="BJ115" s="2">
        <f>SUMIFS(Import!BJ$2:BJ$237,Import!$F$2:$F$237,$F115,Import!$G$2:$G$237,$G115)</f>
        <v>0</v>
      </c>
      <c r="BK115" s="2">
        <f>SUMIFS(Import!BK$2:BK$237,Import!$F$2:$F$237,$F115,Import!$G$2:$G$237,$G115)</f>
        <v>0</v>
      </c>
      <c r="BL115" s="2">
        <f>SUMIFS(Import!BL$2:BL$237,Import!$F$2:$F$237,$F115,Import!$G$2:$G$237,$G115)</f>
        <v>0</v>
      </c>
      <c r="BM115" s="2">
        <f t="shared" si="61"/>
        <v>0</v>
      </c>
      <c r="BN115" s="2">
        <f t="shared" si="61"/>
        <v>0</v>
      </c>
      <c r="BO115" s="2">
        <f t="shared" si="61"/>
        <v>0</v>
      </c>
      <c r="BP115" s="2">
        <f>SUMIFS(Import!BP$2:BP$237,Import!$F$2:$F$237,$F115,Import!$G$2:$G$237,$G115)</f>
        <v>0</v>
      </c>
      <c r="BQ115" s="2">
        <f>SUMIFS(Import!BQ$2:BQ$237,Import!$F$2:$F$237,$F115,Import!$G$2:$G$237,$G115)</f>
        <v>0</v>
      </c>
      <c r="BR115" s="2">
        <f>SUMIFS(Import!BR$2:BR$237,Import!$F$2:$F$237,$F115,Import!$G$2:$G$237,$G115)</f>
        <v>0</v>
      </c>
      <c r="BS115" s="2">
        <f>SUMIFS(Import!BS$2:BS$237,Import!$F$2:$F$237,$F115,Import!$G$2:$G$237,$G115)</f>
        <v>0</v>
      </c>
      <c r="BT115" s="2">
        <f t="shared" si="62"/>
        <v>0</v>
      </c>
      <c r="BU115" s="2">
        <f t="shared" si="62"/>
        <v>0</v>
      </c>
      <c r="BV115" s="2">
        <f t="shared" si="62"/>
        <v>0</v>
      </c>
      <c r="BW115" s="2">
        <f>SUMIFS(Import!BW$2:BW$237,Import!$F$2:$F$237,$F115,Import!$G$2:$G$237,$G115)</f>
        <v>0</v>
      </c>
      <c r="BX115" s="2">
        <f>SUMIFS(Import!BX$2:BX$237,Import!$F$2:$F$237,$F115,Import!$G$2:$G$237,$G115)</f>
        <v>0</v>
      </c>
      <c r="BY115" s="2">
        <f>SUMIFS(Import!BY$2:BY$237,Import!$F$2:$F$237,$F115,Import!$G$2:$G$237,$G115)</f>
        <v>0</v>
      </c>
      <c r="BZ115" s="2">
        <f>SUMIFS(Import!BZ$2:BZ$237,Import!$F$2:$F$237,$F115,Import!$G$2:$G$237,$G115)</f>
        <v>0</v>
      </c>
      <c r="CA115" s="2">
        <f t="shared" si="63"/>
        <v>0</v>
      </c>
      <c r="CB115" s="2">
        <f t="shared" si="63"/>
        <v>0</v>
      </c>
      <c r="CC115" s="2">
        <f t="shared" si="63"/>
        <v>0</v>
      </c>
      <c r="CD115" s="2">
        <f>SUMIFS(Import!CD$2:CD$237,Import!$F$2:$F$237,$F115,Import!$G$2:$G$237,$G115)</f>
        <v>0</v>
      </c>
      <c r="CE115" s="2">
        <f>SUMIFS(Import!CE$2:CE$237,Import!$F$2:$F$237,$F115,Import!$G$2:$G$237,$G115)</f>
        <v>0</v>
      </c>
      <c r="CF115" s="2">
        <f>SUMIFS(Import!CF$2:CF$237,Import!$F$2:$F$237,$F115,Import!$G$2:$G$237,$G115)</f>
        <v>0</v>
      </c>
      <c r="CG115" s="2">
        <f>SUMIFS(Import!CG$2:CG$237,Import!$F$2:$F$237,$F115,Import!$G$2:$G$237,$G115)</f>
        <v>0</v>
      </c>
      <c r="CH115" s="2">
        <f t="shared" si="64"/>
        <v>0</v>
      </c>
      <c r="CI115" s="2">
        <f t="shared" si="64"/>
        <v>0</v>
      </c>
      <c r="CJ115" s="2">
        <f t="shared" si="64"/>
        <v>0</v>
      </c>
      <c r="CK115" s="2">
        <f>SUMIFS(Import!CK$2:CK$237,Import!$F$2:$F$237,$F115,Import!$G$2:$G$237,$G115)</f>
        <v>0</v>
      </c>
      <c r="CL115" s="2">
        <f>SUMIFS(Import!CL$2:CL$237,Import!$F$2:$F$237,$F115,Import!$G$2:$G$237,$G115)</f>
        <v>0</v>
      </c>
      <c r="CM115" s="2">
        <f>SUMIFS(Import!CM$2:CM$237,Import!$F$2:$F$237,$F115,Import!$G$2:$G$237,$G115)</f>
        <v>0</v>
      </c>
      <c r="CN115" s="2">
        <f>SUMIFS(Import!CN$2:CN$237,Import!$F$2:$F$237,$F115,Import!$G$2:$G$237,$G115)</f>
        <v>0</v>
      </c>
      <c r="CO115" s="3">
        <f t="shared" si="65"/>
        <v>0</v>
      </c>
      <c r="CP115" s="3">
        <f t="shared" si="65"/>
        <v>0</v>
      </c>
      <c r="CQ115" s="3">
        <f t="shared" si="65"/>
        <v>0</v>
      </c>
      <c r="CR115" s="2">
        <f>SUMIFS(Import!CR$2:CR$237,Import!$F$2:$F$237,$F115,Import!$G$2:$G$237,$G115)</f>
        <v>0</v>
      </c>
      <c r="CS115" s="2">
        <f>SUMIFS(Import!CS$2:CS$237,Import!$F$2:$F$237,$F115,Import!$G$2:$G$237,$G115)</f>
        <v>0</v>
      </c>
      <c r="CT115" s="2">
        <f>SUMIFS(Import!CT$2:CT$237,Import!$F$2:$F$237,$F115,Import!$G$2:$G$237,$G115)</f>
        <v>0</v>
      </c>
    </row>
    <row r="116" spans="1:98" x14ac:dyDescent="0.25">
      <c r="A116" s="2" t="s">
        <v>38</v>
      </c>
      <c r="B116" s="2" t="s">
        <v>39</v>
      </c>
      <c r="C116" s="2">
        <v>2</v>
      </c>
      <c r="D116" s="2" t="s">
        <v>53</v>
      </c>
      <c r="E116" s="2">
        <v>33</v>
      </c>
      <c r="F116" s="2" t="s">
        <v>65</v>
      </c>
      <c r="G116" s="2">
        <v>7</v>
      </c>
      <c r="H116" s="2">
        <f>IF(SUMIFS(Import!H$2:H$237,Import!$F$2:$F$237,$F116,Import!$G$2:$G$237,$G116)=0,Data_T1!$H116,SUMIFS(Import!H$2:H$237,Import!$F$2:$F$237,$F116,Import!$G$2:$G$237,$G116))</f>
        <v>1078</v>
      </c>
      <c r="I116" s="2">
        <f>SUMIFS(Import!I$2:I$237,Import!$F$2:$F$237,$F116,Import!$G$2:$G$237,$G116)</f>
        <v>611</v>
      </c>
      <c r="J116" s="2">
        <f>SUMIFS(Import!J$2:J$237,Import!$F$2:$F$237,$F116,Import!$G$2:$G$237,$G116)</f>
        <v>56.68</v>
      </c>
      <c r="K116" s="2">
        <f>SUMIFS(Import!K$2:K$237,Import!$F$2:$F$237,$F116,Import!$G$2:$G$237,$G116)</f>
        <v>467</v>
      </c>
      <c r="L116" s="2">
        <f>SUMIFS(Import!L$2:L$237,Import!$F$2:$F$237,$F116,Import!$G$2:$G$237,$G116)</f>
        <v>43.32</v>
      </c>
      <c r="M116" s="2">
        <f>SUMIFS(Import!M$2:M$237,Import!$F$2:$F$237,$F116,Import!$G$2:$G$237,$G116)</f>
        <v>7</v>
      </c>
      <c r="N116" s="2">
        <f>SUMIFS(Import!N$2:N$237,Import!$F$2:$F$237,$F116,Import!$G$2:$G$237,$G116)</f>
        <v>0.65</v>
      </c>
      <c r="O116" s="2">
        <f>SUMIFS(Import!O$2:O$237,Import!$F$2:$F$237,$F116,Import!$G$2:$G$237,$G116)</f>
        <v>1.5</v>
      </c>
      <c r="P116" s="2">
        <f>SUMIFS(Import!P$2:P$237,Import!$F$2:$F$237,$F116,Import!$G$2:$G$237,$G116)</f>
        <v>16</v>
      </c>
      <c r="Q116" s="2">
        <f>SUMIFS(Import!Q$2:Q$237,Import!$F$2:$F$237,$F116,Import!$G$2:$G$237,$G116)</f>
        <v>1.48</v>
      </c>
      <c r="R116" s="2">
        <f>SUMIFS(Import!R$2:R$237,Import!$F$2:$F$237,$F116,Import!$G$2:$G$237,$G116)</f>
        <v>3.43</v>
      </c>
      <c r="S116" s="2">
        <f>SUMIFS(Import!S$2:S$237,Import!$F$2:$F$237,$F116,Import!$G$2:$G$237,$G116)</f>
        <v>444</v>
      </c>
      <c r="T116" s="2">
        <f>SUMIFS(Import!T$2:T$237,Import!$F$2:$F$237,$F116,Import!$G$2:$G$237,$G116)</f>
        <v>41.19</v>
      </c>
      <c r="U116" s="2">
        <f>SUMIFS(Import!U$2:U$237,Import!$F$2:$F$237,$F116,Import!$G$2:$G$237,$G116)</f>
        <v>95.07</v>
      </c>
      <c r="V116" s="2">
        <f>SUMIFS(Import!V$2:V$237,Import!$F$2:$F$237,$F116,Import!$G$2:$G$237,$G116)</f>
        <v>1</v>
      </c>
      <c r="W116" s="2" t="str">
        <f t="shared" si="55"/>
        <v>F</v>
      </c>
      <c r="X116" s="2" t="str">
        <f t="shared" si="55"/>
        <v>IRITI</v>
      </c>
      <c r="Y116" s="2" t="str">
        <f t="shared" si="55"/>
        <v>Teura</v>
      </c>
      <c r="Z116" s="2">
        <f>SUMIFS(Import!Z$2:Z$237,Import!$F$2:$F$237,$F116,Import!$G$2:$G$237,$G116)</f>
        <v>115</v>
      </c>
      <c r="AA116" s="2">
        <f>SUMIFS(Import!AA$2:AA$237,Import!$F$2:$F$237,$F116,Import!$G$2:$G$237,$G116)</f>
        <v>10.67</v>
      </c>
      <c r="AB116" s="2">
        <f>SUMIFS(Import!AB$2:AB$237,Import!$F$2:$F$237,$F116,Import!$G$2:$G$237,$G116)</f>
        <v>25.9</v>
      </c>
      <c r="AC116" s="2">
        <f>SUMIFS(Import!AC$2:AC$237,Import!$F$2:$F$237,$F116,Import!$G$2:$G$237,$G116)</f>
        <v>3</v>
      </c>
      <c r="AD116" s="2" t="str">
        <f t="shared" si="56"/>
        <v>F</v>
      </c>
      <c r="AE116" s="2" t="str">
        <f t="shared" si="56"/>
        <v>SANQUER</v>
      </c>
      <c r="AF116" s="2" t="str">
        <f t="shared" si="56"/>
        <v>Nicole</v>
      </c>
      <c r="AG116" s="2">
        <f>SUMIFS(Import!AG$2:AG$237,Import!$F$2:$F$237,$F116,Import!$G$2:$G$237,$G116)</f>
        <v>329</v>
      </c>
      <c r="AH116" s="2">
        <f>SUMIFS(Import!AH$2:AH$237,Import!$F$2:$F$237,$F116,Import!$G$2:$G$237,$G116)</f>
        <v>30.52</v>
      </c>
      <c r="AI116" s="2">
        <f>SUMIFS(Import!AI$2:AI$237,Import!$F$2:$F$237,$F116,Import!$G$2:$G$237,$G116)</f>
        <v>74.099999999999994</v>
      </c>
      <c r="AJ116" s="2">
        <f>SUMIFS(Import!AJ$2:AJ$237,Import!$F$2:$F$237,$F116,Import!$G$2:$G$237,$G116)</f>
        <v>0</v>
      </c>
      <c r="AK116" s="2">
        <f t="shared" si="57"/>
        <v>0</v>
      </c>
      <c r="AL116" s="2">
        <f t="shared" si="57"/>
        <v>0</v>
      </c>
      <c r="AM116" s="2">
        <f t="shared" si="57"/>
        <v>0</v>
      </c>
      <c r="AN116" s="2">
        <f>SUMIFS(Import!AN$2:AN$237,Import!$F$2:$F$237,$F116,Import!$G$2:$G$237,$G116)</f>
        <v>0</v>
      </c>
      <c r="AO116" s="2">
        <f>SUMIFS(Import!AO$2:AO$237,Import!$F$2:$F$237,$F116,Import!$G$2:$G$237,$G116)</f>
        <v>0</v>
      </c>
      <c r="AP116" s="2">
        <f>SUMIFS(Import!AP$2:AP$237,Import!$F$2:$F$237,$F116,Import!$G$2:$G$237,$G116)</f>
        <v>0</v>
      </c>
      <c r="AQ116" s="2">
        <f>SUMIFS(Import!AQ$2:AQ$237,Import!$F$2:$F$237,$F116,Import!$G$2:$G$237,$G116)</f>
        <v>0</v>
      </c>
      <c r="AR116" s="2">
        <f t="shared" si="58"/>
        <v>0</v>
      </c>
      <c r="AS116" s="2">
        <f t="shared" si="58"/>
        <v>0</v>
      </c>
      <c r="AT116" s="2">
        <f t="shared" si="58"/>
        <v>0</v>
      </c>
      <c r="AU116" s="2">
        <f>SUMIFS(Import!AU$2:AU$237,Import!$F$2:$F$237,$F116,Import!$G$2:$G$237,$G116)</f>
        <v>0</v>
      </c>
      <c r="AV116" s="2">
        <f>SUMIFS(Import!AV$2:AV$237,Import!$F$2:$F$237,$F116,Import!$G$2:$G$237,$G116)</f>
        <v>0</v>
      </c>
      <c r="AW116" s="2">
        <f>SUMIFS(Import!AW$2:AW$237,Import!$F$2:$F$237,$F116,Import!$G$2:$G$237,$G116)</f>
        <v>0</v>
      </c>
      <c r="AX116" s="2">
        <f>SUMIFS(Import!AX$2:AX$237,Import!$F$2:$F$237,$F116,Import!$G$2:$G$237,$G116)</f>
        <v>0</v>
      </c>
      <c r="AY116" s="2">
        <f t="shared" si="59"/>
        <v>0</v>
      </c>
      <c r="AZ116" s="2">
        <f t="shared" si="59"/>
        <v>0</v>
      </c>
      <c r="BA116" s="2">
        <f t="shared" si="59"/>
        <v>0</v>
      </c>
      <c r="BB116" s="2">
        <f>SUMIFS(Import!BB$2:BB$237,Import!$F$2:$F$237,$F116,Import!$G$2:$G$237,$G116)</f>
        <v>0</v>
      </c>
      <c r="BC116" s="2">
        <f>SUMIFS(Import!BC$2:BC$237,Import!$F$2:$F$237,$F116,Import!$G$2:$G$237,$G116)</f>
        <v>0</v>
      </c>
      <c r="BD116" s="2">
        <f>SUMIFS(Import!BD$2:BD$237,Import!$F$2:$F$237,$F116,Import!$G$2:$G$237,$G116)</f>
        <v>0</v>
      </c>
      <c r="BE116" s="2">
        <f>SUMIFS(Import!BE$2:BE$237,Import!$F$2:$F$237,$F116,Import!$G$2:$G$237,$G116)</f>
        <v>0</v>
      </c>
      <c r="BF116" s="2">
        <f t="shared" si="60"/>
        <v>0</v>
      </c>
      <c r="BG116" s="2">
        <f t="shared" si="60"/>
        <v>0</v>
      </c>
      <c r="BH116" s="2">
        <f t="shared" si="60"/>
        <v>0</v>
      </c>
      <c r="BI116" s="2">
        <f>SUMIFS(Import!BI$2:BI$237,Import!$F$2:$F$237,$F116,Import!$G$2:$G$237,$G116)</f>
        <v>0</v>
      </c>
      <c r="BJ116" s="2">
        <f>SUMIFS(Import!BJ$2:BJ$237,Import!$F$2:$F$237,$F116,Import!$G$2:$G$237,$G116)</f>
        <v>0</v>
      </c>
      <c r="BK116" s="2">
        <f>SUMIFS(Import!BK$2:BK$237,Import!$F$2:$F$237,$F116,Import!$G$2:$G$237,$G116)</f>
        <v>0</v>
      </c>
      <c r="BL116" s="2">
        <f>SUMIFS(Import!BL$2:BL$237,Import!$F$2:$F$237,$F116,Import!$G$2:$G$237,$G116)</f>
        <v>0</v>
      </c>
      <c r="BM116" s="2">
        <f t="shared" si="61"/>
        <v>0</v>
      </c>
      <c r="BN116" s="2">
        <f t="shared" si="61"/>
        <v>0</v>
      </c>
      <c r="BO116" s="2">
        <f t="shared" si="61"/>
        <v>0</v>
      </c>
      <c r="BP116" s="2">
        <f>SUMIFS(Import!BP$2:BP$237,Import!$F$2:$F$237,$F116,Import!$G$2:$G$237,$G116)</f>
        <v>0</v>
      </c>
      <c r="BQ116" s="2">
        <f>SUMIFS(Import!BQ$2:BQ$237,Import!$F$2:$F$237,$F116,Import!$G$2:$G$237,$G116)</f>
        <v>0</v>
      </c>
      <c r="BR116" s="2">
        <f>SUMIFS(Import!BR$2:BR$237,Import!$F$2:$F$237,$F116,Import!$G$2:$G$237,$G116)</f>
        <v>0</v>
      </c>
      <c r="BS116" s="2">
        <f>SUMIFS(Import!BS$2:BS$237,Import!$F$2:$F$237,$F116,Import!$G$2:$G$237,$G116)</f>
        <v>0</v>
      </c>
      <c r="BT116" s="2">
        <f t="shared" si="62"/>
        <v>0</v>
      </c>
      <c r="BU116" s="2">
        <f t="shared" si="62"/>
        <v>0</v>
      </c>
      <c r="BV116" s="2">
        <f t="shared" si="62"/>
        <v>0</v>
      </c>
      <c r="BW116" s="2">
        <f>SUMIFS(Import!BW$2:BW$237,Import!$F$2:$F$237,$F116,Import!$G$2:$G$237,$G116)</f>
        <v>0</v>
      </c>
      <c r="BX116" s="2">
        <f>SUMIFS(Import!BX$2:BX$237,Import!$F$2:$F$237,$F116,Import!$G$2:$G$237,$G116)</f>
        <v>0</v>
      </c>
      <c r="BY116" s="2">
        <f>SUMIFS(Import!BY$2:BY$237,Import!$F$2:$F$237,$F116,Import!$G$2:$G$237,$G116)</f>
        <v>0</v>
      </c>
      <c r="BZ116" s="2">
        <f>SUMIFS(Import!BZ$2:BZ$237,Import!$F$2:$F$237,$F116,Import!$G$2:$G$237,$G116)</f>
        <v>0</v>
      </c>
      <c r="CA116" s="2">
        <f t="shared" si="63"/>
        <v>0</v>
      </c>
      <c r="CB116" s="2">
        <f t="shared" si="63"/>
        <v>0</v>
      </c>
      <c r="CC116" s="2">
        <f t="shared" si="63"/>
        <v>0</v>
      </c>
      <c r="CD116" s="2">
        <f>SUMIFS(Import!CD$2:CD$237,Import!$F$2:$F$237,$F116,Import!$G$2:$G$237,$G116)</f>
        <v>0</v>
      </c>
      <c r="CE116" s="2">
        <f>SUMIFS(Import!CE$2:CE$237,Import!$F$2:$F$237,$F116,Import!$G$2:$G$237,$G116)</f>
        <v>0</v>
      </c>
      <c r="CF116" s="2">
        <f>SUMIFS(Import!CF$2:CF$237,Import!$F$2:$F$237,$F116,Import!$G$2:$G$237,$G116)</f>
        <v>0</v>
      </c>
      <c r="CG116" s="2">
        <f>SUMIFS(Import!CG$2:CG$237,Import!$F$2:$F$237,$F116,Import!$G$2:$G$237,$G116)</f>
        <v>0</v>
      </c>
      <c r="CH116" s="2">
        <f t="shared" si="64"/>
        <v>0</v>
      </c>
      <c r="CI116" s="2">
        <f t="shared" si="64"/>
        <v>0</v>
      </c>
      <c r="CJ116" s="2">
        <f t="shared" si="64"/>
        <v>0</v>
      </c>
      <c r="CK116" s="2">
        <f>SUMIFS(Import!CK$2:CK$237,Import!$F$2:$F$237,$F116,Import!$G$2:$G$237,$G116)</f>
        <v>0</v>
      </c>
      <c r="CL116" s="2">
        <f>SUMIFS(Import!CL$2:CL$237,Import!$F$2:$F$237,$F116,Import!$G$2:$G$237,$G116)</f>
        <v>0</v>
      </c>
      <c r="CM116" s="2">
        <f>SUMIFS(Import!CM$2:CM$237,Import!$F$2:$F$237,$F116,Import!$G$2:$G$237,$G116)</f>
        <v>0</v>
      </c>
      <c r="CN116" s="2">
        <f>SUMIFS(Import!CN$2:CN$237,Import!$F$2:$F$237,$F116,Import!$G$2:$G$237,$G116)</f>
        <v>0</v>
      </c>
      <c r="CO116" s="3">
        <f t="shared" si="65"/>
        <v>0</v>
      </c>
      <c r="CP116" s="3">
        <f t="shared" si="65"/>
        <v>0</v>
      </c>
      <c r="CQ116" s="3">
        <f t="shared" si="65"/>
        <v>0</v>
      </c>
      <c r="CR116" s="2">
        <f>SUMIFS(Import!CR$2:CR$237,Import!$F$2:$F$237,$F116,Import!$G$2:$G$237,$G116)</f>
        <v>0</v>
      </c>
      <c r="CS116" s="2">
        <f>SUMIFS(Import!CS$2:CS$237,Import!$F$2:$F$237,$F116,Import!$G$2:$G$237,$G116)</f>
        <v>0</v>
      </c>
      <c r="CT116" s="2">
        <f>SUMIFS(Import!CT$2:CT$237,Import!$F$2:$F$237,$F116,Import!$G$2:$G$237,$G116)</f>
        <v>0</v>
      </c>
    </row>
    <row r="117" spans="1:98" x14ac:dyDescent="0.25">
      <c r="A117" s="2" t="s">
        <v>38</v>
      </c>
      <c r="B117" s="2" t="s">
        <v>39</v>
      </c>
      <c r="C117" s="2">
        <v>2</v>
      </c>
      <c r="D117" s="2" t="s">
        <v>53</v>
      </c>
      <c r="E117" s="2">
        <v>33</v>
      </c>
      <c r="F117" s="2" t="s">
        <v>65</v>
      </c>
      <c r="G117" s="2">
        <v>8</v>
      </c>
      <c r="H117" s="2">
        <f>IF(SUMIFS(Import!H$2:H$237,Import!$F$2:$F$237,$F117,Import!$G$2:$G$237,$G117)=0,Data_T1!$H117,SUMIFS(Import!H$2:H$237,Import!$F$2:$F$237,$F117,Import!$G$2:$G$237,$G117))</f>
        <v>961</v>
      </c>
      <c r="I117" s="2">
        <f>SUMIFS(Import!I$2:I$237,Import!$F$2:$F$237,$F117,Import!$G$2:$G$237,$G117)</f>
        <v>547</v>
      </c>
      <c r="J117" s="2">
        <f>SUMIFS(Import!J$2:J$237,Import!$F$2:$F$237,$F117,Import!$G$2:$G$237,$G117)</f>
        <v>56.92</v>
      </c>
      <c r="K117" s="2">
        <f>SUMIFS(Import!K$2:K$237,Import!$F$2:$F$237,$F117,Import!$G$2:$G$237,$G117)</f>
        <v>414</v>
      </c>
      <c r="L117" s="2">
        <f>SUMIFS(Import!L$2:L$237,Import!$F$2:$F$237,$F117,Import!$G$2:$G$237,$G117)</f>
        <v>43.08</v>
      </c>
      <c r="M117" s="2">
        <f>SUMIFS(Import!M$2:M$237,Import!$F$2:$F$237,$F117,Import!$G$2:$G$237,$G117)</f>
        <v>10</v>
      </c>
      <c r="N117" s="2">
        <f>SUMIFS(Import!N$2:N$237,Import!$F$2:$F$237,$F117,Import!$G$2:$G$237,$G117)</f>
        <v>1.04</v>
      </c>
      <c r="O117" s="2">
        <f>SUMIFS(Import!O$2:O$237,Import!$F$2:$F$237,$F117,Import!$G$2:$G$237,$G117)</f>
        <v>2.42</v>
      </c>
      <c r="P117" s="2">
        <f>SUMIFS(Import!P$2:P$237,Import!$F$2:$F$237,$F117,Import!$G$2:$G$237,$G117)</f>
        <v>9</v>
      </c>
      <c r="Q117" s="2">
        <f>SUMIFS(Import!Q$2:Q$237,Import!$F$2:$F$237,$F117,Import!$G$2:$G$237,$G117)</f>
        <v>0.94</v>
      </c>
      <c r="R117" s="2">
        <f>SUMIFS(Import!R$2:R$237,Import!$F$2:$F$237,$F117,Import!$G$2:$G$237,$G117)</f>
        <v>2.17</v>
      </c>
      <c r="S117" s="2">
        <f>SUMIFS(Import!S$2:S$237,Import!$F$2:$F$237,$F117,Import!$G$2:$G$237,$G117)</f>
        <v>395</v>
      </c>
      <c r="T117" s="2">
        <f>SUMIFS(Import!T$2:T$237,Import!$F$2:$F$237,$F117,Import!$G$2:$G$237,$G117)</f>
        <v>41.1</v>
      </c>
      <c r="U117" s="2">
        <f>SUMIFS(Import!U$2:U$237,Import!$F$2:$F$237,$F117,Import!$G$2:$G$237,$G117)</f>
        <v>95.41</v>
      </c>
      <c r="V117" s="2">
        <f>SUMIFS(Import!V$2:V$237,Import!$F$2:$F$237,$F117,Import!$G$2:$G$237,$G117)</f>
        <v>1</v>
      </c>
      <c r="W117" s="2" t="str">
        <f t="shared" si="55"/>
        <v>F</v>
      </c>
      <c r="X117" s="2" t="str">
        <f t="shared" si="55"/>
        <v>IRITI</v>
      </c>
      <c r="Y117" s="2" t="str">
        <f t="shared" si="55"/>
        <v>Teura</v>
      </c>
      <c r="Z117" s="2">
        <f>SUMIFS(Import!Z$2:Z$237,Import!$F$2:$F$237,$F117,Import!$G$2:$G$237,$G117)</f>
        <v>100</v>
      </c>
      <c r="AA117" s="2">
        <f>SUMIFS(Import!AA$2:AA$237,Import!$F$2:$F$237,$F117,Import!$G$2:$G$237,$G117)</f>
        <v>10.41</v>
      </c>
      <c r="AB117" s="2">
        <f>SUMIFS(Import!AB$2:AB$237,Import!$F$2:$F$237,$F117,Import!$G$2:$G$237,$G117)</f>
        <v>25.32</v>
      </c>
      <c r="AC117" s="2">
        <f>SUMIFS(Import!AC$2:AC$237,Import!$F$2:$F$237,$F117,Import!$G$2:$G$237,$G117)</f>
        <v>3</v>
      </c>
      <c r="AD117" s="2" t="str">
        <f t="shared" si="56"/>
        <v>F</v>
      </c>
      <c r="AE117" s="2" t="str">
        <f t="shared" si="56"/>
        <v>SANQUER</v>
      </c>
      <c r="AF117" s="2" t="str">
        <f t="shared" si="56"/>
        <v>Nicole</v>
      </c>
      <c r="AG117" s="2">
        <f>SUMIFS(Import!AG$2:AG$237,Import!$F$2:$F$237,$F117,Import!$G$2:$G$237,$G117)</f>
        <v>295</v>
      </c>
      <c r="AH117" s="2">
        <f>SUMIFS(Import!AH$2:AH$237,Import!$F$2:$F$237,$F117,Import!$G$2:$G$237,$G117)</f>
        <v>30.7</v>
      </c>
      <c r="AI117" s="2">
        <f>SUMIFS(Import!AI$2:AI$237,Import!$F$2:$F$237,$F117,Import!$G$2:$G$237,$G117)</f>
        <v>74.680000000000007</v>
      </c>
      <c r="AJ117" s="2">
        <f>SUMIFS(Import!AJ$2:AJ$237,Import!$F$2:$F$237,$F117,Import!$G$2:$G$237,$G117)</f>
        <v>0</v>
      </c>
      <c r="AK117" s="2">
        <f t="shared" si="57"/>
        <v>0</v>
      </c>
      <c r="AL117" s="2">
        <f t="shared" si="57"/>
        <v>0</v>
      </c>
      <c r="AM117" s="2">
        <f t="shared" si="57"/>
        <v>0</v>
      </c>
      <c r="AN117" s="2">
        <f>SUMIFS(Import!AN$2:AN$237,Import!$F$2:$F$237,$F117,Import!$G$2:$G$237,$G117)</f>
        <v>0</v>
      </c>
      <c r="AO117" s="2">
        <f>SUMIFS(Import!AO$2:AO$237,Import!$F$2:$F$237,$F117,Import!$G$2:$G$237,$G117)</f>
        <v>0</v>
      </c>
      <c r="AP117" s="2">
        <f>SUMIFS(Import!AP$2:AP$237,Import!$F$2:$F$237,$F117,Import!$G$2:$G$237,$G117)</f>
        <v>0</v>
      </c>
      <c r="AQ117" s="2">
        <f>SUMIFS(Import!AQ$2:AQ$237,Import!$F$2:$F$237,$F117,Import!$G$2:$G$237,$G117)</f>
        <v>0</v>
      </c>
      <c r="AR117" s="2">
        <f t="shared" si="58"/>
        <v>0</v>
      </c>
      <c r="AS117" s="2">
        <f t="shared" si="58"/>
        <v>0</v>
      </c>
      <c r="AT117" s="2">
        <f t="shared" si="58"/>
        <v>0</v>
      </c>
      <c r="AU117" s="2">
        <f>SUMIFS(Import!AU$2:AU$237,Import!$F$2:$F$237,$F117,Import!$G$2:$G$237,$G117)</f>
        <v>0</v>
      </c>
      <c r="AV117" s="2">
        <f>SUMIFS(Import!AV$2:AV$237,Import!$F$2:$F$237,$F117,Import!$G$2:$G$237,$G117)</f>
        <v>0</v>
      </c>
      <c r="AW117" s="2">
        <f>SUMIFS(Import!AW$2:AW$237,Import!$F$2:$F$237,$F117,Import!$G$2:$G$237,$G117)</f>
        <v>0</v>
      </c>
      <c r="AX117" s="2">
        <f>SUMIFS(Import!AX$2:AX$237,Import!$F$2:$F$237,$F117,Import!$G$2:$G$237,$G117)</f>
        <v>0</v>
      </c>
      <c r="AY117" s="2">
        <f t="shared" si="59"/>
        <v>0</v>
      </c>
      <c r="AZ117" s="2">
        <f t="shared" si="59"/>
        <v>0</v>
      </c>
      <c r="BA117" s="2">
        <f t="shared" si="59"/>
        <v>0</v>
      </c>
      <c r="BB117" s="2">
        <f>SUMIFS(Import!BB$2:BB$237,Import!$F$2:$F$237,$F117,Import!$G$2:$G$237,$G117)</f>
        <v>0</v>
      </c>
      <c r="BC117" s="2">
        <f>SUMIFS(Import!BC$2:BC$237,Import!$F$2:$F$237,$F117,Import!$G$2:$G$237,$G117)</f>
        <v>0</v>
      </c>
      <c r="BD117" s="2">
        <f>SUMIFS(Import!BD$2:BD$237,Import!$F$2:$F$237,$F117,Import!$G$2:$G$237,$G117)</f>
        <v>0</v>
      </c>
      <c r="BE117" s="2">
        <f>SUMIFS(Import!BE$2:BE$237,Import!$F$2:$F$237,$F117,Import!$G$2:$G$237,$G117)</f>
        <v>0</v>
      </c>
      <c r="BF117" s="2">
        <f t="shared" si="60"/>
        <v>0</v>
      </c>
      <c r="BG117" s="2">
        <f t="shared" si="60"/>
        <v>0</v>
      </c>
      <c r="BH117" s="2">
        <f t="shared" si="60"/>
        <v>0</v>
      </c>
      <c r="BI117" s="2">
        <f>SUMIFS(Import!BI$2:BI$237,Import!$F$2:$F$237,$F117,Import!$G$2:$G$237,$G117)</f>
        <v>0</v>
      </c>
      <c r="BJ117" s="2">
        <f>SUMIFS(Import!BJ$2:BJ$237,Import!$F$2:$F$237,$F117,Import!$G$2:$G$237,$G117)</f>
        <v>0</v>
      </c>
      <c r="BK117" s="2">
        <f>SUMIFS(Import!BK$2:BK$237,Import!$F$2:$F$237,$F117,Import!$G$2:$G$237,$G117)</f>
        <v>0</v>
      </c>
      <c r="BL117" s="2">
        <f>SUMIFS(Import!BL$2:BL$237,Import!$F$2:$F$237,$F117,Import!$G$2:$G$237,$G117)</f>
        <v>0</v>
      </c>
      <c r="BM117" s="2">
        <f t="shared" si="61"/>
        <v>0</v>
      </c>
      <c r="BN117" s="2">
        <f t="shared" si="61"/>
        <v>0</v>
      </c>
      <c r="BO117" s="2">
        <f t="shared" si="61"/>
        <v>0</v>
      </c>
      <c r="BP117" s="2">
        <f>SUMIFS(Import!BP$2:BP$237,Import!$F$2:$F$237,$F117,Import!$G$2:$G$237,$G117)</f>
        <v>0</v>
      </c>
      <c r="BQ117" s="2">
        <f>SUMIFS(Import!BQ$2:BQ$237,Import!$F$2:$F$237,$F117,Import!$G$2:$G$237,$G117)</f>
        <v>0</v>
      </c>
      <c r="BR117" s="2">
        <f>SUMIFS(Import!BR$2:BR$237,Import!$F$2:$F$237,$F117,Import!$G$2:$G$237,$G117)</f>
        <v>0</v>
      </c>
      <c r="BS117" s="2">
        <f>SUMIFS(Import!BS$2:BS$237,Import!$F$2:$F$237,$F117,Import!$G$2:$G$237,$G117)</f>
        <v>0</v>
      </c>
      <c r="BT117" s="2">
        <f t="shared" si="62"/>
        <v>0</v>
      </c>
      <c r="BU117" s="2">
        <f t="shared" si="62"/>
        <v>0</v>
      </c>
      <c r="BV117" s="2">
        <f t="shared" si="62"/>
        <v>0</v>
      </c>
      <c r="BW117" s="2">
        <f>SUMIFS(Import!BW$2:BW$237,Import!$F$2:$F$237,$F117,Import!$G$2:$G$237,$G117)</f>
        <v>0</v>
      </c>
      <c r="BX117" s="2">
        <f>SUMIFS(Import!BX$2:BX$237,Import!$F$2:$F$237,$F117,Import!$G$2:$G$237,$G117)</f>
        <v>0</v>
      </c>
      <c r="BY117" s="2">
        <f>SUMIFS(Import!BY$2:BY$237,Import!$F$2:$F$237,$F117,Import!$G$2:$G$237,$G117)</f>
        <v>0</v>
      </c>
      <c r="BZ117" s="2">
        <f>SUMIFS(Import!BZ$2:BZ$237,Import!$F$2:$F$237,$F117,Import!$G$2:$G$237,$G117)</f>
        <v>0</v>
      </c>
      <c r="CA117" s="2">
        <f t="shared" si="63"/>
        <v>0</v>
      </c>
      <c r="CB117" s="2">
        <f t="shared" si="63"/>
        <v>0</v>
      </c>
      <c r="CC117" s="2">
        <f t="shared" si="63"/>
        <v>0</v>
      </c>
      <c r="CD117" s="2">
        <f>SUMIFS(Import!CD$2:CD$237,Import!$F$2:$F$237,$F117,Import!$G$2:$G$237,$G117)</f>
        <v>0</v>
      </c>
      <c r="CE117" s="2">
        <f>SUMIFS(Import!CE$2:CE$237,Import!$F$2:$F$237,$F117,Import!$G$2:$G$237,$G117)</f>
        <v>0</v>
      </c>
      <c r="CF117" s="2">
        <f>SUMIFS(Import!CF$2:CF$237,Import!$F$2:$F$237,$F117,Import!$G$2:$G$237,$G117)</f>
        <v>0</v>
      </c>
      <c r="CG117" s="2">
        <f>SUMIFS(Import!CG$2:CG$237,Import!$F$2:$F$237,$F117,Import!$G$2:$G$237,$G117)</f>
        <v>0</v>
      </c>
      <c r="CH117" s="2">
        <f t="shared" si="64"/>
        <v>0</v>
      </c>
      <c r="CI117" s="2">
        <f t="shared" si="64"/>
        <v>0</v>
      </c>
      <c r="CJ117" s="2">
        <f t="shared" si="64"/>
        <v>0</v>
      </c>
      <c r="CK117" s="2">
        <f>SUMIFS(Import!CK$2:CK$237,Import!$F$2:$F$237,$F117,Import!$G$2:$G$237,$G117)</f>
        <v>0</v>
      </c>
      <c r="CL117" s="2">
        <f>SUMIFS(Import!CL$2:CL$237,Import!$F$2:$F$237,$F117,Import!$G$2:$G$237,$G117)</f>
        <v>0</v>
      </c>
      <c r="CM117" s="2">
        <f>SUMIFS(Import!CM$2:CM$237,Import!$F$2:$F$237,$F117,Import!$G$2:$G$237,$G117)</f>
        <v>0</v>
      </c>
      <c r="CN117" s="2">
        <f>SUMIFS(Import!CN$2:CN$237,Import!$F$2:$F$237,$F117,Import!$G$2:$G$237,$G117)</f>
        <v>0</v>
      </c>
      <c r="CO117" s="3">
        <f t="shared" si="65"/>
        <v>0</v>
      </c>
      <c r="CP117" s="3">
        <f t="shared" si="65"/>
        <v>0</v>
      </c>
      <c r="CQ117" s="3">
        <f t="shared" si="65"/>
        <v>0</v>
      </c>
      <c r="CR117" s="2">
        <f>SUMIFS(Import!CR$2:CR$237,Import!$F$2:$F$237,$F117,Import!$G$2:$G$237,$G117)</f>
        <v>0</v>
      </c>
      <c r="CS117" s="2">
        <f>SUMIFS(Import!CS$2:CS$237,Import!$F$2:$F$237,$F117,Import!$G$2:$G$237,$G117)</f>
        <v>0</v>
      </c>
      <c r="CT117" s="2">
        <f>SUMIFS(Import!CT$2:CT$237,Import!$F$2:$F$237,$F117,Import!$G$2:$G$237,$G117)</f>
        <v>0</v>
      </c>
    </row>
    <row r="118" spans="1:98" x14ac:dyDescent="0.25">
      <c r="A118" s="2" t="s">
        <v>38</v>
      </c>
      <c r="B118" s="2" t="s">
        <v>39</v>
      </c>
      <c r="C118" s="2">
        <v>2</v>
      </c>
      <c r="D118" s="2" t="s">
        <v>53</v>
      </c>
      <c r="E118" s="2">
        <v>34</v>
      </c>
      <c r="F118" s="2" t="s">
        <v>66</v>
      </c>
      <c r="G118" s="2">
        <v>1</v>
      </c>
      <c r="H118" s="2">
        <f>IF(SUMIFS(Import!H$2:H$237,Import!$F$2:$F$237,$F118,Import!$G$2:$G$237,$G118)=0,Data_T1!$H118,SUMIFS(Import!H$2:H$237,Import!$F$2:$F$237,$F118,Import!$G$2:$G$237,$G118))</f>
        <v>1123</v>
      </c>
      <c r="I118" s="2">
        <f>SUMIFS(Import!I$2:I$237,Import!$F$2:$F$237,$F118,Import!$G$2:$G$237,$G118)</f>
        <v>604</v>
      </c>
      <c r="J118" s="2">
        <f>SUMIFS(Import!J$2:J$237,Import!$F$2:$F$237,$F118,Import!$G$2:$G$237,$G118)</f>
        <v>53.78</v>
      </c>
      <c r="K118" s="2">
        <f>SUMIFS(Import!K$2:K$237,Import!$F$2:$F$237,$F118,Import!$G$2:$G$237,$G118)</f>
        <v>519</v>
      </c>
      <c r="L118" s="2">
        <f>SUMIFS(Import!L$2:L$237,Import!$F$2:$F$237,$F118,Import!$G$2:$G$237,$G118)</f>
        <v>46.22</v>
      </c>
      <c r="M118" s="2">
        <f>SUMIFS(Import!M$2:M$237,Import!$F$2:$F$237,$F118,Import!$G$2:$G$237,$G118)</f>
        <v>10</v>
      </c>
      <c r="N118" s="2">
        <f>SUMIFS(Import!N$2:N$237,Import!$F$2:$F$237,$F118,Import!$G$2:$G$237,$G118)</f>
        <v>0.89</v>
      </c>
      <c r="O118" s="2">
        <f>SUMIFS(Import!O$2:O$237,Import!$F$2:$F$237,$F118,Import!$G$2:$G$237,$G118)</f>
        <v>1.93</v>
      </c>
      <c r="P118" s="2">
        <f>SUMIFS(Import!P$2:P$237,Import!$F$2:$F$237,$F118,Import!$G$2:$G$237,$G118)</f>
        <v>12</v>
      </c>
      <c r="Q118" s="2">
        <f>SUMIFS(Import!Q$2:Q$237,Import!$F$2:$F$237,$F118,Import!$G$2:$G$237,$G118)</f>
        <v>1.07</v>
      </c>
      <c r="R118" s="2">
        <f>SUMIFS(Import!R$2:R$237,Import!$F$2:$F$237,$F118,Import!$G$2:$G$237,$G118)</f>
        <v>2.31</v>
      </c>
      <c r="S118" s="2">
        <f>SUMIFS(Import!S$2:S$237,Import!$F$2:$F$237,$F118,Import!$G$2:$G$237,$G118)</f>
        <v>497</v>
      </c>
      <c r="T118" s="2">
        <f>SUMIFS(Import!T$2:T$237,Import!$F$2:$F$237,$F118,Import!$G$2:$G$237,$G118)</f>
        <v>44.26</v>
      </c>
      <c r="U118" s="2">
        <f>SUMIFS(Import!U$2:U$237,Import!$F$2:$F$237,$F118,Import!$G$2:$G$237,$G118)</f>
        <v>95.76</v>
      </c>
      <c r="V118" s="2">
        <f>SUMIFS(Import!V$2:V$237,Import!$F$2:$F$237,$F118,Import!$G$2:$G$237,$G118)</f>
        <v>1</v>
      </c>
      <c r="W118" s="2" t="str">
        <f t="shared" si="55"/>
        <v>F</v>
      </c>
      <c r="X118" s="2" t="str">
        <f t="shared" si="55"/>
        <v>IRITI</v>
      </c>
      <c r="Y118" s="2" t="str">
        <f t="shared" si="55"/>
        <v>Teura</v>
      </c>
      <c r="Z118" s="2">
        <f>SUMIFS(Import!Z$2:Z$237,Import!$F$2:$F$237,$F118,Import!$G$2:$G$237,$G118)</f>
        <v>212</v>
      </c>
      <c r="AA118" s="2">
        <f>SUMIFS(Import!AA$2:AA$237,Import!$F$2:$F$237,$F118,Import!$G$2:$G$237,$G118)</f>
        <v>18.88</v>
      </c>
      <c r="AB118" s="2">
        <f>SUMIFS(Import!AB$2:AB$237,Import!$F$2:$F$237,$F118,Import!$G$2:$G$237,$G118)</f>
        <v>42.66</v>
      </c>
      <c r="AC118" s="2">
        <f>SUMIFS(Import!AC$2:AC$237,Import!$F$2:$F$237,$F118,Import!$G$2:$G$237,$G118)</f>
        <v>3</v>
      </c>
      <c r="AD118" s="2" t="str">
        <f t="shared" si="56"/>
        <v>F</v>
      </c>
      <c r="AE118" s="2" t="str">
        <f t="shared" si="56"/>
        <v>SANQUER</v>
      </c>
      <c r="AF118" s="2" t="str">
        <f t="shared" si="56"/>
        <v>Nicole</v>
      </c>
      <c r="AG118" s="2">
        <f>SUMIFS(Import!AG$2:AG$237,Import!$F$2:$F$237,$F118,Import!$G$2:$G$237,$G118)</f>
        <v>285</v>
      </c>
      <c r="AH118" s="2">
        <f>SUMIFS(Import!AH$2:AH$237,Import!$F$2:$F$237,$F118,Import!$G$2:$G$237,$G118)</f>
        <v>25.38</v>
      </c>
      <c r="AI118" s="2">
        <f>SUMIFS(Import!AI$2:AI$237,Import!$F$2:$F$237,$F118,Import!$G$2:$G$237,$G118)</f>
        <v>57.34</v>
      </c>
      <c r="AJ118" s="2">
        <f>SUMIFS(Import!AJ$2:AJ$237,Import!$F$2:$F$237,$F118,Import!$G$2:$G$237,$G118)</f>
        <v>0</v>
      </c>
      <c r="AK118" s="2">
        <f t="shared" si="57"/>
        <v>0</v>
      </c>
      <c r="AL118" s="2">
        <f t="shared" si="57"/>
        <v>0</v>
      </c>
      <c r="AM118" s="2">
        <f t="shared" si="57"/>
        <v>0</v>
      </c>
      <c r="AN118" s="2">
        <f>SUMIFS(Import!AN$2:AN$237,Import!$F$2:$F$237,$F118,Import!$G$2:$G$237,$G118)</f>
        <v>0</v>
      </c>
      <c r="AO118" s="2">
        <f>SUMIFS(Import!AO$2:AO$237,Import!$F$2:$F$237,$F118,Import!$G$2:$G$237,$G118)</f>
        <v>0</v>
      </c>
      <c r="AP118" s="2">
        <f>SUMIFS(Import!AP$2:AP$237,Import!$F$2:$F$237,$F118,Import!$G$2:$G$237,$G118)</f>
        <v>0</v>
      </c>
      <c r="AQ118" s="2">
        <f>SUMIFS(Import!AQ$2:AQ$237,Import!$F$2:$F$237,$F118,Import!$G$2:$G$237,$G118)</f>
        <v>0</v>
      </c>
      <c r="AR118" s="2">
        <f t="shared" si="58"/>
        <v>0</v>
      </c>
      <c r="AS118" s="2">
        <f t="shared" si="58"/>
        <v>0</v>
      </c>
      <c r="AT118" s="2">
        <f t="shared" si="58"/>
        <v>0</v>
      </c>
      <c r="AU118" s="2">
        <f>SUMIFS(Import!AU$2:AU$237,Import!$F$2:$F$237,$F118,Import!$G$2:$G$237,$G118)</f>
        <v>0</v>
      </c>
      <c r="AV118" s="2">
        <f>SUMIFS(Import!AV$2:AV$237,Import!$F$2:$F$237,$F118,Import!$G$2:$G$237,$G118)</f>
        <v>0</v>
      </c>
      <c r="AW118" s="2">
        <f>SUMIFS(Import!AW$2:AW$237,Import!$F$2:$F$237,$F118,Import!$G$2:$G$237,$G118)</f>
        <v>0</v>
      </c>
      <c r="AX118" s="2">
        <f>SUMIFS(Import!AX$2:AX$237,Import!$F$2:$F$237,$F118,Import!$G$2:$G$237,$G118)</f>
        <v>0</v>
      </c>
      <c r="AY118" s="2">
        <f t="shared" si="59"/>
        <v>0</v>
      </c>
      <c r="AZ118" s="2">
        <f t="shared" si="59"/>
        <v>0</v>
      </c>
      <c r="BA118" s="2">
        <f t="shared" si="59"/>
        <v>0</v>
      </c>
      <c r="BB118" s="2">
        <f>SUMIFS(Import!BB$2:BB$237,Import!$F$2:$F$237,$F118,Import!$G$2:$G$237,$G118)</f>
        <v>0</v>
      </c>
      <c r="BC118" s="2">
        <f>SUMIFS(Import!BC$2:BC$237,Import!$F$2:$F$237,$F118,Import!$G$2:$G$237,$G118)</f>
        <v>0</v>
      </c>
      <c r="BD118" s="2">
        <f>SUMIFS(Import!BD$2:BD$237,Import!$F$2:$F$237,$F118,Import!$G$2:$G$237,$G118)</f>
        <v>0</v>
      </c>
      <c r="BE118" s="2">
        <f>SUMIFS(Import!BE$2:BE$237,Import!$F$2:$F$237,$F118,Import!$G$2:$G$237,$G118)</f>
        <v>0</v>
      </c>
      <c r="BF118" s="2">
        <f t="shared" si="60"/>
        <v>0</v>
      </c>
      <c r="BG118" s="2">
        <f t="shared" si="60"/>
        <v>0</v>
      </c>
      <c r="BH118" s="2">
        <f t="shared" si="60"/>
        <v>0</v>
      </c>
      <c r="BI118" s="2">
        <f>SUMIFS(Import!BI$2:BI$237,Import!$F$2:$F$237,$F118,Import!$G$2:$G$237,$G118)</f>
        <v>0</v>
      </c>
      <c r="BJ118" s="2">
        <f>SUMIFS(Import!BJ$2:BJ$237,Import!$F$2:$F$237,$F118,Import!$G$2:$G$237,$G118)</f>
        <v>0</v>
      </c>
      <c r="BK118" s="2">
        <f>SUMIFS(Import!BK$2:BK$237,Import!$F$2:$F$237,$F118,Import!$G$2:$G$237,$G118)</f>
        <v>0</v>
      </c>
      <c r="BL118" s="2">
        <f>SUMIFS(Import!BL$2:BL$237,Import!$F$2:$F$237,$F118,Import!$G$2:$G$237,$G118)</f>
        <v>0</v>
      </c>
      <c r="BM118" s="2">
        <f t="shared" si="61"/>
        <v>0</v>
      </c>
      <c r="BN118" s="2">
        <f t="shared" si="61"/>
        <v>0</v>
      </c>
      <c r="BO118" s="2">
        <f t="shared" si="61"/>
        <v>0</v>
      </c>
      <c r="BP118" s="2">
        <f>SUMIFS(Import!BP$2:BP$237,Import!$F$2:$F$237,$F118,Import!$G$2:$G$237,$G118)</f>
        <v>0</v>
      </c>
      <c r="BQ118" s="2">
        <f>SUMIFS(Import!BQ$2:BQ$237,Import!$F$2:$F$237,$F118,Import!$G$2:$G$237,$G118)</f>
        <v>0</v>
      </c>
      <c r="BR118" s="2">
        <f>SUMIFS(Import!BR$2:BR$237,Import!$F$2:$F$237,$F118,Import!$G$2:$G$237,$G118)</f>
        <v>0</v>
      </c>
      <c r="BS118" s="2">
        <f>SUMIFS(Import!BS$2:BS$237,Import!$F$2:$F$237,$F118,Import!$G$2:$G$237,$G118)</f>
        <v>0</v>
      </c>
      <c r="BT118" s="2">
        <f t="shared" si="62"/>
        <v>0</v>
      </c>
      <c r="BU118" s="2">
        <f t="shared" si="62"/>
        <v>0</v>
      </c>
      <c r="BV118" s="2">
        <f t="shared" si="62"/>
        <v>0</v>
      </c>
      <c r="BW118" s="2">
        <f>SUMIFS(Import!BW$2:BW$237,Import!$F$2:$F$237,$F118,Import!$G$2:$G$237,$G118)</f>
        <v>0</v>
      </c>
      <c r="BX118" s="2">
        <f>SUMIFS(Import!BX$2:BX$237,Import!$F$2:$F$237,$F118,Import!$G$2:$G$237,$G118)</f>
        <v>0</v>
      </c>
      <c r="BY118" s="2">
        <f>SUMIFS(Import!BY$2:BY$237,Import!$F$2:$F$237,$F118,Import!$G$2:$G$237,$G118)</f>
        <v>0</v>
      </c>
      <c r="BZ118" s="2">
        <f>SUMIFS(Import!BZ$2:BZ$237,Import!$F$2:$F$237,$F118,Import!$G$2:$G$237,$G118)</f>
        <v>0</v>
      </c>
      <c r="CA118" s="2">
        <f t="shared" si="63"/>
        <v>0</v>
      </c>
      <c r="CB118" s="2">
        <f t="shared" si="63"/>
        <v>0</v>
      </c>
      <c r="CC118" s="2">
        <f t="shared" si="63"/>
        <v>0</v>
      </c>
      <c r="CD118" s="2">
        <f>SUMIFS(Import!CD$2:CD$237,Import!$F$2:$F$237,$F118,Import!$G$2:$G$237,$G118)</f>
        <v>0</v>
      </c>
      <c r="CE118" s="2">
        <f>SUMIFS(Import!CE$2:CE$237,Import!$F$2:$F$237,$F118,Import!$G$2:$G$237,$G118)</f>
        <v>0</v>
      </c>
      <c r="CF118" s="2">
        <f>SUMIFS(Import!CF$2:CF$237,Import!$F$2:$F$237,$F118,Import!$G$2:$G$237,$G118)</f>
        <v>0</v>
      </c>
      <c r="CG118" s="2">
        <f>SUMIFS(Import!CG$2:CG$237,Import!$F$2:$F$237,$F118,Import!$G$2:$G$237,$G118)</f>
        <v>0</v>
      </c>
      <c r="CH118" s="2">
        <f t="shared" si="64"/>
        <v>0</v>
      </c>
      <c r="CI118" s="2">
        <f t="shared" si="64"/>
        <v>0</v>
      </c>
      <c r="CJ118" s="2">
        <f t="shared" si="64"/>
        <v>0</v>
      </c>
      <c r="CK118" s="2">
        <f>SUMIFS(Import!CK$2:CK$237,Import!$F$2:$F$237,$F118,Import!$G$2:$G$237,$G118)</f>
        <v>0</v>
      </c>
      <c r="CL118" s="2">
        <f>SUMIFS(Import!CL$2:CL$237,Import!$F$2:$F$237,$F118,Import!$G$2:$G$237,$G118)</f>
        <v>0</v>
      </c>
      <c r="CM118" s="2">
        <f>SUMIFS(Import!CM$2:CM$237,Import!$F$2:$F$237,$F118,Import!$G$2:$G$237,$G118)</f>
        <v>0</v>
      </c>
      <c r="CN118" s="2">
        <f>SUMIFS(Import!CN$2:CN$237,Import!$F$2:$F$237,$F118,Import!$G$2:$G$237,$G118)</f>
        <v>0</v>
      </c>
      <c r="CO118" s="3">
        <f t="shared" si="65"/>
        <v>0</v>
      </c>
      <c r="CP118" s="3">
        <f t="shared" si="65"/>
        <v>0</v>
      </c>
      <c r="CQ118" s="3">
        <f t="shared" si="65"/>
        <v>0</v>
      </c>
      <c r="CR118" s="2">
        <f>SUMIFS(Import!CR$2:CR$237,Import!$F$2:$F$237,$F118,Import!$G$2:$G$237,$G118)</f>
        <v>0</v>
      </c>
      <c r="CS118" s="2">
        <f>SUMIFS(Import!CS$2:CS$237,Import!$F$2:$F$237,$F118,Import!$G$2:$G$237,$G118)</f>
        <v>0</v>
      </c>
      <c r="CT118" s="2">
        <f>SUMIFS(Import!CT$2:CT$237,Import!$F$2:$F$237,$F118,Import!$G$2:$G$237,$G118)</f>
        <v>0</v>
      </c>
    </row>
    <row r="119" spans="1:98" x14ac:dyDescent="0.25">
      <c r="A119" s="2" t="s">
        <v>38</v>
      </c>
      <c r="B119" s="2" t="s">
        <v>39</v>
      </c>
      <c r="C119" s="2">
        <v>2</v>
      </c>
      <c r="D119" s="2" t="s">
        <v>53</v>
      </c>
      <c r="E119" s="2">
        <v>34</v>
      </c>
      <c r="F119" s="2" t="s">
        <v>66</v>
      </c>
      <c r="G119" s="2">
        <v>2</v>
      </c>
      <c r="H119" s="2">
        <f>IF(SUMIFS(Import!H$2:H$237,Import!$F$2:$F$237,$F119,Import!$G$2:$G$237,$G119)=0,Data_T1!$H119,SUMIFS(Import!H$2:H$237,Import!$F$2:$F$237,$F119,Import!$G$2:$G$237,$G119))</f>
        <v>1093</v>
      </c>
      <c r="I119" s="2">
        <f>SUMIFS(Import!I$2:I$237,Import!$F$2:$F$237,$F119,Import!$G$2:$G$237,$G119)</f>
        <v>727</v>
      </c>
      <c r="J119" s="2">
        <f>SUMIFS(Import!J$2:J$237,Import!$F$2:$F$237,$F119,Import!$G$2:$G$237,$G119)</f>
        <v>66.510000000000005</v>
      </c>
      <c r="K119" s="2">
        <f>SUMIFS(Import!K$2:K$237,Import!$F$2:$F$237,$F119,Import!$G$2:$G$237,$G119)</f>
        <v>366</v>
      </c>
      <c r="L119" s="2">
        <f>SUMIFS(Import!L$2:L$237,Import!$F$2:$F$237,$F119,Import!$G$2:$G$237,$G119)</f>
        <v>33.49</v>
      </c>
      <c r="M119" s="2">
        <f>SUMIFS(Import!M$2:M$237,Import!$F$2:$F$237,$F119,Import!$G$2:$G$237,$G119)</f>
        <v>4</v>
      </c>
      <c r="N119" s="2">
        <f>SUMIFS(Import!N$2:N$237,Import!$F$2:$F$237,$F119,Import!$G$2:$G$237,$G119)</f>
        <v>0.37</v>
      </c>
      <c r="O119" s="2">
        <f>SUMIFS(Import!O$2:O$237,Import!$F$2:$F$237,$F119,Import!$G$2:$G$237,$G119)</f>
        <v>1.0900000000000001</v>
      </c>
      <c r="P119" s="2">
        <f>SUMIFS(Import!P$2:P$237,Import!$F$2:$F$237,$F119,Import!$G$2:$G$237,$G119)</f>
        <v>7</v>
      </c>
      <c r="Q119" s="2">
        <f>SUMIFS(Import!Q$2:Q$237,Import!$F$2:$F$237,$F119,Import!$G$2:$G$237,$G119)</f>
        <v>0.64</v>
      </c>
      <c r="R119" s="2">
        <f>SUMIFS(Import!R$2:R$237,Import!$F$2:$F$237,$F119,Import!$G$2:$G$237,$G119)</f>
        <v>1.91</v>
      </c>
      <c r="S119" s="2">
        <f>SUMIFS(Import!S$2:S$237,Import!$F$2:$F$237,$F119,Import!$G$2:$G$237,$G119)</f>
        <v>355</v>
      </c>
      <c r="T119" s="2">
        <f>SUMIFS(Import!T$2:T$237,Import!$F$2:$F$237,$F119,Import!$G$2:$G$237,$G119)</f>
        <v>32.479999999999997</v>
      </c>
      <c r="U119" s="2">
        <f>SUMIFS(Import!U$2:U$237,Import!$F$2:$F$237,$F119,Import!$G$2:$G$237,$G119)</f>
        <v>96.99</v>
      </c>
      <c r="V119" s="2">
        <f>SUMIFS(Import!V$2:V$237,Import!$F$2:$F$237,$F119,Import!$G$2:$G$237,$G119)</f>
        <v>1</v>
      </c>
      <c r="W119" s="2" t="str">
        <f t="shared" si="55"/>
        <v>F</v>
      </c>
      <c r="X119" s="2" t="str">
        <f t="shared" si="55"/>
        <v>IRITI</v>
      </c>
      <c r="Y119" s="2" t="str">
        <f t="shared" si="55"/>
        <v>Teura</v>
      </c>
      <c r="Z119" s="2">
        <f>SUMIFS(Import!Z$2:Z$237,Import!$F$2:$F$237,$F119,Import!$G$2:$G$237,$G119)</f>
        <v>137</v>
      </c>
      <c r="AA119" s="2">
        <f>SUMIFS(Import!AA$2:AA$237,Import!$F$2:$F$237,$F119,Import!$G$2:$G$237,$G119)</f>
        <v>12.53</v>
      </c>
      <c r="AB119" s="2">
        <f>SUMIFS(Import!AB$2:AB$237,Import!$F$2:$F$237,$F119,Import!$G$2:$G$237,$G119)</f>
        <v>38.590000000000003</v>
      </c>
      <c r="AC119" s="2">
        <f>SUMIFS(Import!AC$2:AC$237,Import!$F$2:$F$237,$F119,Import!$G$2:$G$237,$G119)</f>
        <v>3</v>
      </c>
      <c r="AD119" s="2" t="str">
        <f t="shared" si="56"/>
        <v>F</v>
      </c>
      <c r="AE119" s="2" t="str">
        <f t="shared" si="56"/>
        <v>SANQUER</v>
      </c>
      <c r="AF119" s="2" t="str">
        <f t="shared" si="56"/>
        <v>Nicole</v>
      </c>
      <c r="AG119" s="2">
        <f>SUMIFS(Import!AG$2:AG$237,Import!$F$2:$F$237,$F119,Import!$G$2:$G$237,$G119)</f>
        <v>218</v>
      </c>
      <c r="AH119" s="2">
        <f>SUMIFS(Import!AH$2:AH$237,Import!$F$2:$F$237,$F119,Import!$G$2:$G$237,$G119)</f>
        <v>19.95</v>
      </c>
      <c r="AI119" s="2">
        <f>SUMIFS(Import!AI$2:AI$237,Import!$F$2:$F$237,$F119,Import!$G$2:$G$237,$G119)</f>
        <v>61.41</v>
      </c>
      <c r="AJ119" s="2">
        <f>SUMIFS(Import!AJ$2:AJ$237,Import!$F$2:$F$237,$F119,Import!$G$2:$G$237,$G119)</f>
        <v>0</v>
      </c>
      <c r="AK119" s="2">
        <f t="shared" si="57"/>
        <v>0</v>
      </c>
      <c r="AL119" s="2">
        <f t="shared" si="57"/>
        <v>0</v>
      </c>
      <c r="AM119" s="2">
        <f t="shared" si="57"/>
        <v>0</v>
      </c>
      <c r="AN119" s="2">
        <f>SUMIFS(Import!AN$2:AN$237,Import!$F$2:$F$237,$F119,Import!$G$2:$G$237,$G119)</f>
        <v>0</v>
      </c>
      <c r="AO119" s="2">
        <f>SUMIFS(Import!AO$2:AO$237,Import!$F$2:$F$237,$F119,Import!$G$2:$G$237,$G119)</f>
        <v>0</v>
      </c>
      <c r="AP119" s="2">
        <f>SUMIFS(Import!AP$2:AP$237,Import!$F$2:$F$237,$F119,Import!$G$2:$G$237,$G119)</f>
        <v>0</v>
      </c>
      <c r="AQ119" s="2">
        <f>SUMIFS(Import!AQ$2:AQ$237,Import!$F$2:$F$237,$F119,Import!$G$2:$G$237,$G119)</f>
        <v>0</v>
      </c>
      <c r="AR119" s="2">
        <f t="shared" si="58"/>
        <v>0</v>
      </c>
      <c r="AS119" s="2">
        <f t="shared" si="58"/>
        <v>0</v>
      </c>
      <c r="AT119" s="2">
        <f t="shared" si="58"/>
        <v>0</v>
      </c>
      <c r="AU119" s="2">
        <f>SUMIFS(Import!AU$2:AU$237,Import!$F$2:$F$237,$F119,Import!$G$2:$G$237,$G119)</f>
        <v>0</v>
      </c>
      <c r="AV119" s="2">
        <f>SUMIFS(Import!AV$2:AV$237,Import!$F$2:$F$237,$F119,Import!$G$2:$G$237,$G119)</f>
        <v>0</v>
      </c>
      <c r="AW119" s="2">
        <f>SUMIFS(Import!AW$2:AW$237,Import!$F$2:$F$237,$F119,Import!$G$2:$G$237,$G119)</f>
        <v>0</v>
      </c>
      <c r="AX119" s="2">
        <f>SUMIFS(Import!AX$2:AX$237,Import!$F$2:$F$237,$F119,Import!$G$2:$G$237,$G119)</f>
        <v>0</v>
      </c>
      <c r="AY119" s="2">
        <f t="shared" si="59"/>
        <v>0</v>
      </c>
      <c r="AZ119" s="2">
        <f t="shared" si="59"/>
        <v>0</v>
      </c>
      <c r="BA119" s="2">
        <f t="shared" si="59"/>
        <v>0</v>
      </c>
      <c r="BB119" s="2">
        <f>SUMIFS(Import!BB$2:BB$237,Import!$F$2:$F$237,$F119,Import!$G$2:$G$237,$G119)</f>
        <v>0</v>
      </c>
      <c r="BC119" s="2">
        <f>SUMIFS(Import!BC$2:BC$237,Import!$F$2:$F$237,$F119,Import!$G$2:$G$237,$G119)</f>
        <v>0</v>
      </c>
      <c r="BD119" s="2">
        <f>SUMIFS(Import!BD$2:BD$237,Import!$F$2:$F$237,$F119,Import!$G$2:$G$237,$G119)</f>
        <v>0</v>
      </c>
      <c r="BE119" s="2">
        <f>SUMIFS(Import!BE$2:BE$237,Import!$F$2:$F$237,$F119,Import!$G$2:$G$237,$G119)</f>
        <v>0</v>
      </c>
      <c r="BF119" s="2">
        <f t="shared" si="60"/>
        <v>0</v>
      </c>
      <c r="BG119" s="2">
        <f t="shared" si="60"/>
        <v>0</v>
      </c>
      <c r="BH119" s="2">
        <f t="shared" si="60"/>
        <v>0</v>
      </c>
      <c r="BI119" s="2">
        <f>SUMIFS(Import!BI$2:BI$237,Import!$F$2:$F$237,$F119,Import!$G$2:$G$237,$G119)</f>
        <v>0</v>
      </c>
      <c r="BJ119" s="2">
        <f>SUMIFS(Import!BJ$2:BJ$237,Import!$F$2:$F$237,$F119,Import!$G$2:$G$237,$G119)</f>
        <v>0</v>
      </c>
      <c r="BK119" s="2">
        <f>SUMIFS(Import!BK$2:BK$237,Import!$F$2:$F$237,$F119,Import!$G$2:$G$237,$G119)</f>
        <v>0</v>
      </c>
      <c r="BL119" s="2">
        <f>SUMIFS(Import!BL$2:BL$237,Import!$F$2:$F$237,$F119,Import!$G$2:$G$237,$G119)</f>
        <v>0</v>
      </c>
      <c r="BM119" s="2">
        <f t="shared" si="61"/>
        <v>0</v>
      </c>
      <c r="BN119" s="2">
        <f t="shared" si="61"/>
        <v>0</v>
      </c>
      <c r="BO119" s="2">
        <f t="shared" si="61"/>
        <v>0</v>
      </c>
      <c r="BP119" s="2">
        <f>SUMIFS(Import!BP$2:BP$237,Import!$F$2:$F$237,$F119,Import!$G$2:$G$237,$G119)</f>
        <v>0</v>
      </c>
      <c r="BQ119" s="2">
        <f>SUMIFS(Import!BQ$2:BQ$237,Import!$F$2:$F$237,$F119,Import!$G$2:$G$237,$G119)</f>
        <v>0</v>
      </c>
      <c r="BR119" s="2">
        <f>SUMIFS(Import!BR$2:BR$237,Import!$F$2:$F$237,$F119,Import!$G$2:$G$237,$G119)</f>
        <v>0</v>
      </c>
      <c r="BS119" s="2">
        <f>SUMIFS(Import!BS$2:BS$237,Import!$F$2:$F$237,$F119,Import!$G$2:$G$237,$G119)</f>
        <v>0</v>
      </c>
      <c r="BT119" s="2">
        <f t="shared" si="62"/>
        <v>0</v>
      </c>
      <c r="BU119" s="2">
        <f t="shared" si="62"/>
        <v>0</v>
      </c>
      <c r="BV119" s="2">
        <f t="shared" si="62"/>
        <v>0</v>
      </c>
      <c r="BW119" s="2">
        <f>SUMIFS(Import!BW$2:BW$237,Import!$F$2:$F$237,$F119,Import!$G$2:$G$237,$G119)</f>
        <v>0</v>
      </c>
      <c r="BX119" s="2">
        <f>SUMIFS(Import!BX$2:BX$237,Import!$F$2:$F$237,$F119,Import!$G$2:$G$237,$G119)</f>
        <v>0</v>
      </c>
      <c r="BY119" s="2">
        <f>SUMIFS(Import!BY$2:BY$237,Import!$F$2:$F$237,$F119,Import!$G$2:$G$237,$G119)</f>
        <v>0</v>
      </c>
      <c r="BZ119" s="2">
        <f>SUMIFS(Import!BZ$2:BZ$237,Import!$F$2:$F$237,$F119,Import!$G$2:$G$237,$G119)</f>
        <v>0</v>
      </c>
      <c r="CA119" s="2">
        <f t="shared" si="63"/>
        <v>0</v>
      </c>
      <c r="CB119" s="2">
        <f t="shared" si="63"/>
        <v>0</v>
      </c>
      <c r="CC119" s="2">
        <f t="shared" si="63"/>
        <v>0</v>
      </c>
      <c r="CD119" s="2">
        <f>SUMIFS(Import!CD$2:CD$237,Import!$F$2:$F$237,$F119,Import!$G$2:$G$237,$G119)</f>
        <v>0</v>
      </c>
      <c r="CE119" s="2">
        <f>SUMIFS(Import!CE$2:CE$237,Import!$F$2:$F$237,$F119,Import!$G$2:$G$237,$G119)</f>
        <v>0</v>
      </c>
      <c r="CF119" s="2">
        <f>SUMIFS(Import!CF$2:CF$237,Import!$F$2:$F$237,$F119,Import!$G$2:$G$237,$G119)</f>
        <v>0</v>
      </c>
      <c r="CG119" s="2">
        <f>SUMIFS(Import!CG$2:CG$237,Import!$F$2:$F$237,$F119,Import!$G$2:$G$237,$G119)</f>
        <v>0</v>
      </c>
      <c r="CH119" s="2">
        <f t="shared" si="64"/>
        <v>0</v>
      </c>
      <c r="CI119" s="2">
        <f t="shared" si="64"/>
        <v>0</v>
      </c>
      <c r="CJ119" s="2">
        <f t="shared" si="64"/>
        <v>0</v>
      </c>
      <c r="CK119" s="2">
        <f>SUMIFS(Import!CK$2:CK$237,Import!$F$2:$F$237,$F119,Import!$G$2:$G$237,$G119)</f>
        <v>0</v>
      </c>
      <c r="CL119" s="2">
        <f>SUMIFS(Import!CL$2:CL$237,Import!$F$2:$F$237,$F119,Import!$G$2:$G$237,$G119)</f>
        <v>0</v>
      </c>
      <c r="CM119" s="2">
        <f>SUMIFS(Import!CM$2:CM$237,Import!$F$2:$F$237,$F119,Import!$G$2:$G$237,$G119)</f>
        <v>0</v>
      </c>
      <c r="CN119" s="2">
        <f>SUMIFS(Import!CN$2:CN$237,Import!$F$2:$F$237,$F119,Import!$G$2:$G$237,$G119)</f>
        <v>0</v>
      </c>
      <c r="CO119" s="3">
        <f t="shared" si="65"/>
        <v>0</v>
      </c>
      <c r="CP119" s="3">
        <f t="shared" si="65"/>
        <v>0</v>
      </c>
      <c r="CQ119" s="3">
        <f t="shared" si="65"/>
        <v>0</v>
      </c>
      <c r="CR119" s="2">
        <f>SUMIFS(Import!CR$2:CR$237,Import!$F$2:$F$237,$F119,Import!$G$2:$G$237,$G119)</f>
        <v>0</v>
      </c>
      <c r="CS119" s="2">
        <f>SUMIFS(Import!CS$2:CS$237,Import!$F$2:$F$237,$F119,Import!$G$2:$G$237,$G119)</f>
        <v>0</v>
      </c>
      <c r="CT119" s="2">
        <f>SUMIFS(Import!CT$2:CT$237,Import!$F$2:$F$237,$F119,Import!$G$2:$G$237,$G119)</f>
        <v>0</v>
      </c>
    </row>
    <row r="120" spans="1:98" x14ac:dyDescent="0.25">
      <c r="A120" s="2" t="s">
        <v>38</v>
      </c>
      <c r="B120" s="2" t="s">
        <v>39</v>
      </c>
      <c r="C120" s="2">
        <v>2</v>
      </c>
      <c r="D120" s="2" t="s">
        <v>53</v>
      </c>
      <c r="E120" s="2">
        <v>34</v>
      </c>
      <c r="F120" s="2" t="s">
        <v>66</v>
      </c>
      <c r="G120" s="2">
        <v>3</v>
      </c>
      <c r="H120" s="2">
        <f>IF(SUMIFS(Import!H$2:H$237,Import!$F$2:$F$237,$F120,Import!$G$2:$G$237,$G120)=0,Data_T1!$H120,SUMIFS(Import!H$2:H$237,Import!$F$2:$F$237,$F120,Import!$G$2:$G$237,$G120))</f>
        <v>1179</v>
      </c>
      <c r="I120" s="2">
        <f>SUMIFS(Import!I$2:I$237,Import!$F$2:$F$237,$F120,Import!$G$2:$G$237,$G120)</f>
        <v>706</v>
      </c>
      <c r="J120" s="2">
        <f>SUMIFS(Import!J$2:J$237,Import!$F$2:$F$237,$F120,Import!$G$2:$G$237,$G120)</f>
        <v>59.88</v>
      </c>
      <c r="K120" s="2">
        <f>SUMIFS(Import!K$2:K$237,Import!$F$2:$F$237,$F120,Import!$G$2:$G$237,$G120)</f>
        <v>473</v>
      </c>
      <c r="L120" s="2">
        <f>SUMIFS(Import!L$2:L$237,Import!$F$2:$F$237,$F120,Import!$G$2:$G$237,$G120)</f>
        <v>40.119999999999997</v>
      </c>
      <c r="M120" s="2">
        <f>SUMIFS(Import!M$2:M$237,Import!$F$2:$F$237,$F120,Import!$G$2:$G$237,$G120)</f>
        <v>14</v>
      </c>
      <c r="N120" s="2">
        <f>SUMIFS(Import!N$2:N$237,Import!$F$2:$F$237,$F120,Import!$G$2:$G$237,$G120)</f>
        <v>1.19</v>
      </c>
      <c r="O120" s="2">
        <f>SUMIFS(Import!O$2:O$237,Import!$F$2:$F$237,$F120,Import!$G$2:$G$237,$G120)</f>
        <v>2.96</v>
      </c>
      <c r="P120" s="2">
        <f>SUMIFS(Import!P$2:P$237,Import!$F$2:$F$237,$F120,Import!$G$2:$G$237,$G120)</f>
        <v>12</v>
      </c>
      <c r="Q120" s="2">
        <f>SUMIFS(Import!Q$2:Q$237,Import!$F$2:$F$237,$F120,Import!$G$2:$G$237,$G120)</f>
        <v>1.02</v>
      </c>
      <c r="R120" s="2">
        <f>SUMIFS(Import!R$2:R$237,Import!$F$2:$F$237,$F120,Import!$G$2:$G$237,$G120)</f>
        <v>2.54</v>
      </c>
      <c r="S120" s="2">
        <f>SUMIFS(Import!S$2:S$237,Import!$F$2:$F$237,$F120,Import!$G$2:$G$237,$G120)</f>
        <v>447</v>
      </c>
      <c r="T120" s="2">
        <f>SUMIFS(Import!T$2:T$237,Import!$F$2:$F$237,$F120,Import!$G$2:$G$237,$G120)</f>
        <v>37.909999999999997</v>
      </c>
      <c r="U120" s="2">
        <f>SUMIFS(Import!U$2:U$237,Import!$F$2:$F$237,$F120,Import!$G$2:$G$237,$G120)</f>
        <v>94.5</v>
      </c>
      <c r="V120" s="2">
        <f>SUMIFS(Import!V$2:V$237,Import!$F$2:$F$237,$F120,Import!$G$2:$G$237,$G120)</f>
        <v>1</v>
      </c>
      <c r="W120" s="2" t="str">
        <f t="shared" si="55"/>
        <v>F</v>
      </c>
      <c r="X120" s="2" t="str">
        <f t="shared" si="55"/>
        <v>IRITI</v>
      </c>
      <c r="Y120" s="2" t="str">
        <f t="shared" si="55"/>
        <v>Teura</v>
      </c>
      <c r="Z120" s="2">
        <f>SUMIFS(Import!Z$2:Z$237,Import!$F$2:$F$237,$F120,Import!$G$2:$G$237,$G120)</f>
        <v>130</v>
      </c>
      <c r="AA120" s="2">
        <f>SUMIFS(Import!AA$2:AA$237,Import!$F$2:$F$237,$F120,Import!$G$2:$G$237,$G120)</f>
        <v>11.03</v>
      </c>
      <c r="AB120" s="2">
        <f>SUMIFS(Import!AB$2:AB$237,Import!$F$2:$F$237,$F120,Import!$G$2:$G$237,$G120)</f>
        <v>29.08</v>
      </c>
      <c r="AC120" s="2">
        <f>SUMIFS(Import!AC$2:AC$237,Import!$F$2:$F$237,$F120,Import!$G$2:$G$237,$G120)</f>
        <v>3</v>
      </c>
      <c r="AD120" s="2" t="str">
        <f t="shared" si="56"/>
        <v>F</v>
      </c>
      <c r="AE120" s="2" t="str">
        <f t="shared" si="56"/>
        <v>SANQUER</v>
      </c>
      <c r="AF120" s="2" t="str">
        <f t="shared" si="56"/>
        <v>Nicole</v>
      </c>
      <c r="AG120" s="2">
        <f>SUMIFS(Import!AG$2:AG$237,Import!$F$2:$F$237,$F120,Import!$G$2:$G$237,$G120)</f>
        <v>317</v>
      </c>
      <c r="AH120" s="2">
        <f>SUMIFS(Import!AH$2:AH$237,Import!$F$2:$F$237,$F120,Import!$G$2:$G$237,$G120)</f>
        <v>26.89</v>
      </c>
      <c r="AI120" s="2">
        <f>SUMIFS(Import!AI$2:AI$237,Import!$F$2:$F$237,$F120,Import!$G$2:$G$237,$G120)</f>
        <v>70.92</v>
      </c>
      <c r="AJ120" s="2">
        <f>SUMIFS(Import!AJ$2:AJ$237,Import!$F$2:$F$237,$F120,Import!$G$2:$G$237,$G120)</f>
        <v>0</v>
      </c>
      <c r="AK120" s="2">
        <f t="shared" si="57"/>
        <v>0</v>
      </c>
      <c r="AL120" s="2">
        <f t="shared" si="57"/>
        <v>0</v>
      </c>
      <c r="AM120" s="2">
        <f t="shared" si="57"/>
        <v>0</v>
      </c>
      <c r="AN120" s="2">
        <f>SUMIFS(Import!AN$2:AN$237,Import!$F$2:$F$237,$F120,Import!$G$2:$G$237,$G120)</f>
        <v>0</v>
      </c>
      <c r="AO120" s="2">
        <f>SUMIFS(Import!AO$2:AO$237,Import!$F$2:$F$237,$F120,Import!$G$2:$G$237,$G120)</f>
        <v>0</v>
      </c>
      <c r="AP120" s="2">
        <f>SUMIFS(Import!AP$2:AP$237,Import!$F$2:$F$237,$F120,Import!$G$2:$G$237,$G120)</f>
        <v>0</v>
      </c>
      <c r="AQ120" s="2">
        <f>SUMIFS(Import!AQ$2:AQ$237,Import!$F$2:$F$237,$F120,Import!$G$2:$G$237,$G120)</f>
        <v>0</v>
      </c>
      <c r="AR120" s="2">
        <f t="shared" si="58"/>
        <v>0</v>
      </c>
      <c r="AS120" s="2">
        <f t="shared" si="58"/>
        <v>0</v>
      </c>
      <c r="AT120" s="2">
        <f t="shared" si="58"/>
        <v>0</v>
      </c>
      <c r="AU120" s="2">
        <f>SUMIFS(Import!AU$2:AU$237,Import!$F$2:$F$237,$F120,Import!$G$2:$G$237,$G120)</f>
        <v>0</v>
      </c>
      <c r="AV120" s="2">
        <f>SUMIFS(Import!AV$2:AV$237,Import!$F$2:$F$237,$F120,Import!$G$2:$G$237,$G120)</f>
        <v>0</v>
      </c>
      <c r="AW120" s="2">
        <f>SUMIFS(Import!AW$2:AW$237,Import!$F$2:$F$237,$F120,Import!$G$2:$G$237,$G120)</f>
        <v>0</v>
      </c>
      <c r="AX120" s="2">
        <f>SUMIFS(Import!AX$2:AX$237,Import!$F$2:$F$237,$F120,Import!$G$2:$G$237,$G120)</f>
        <v>0</v>
      </c>
      <c r="AY120" s="2">
        <f t="shared" si="59"/>
        <v>0</v>
      </c>
      <c r="AZ120" s="2">
        <f t="shared" si="59"/>
        <v>0</v>
      </c>
      <c r="BA120" s="2">
        <f t="shared" si="59"/>
        <v>0</v>
      </c>
      <c r="BB120" s="2">
        <f>SUMIFS(Import!BB$2:BB$237,Import!$F$2:$F$237,$F120,Import!$G$2:$G$237,$G120)</f>
        <v>0</v>
      </c>
      <c r="BC120" s="2">
        <f>SUMIFS(Import!BC$2:BC$237,Import!$F$2:$F$237,$F120,Import!$G$2:$G$237,$G120)</f>
        <v>0</v>
      </c>
      <c r="BD120" s="2">
        <f>SUMIFS(Import!BD$2:BD$237,Import!$F$2:$F$237,$F120,Import!$G$2:$G$237,$G120)</f>
        <v>0</v>
      </c>
      <c r="BE120" s="2">
        <f>SUMIFS(Import!BE$2:BE$237,Import!$F$2:$F$237,$F120,Import!$G$2:$G$237,$G120)</f>
        <v>0</v>
      </c>
      <c r="BF120" s="2">
        <f t="shared" si="60"/>
        <v>0</v>
      </c>
      <c r="BG120" s="2">
        <f t="shared" si="60"/>
        <v>0</v>
      </c>
      <c r="BH120" s="2">
        <f t="shared" si="60"/>
        <v>0</v>
      </c>
      <c r="BI120" s="2">
        <f>SUMIFS(Import!BI$2:BI$237,Import!$F$2:$F$237,$F120,Import!$G$2:$G$237,$G120)</f>
        <v>0</v>
      </c>
      <c r="BJ120" s="2">
        <f>SUMIFS(Import!BJ$2:BJ$237,Import!$F$2:$F$237,$F120,Import!$G$2:$G$237,$G120)</f>
        <v>0</v>
      </c>
      <c r="BK120" s="2">
        <f>SUMIFS(Import!BK$2:BK$237,Import!$F$2:$F$237,$F120,Import!$G$2:$G$237,$G120)</f>
        <v>0</v>
      </c>
      <c r="BL120" s="2">
        <f>SUMIFS(Import!BL$2:BL$237,Import!$F$2:$F$237,$F120,Import!$G$2:$G$237,$G120)</f>
        <v>0</v>
      </c>
      <c r="BM120" s="2">
        <f t="shared" si="61"/>
        <v>0</v>
      </c>
      <c r="BN120" s="2">
        <f t="shared" si="61"/>
        <v>0</v>
      </c>
      <c r="BO120" s="2">
        <f t="shared" si="61"/>
        <v>0</v>
      </c>
      <c r="BP120" s="2">
        <f>SUMIFS(Import!BP$2:BP$237,Import!$F$2:$F$237,$F120,Import!$G$2:$G$237,$G120)</f>
        <v>0</v>
      </c>
      <c r="BQ120" s="2">
        <f>SUMIFS(Import!BQ$2:BQ$237,Import!$F$2:$F$237,$F120,Import!$G$2:$G$237,$G120)</f>
        <v>0</v>
      </c>
      <c r="BR120" s="2">
        <f>SUMIFS(Import!BR$2:BR$237,Import!$F$2:$F$237,$F120,Import!$G$2:$G$237,$G120)</f>
        <v>0</v>
      </c>
      <c r="BS120" s="2">
        <f>SUMIFS(Import!BS$2:BS$237,Import!$F$2:$F$237,$F120,Import!$G$2:$G$237,$G120)</f>
        <v>0</v>
      </c>
      <c r="BT120" s="2">
        <f t="shared" si="62"/>
        <v>0</v>
      </c>
      <c r="BU120" s="2">
        <f t="shared" si="62"/>
        <v>0</v>
      </c>
      <c r="BV120" s="2">
        <f t="shared" si="62"/>
        <v>0</v>
      </c>
      <c r="BW120" s="2">
        <f>SUMIFS(Import!BW$2:BW$237,Import!$F$2:$F$237,$F120,Import!$G$2:$G$237,$G120)</f>
        <v>0</v>
      </c>
      <c r="BX120" s="2">
        <f>SUMIFS(Import!BX$2:BX$237,Import!$F$2:$F$237,$F120,Import!$G$2:$G$237,$G120)</f>
        <v>0</v>
      </c>
      <c r="BY120" s="2">
        <f>SUMIFS(Import!BY$2:BY$237,Import!$F$2:$F$237,$F120,Import!$G$2:$G$237,$G120)</f>
        <v>0</v>
      </c>
      <c r="BZ120" s="2">
        <f>SUMIFS(Import!BZ$2:BZ$237,Import!$F$2:$F$237,$F120,Import!$G$2:$G$237,$G120)</f>
        <v>0</v>
      </c>
      <c r="CA120" s="2">
        <f t="shared" si="63"/>
        <v>0</v>
      </c>
      <c r="CB120" s="2">
        <f t="shared" si="63"/>
        <v>0</v>
      </c>
      <c r="CC120" s="2">
        <f t="shared" si="63"/>
        <v>0</v>
      </c>
      <c r="CD120" s="2">
        <f>SUMIFS(Import!CD$2:CD$237,Import!$F$2:$F$237,$F120,Import!$G$2:$G$237,$G120)</f>
        <v>0</v>
      </c>
      <c r="CE120" s="2">
        <f>SUMIFS(Import!CE$2:CE$237,Import!$F$2:$F$237,$F120,Import!$G$2:$G$237,$G120)</f>
        <v>0</v>
      </c>
      <c r="CF120" s="2">
        <f>SUMIFS(Import!CF$2:CF$237,Import!$F$2:$F$237,$F120,Import!$G$2:$G$237,$G120)</f>
        <v>0</v>
      </c>
      <c r="CG120" s="2">
        <f>SUMIFS(Import!CG$2:CG$237,Import!$F$2:$F$237,$F120,Import!$G$2:$G$237,$G120)</f>
        <v>0</v>
      </c>
      <c r="CH120" s="2">
        <f t="shared" si="64"/>
        <v>0</v>
      </c>
      <c r="CI120" s="2">
        <f t="shared" si="64"/>
        <v>0</v>
      </c>
      <c r="CJ120" s="2">
        <f t="shared" si="64"/>
        <v>0</v>
      </c>
      <c r="CK120" s="2">
        <f>SUMIFS(Import!CK$2:CK$237,Import!$F$2:$F$237,$F120,Import!$G$2:$G$237,$G120)</f>
        <v>0</v>
      </c>
      <c r="CL120" s="2">
        <f>SUMIFS(Import!CL$2:CL$237,Import!$F$2:$F$237,$F120,Import!$G$2:$G$237,$G120)</f>
        <v>0</v>
      </c>
      <c r="CM120" s="2">
        <f>SUMIFS(Import!CM$2:CM$237,Import!$F$2:$F$237,$F120,Import!$G$2:$G$237,$G120)</f>
        <v>0</v>
      </c>
      <c r="CN120" s="2">
        <f>SUMIFS(Import!CN$2:CN$237,Import!$F$2:$F$237,$F120,Import!$G$2:$G$237,$G120)</f>
        <v>0</v>
      </c>
      <c r="CO120" s="3">
        <f t="shared" si="65"/>
        <v>0</v>
      </c>
      <c r="CP120" s="3">
        <f t="shared" si="65"/>
        <v>0</v>
      </c>
      <c r="CQ120" s="3">
        <f t="shared" si="65"/>
        <v>0</v>
      </c>
      <c r="CR120" s="2">
        <f>SUMIFS(Import!CR$2:CR$237,Import!$F$2:$F$237,$F120,Import!$G$2:$G$237,$G120)</f>
        <v>0</v>
      </c>
      <c r="CS120" s="2">
        <f>SUMIFS(Import!CS$2:CS$237,Import!$F$2:$F$237,$F120,Import!$G$2:$G$237,$G120)</f>
        <v>0</v>
      </c>
      <c r="CT120" s="2">
        <f>SUMIFS(Import!CT$2:CT$237,Import!$F$2:$F$237,$F120,Import!$G$2:$G$237,$G120)</f>
        <v>0</v>
      </c>
    </row>
    <row r="121" spans="1:98" x14ac:dyDescent="0.25">
      <c r="A121" s="2" t="s">
        <v>38</v>
      </c>
      <c r="B121" s="2" t="s">
        <v>39</v>
      </c>
      <c r="C121" s="2">
        <v>2</v>
      </c>
      <c r="D121" s="2" t="s">
        <v>53</v>
      </c>
      <c r="E121" s="2">
        <v>34</v>
      </c>
      <c r="F121" s="2" t="s">
        <v>66</v>
      </c>
      <c r="G121" s="2">
        <v>4</v>
      </c>
      <c r="H121" s="2">
        <f>IF(SUMIFS(Import!H$2:H$237,Import!$F$2:$F$237,$F121,Import!$G$2:$G$237,$G121)=0,Data_T1!$H121,SUMIFS(Import!H$2:H$237,Import!$F$2:$F$237,$F121,Import!$G$2:$G$237,$G121))</f>
        <v>1538</v>
      </c>
      <c r="I121" s="2">
        <f>SUMIFS(Import!I$2:I$237,Import!$F$2:$F$237,$F121,Import!$G$2:$G$237,$G121)</f>
        <v>945</v>
      </c>
      <c r="J121" s="2">
        <f>SUMIFS(Import!J$2:J$237,Import!$F$2:$F$237,$F121,Import!$G$2:$G$237,$G121)</f>
        <v>61.44</v>
      </c>
      <c r="K121" s="2">
        <f>SUMIFS(Import!K$2:K$237,Import!$F$2:$F$237,$F121,Import!$G$2:$G$237,$G121)</f>
        <v>593</v>
      </c>
      <c r="L121" s="2">
        <f>SUMIFS(Import!L$2:L$237,Import!$F$2:$F$237,$F121,Import!$G$2:$G$237,$G121)</f>
        <v>38.56</v>
      </c>
      <c r="M121" s="2">
        <f>SUMIFS(Import!M$2:M$237,Import!$F$2:$F$237,$F121,Import!$G$2:$G$237,$G121)</f>
        <v>11</v>
      </c>
      <c r="N121" s="2">
        <f>SUMIFS(Import!N$2:N$237,Import!$F$2:$F$237,$F121,Import!$G$2:$G$237,$G121)</f>
        <v>0.72</v>
      </c>
      <c r="O121" s="2">
        <f>SUMIFS(Import!O$2:O$237,Import!$F$2:$F$237,$F121,Import!$G$2:$G$237,$G121)</f>
        <v>1.85</v>
      </c>
      <c r="P121" s="2">
        <f>SUMIFS(Import!P$2:P$237,Import!$F$2:$F$237,$F121,Import!$G$2:$G$237,$G121)</f>
        <v>24</v>
      </c>
      <c r="Q121" s="2">
        <f>SUMIFS(Import!Q$2:Q$237,Import!$F$2:$F$237,$F121,Import!$G$2:$G$237,$G121)</f>
        <v>1.56</v>
      </c>
      <c r="R121" s="2">
        <f>SUMIFS(Import!R$2:R$237,Import!$F$2:$F$237,$F121,Import!$G$2:$G$237,$G121)</f>
        <v>4.05</v>
      </c>
      <c r="S121" s="2">
        <f>SUMIFS(Import!S$2:S$237,Import!$F$2:$F$237,$F121,Import!$G$2:$G$237,$G121)</f>
        <v>558</v>
      </c>
      <c r="T121" s="2">
        <f>SUMIFS(Import!T$2:T$237,Import!$F$2:$F$237,$F121,Import!$G$2:$G$237,$G121)</f>
        <v>36.28</v>
      </c>
      <c r="U121" s="2">
        <f>SUMIFS(Import!U$2:U$237,Import!$F$2:$F$237,$F121,Import!$G$2:$G$237,$G121)</f>
        <v>94.1</v>
      </c>
      <c r="V121" s="2">
        <f>SUMIFS(Import!V$2:V$237,Import!$F$2:$F$237,$F121,Import!$G$2:$G$237,$G121)</f>
        <v>1</v>
      </c>
      <c r="W121" s="2" t="str">
        <f t="shared" si="55"/>
        <v>F</v>
      </c>
      <c r="X121" s="2" t="str">
        <f t="shared" si="55"/>
        <v>IRITI</v>
      </c>
      <c r="Y121" s="2" t="str">
        <f t="shared" si="55"/>
        <v>Teura</v>
      </c>
      <c r="Z121" s="2">
        <f>SUMIFS(Import!Z$2:Z$237,Import!$F$2:$F$237,$F121,Import!$G$2:$G$237,$G121)</f>
        <v>190</v>
      </c>
      <c r="AA121" s="2">
        <f>SUMIFS(Import!AA$2:AA$237,Import!$F$2:$F$237,$F121,Import!$G$2:$G$237,$G121)</f>
        <v>12.35</v>
      </c>
      <c r="AB121" s="2">
        <f>SUMIFS(Import!AB$2:AB$237,Import!$F$2:$F$237,$F121,Import!$G$2:$G$237,$G121)</f>
        <v>34.049999999999997</v>
      </c>
      <c r="AC121" s="2">
        <f>SUMIFS(Import!AC$2:AC$237,Import!$F$2:$F$237,$F121,Import!$G$2:$G$237,$G121)</f>
        <v>3</v>
      </c>
      <c r="AD121" s="2" t="str">
        <f t="shared" si="56"/>
        <v>F</v>
      </c>
      <c r="AE121" s="2" t="str">
        <f t="shared" si="56"/>
        <v>SANQUER</v>
      </c>
      <c r="AF121" s="2" t="str">
        <f t="shared" si="56"/>
        <v>Nicole</v>
      </c>
      <c r="AG121" s="2">
        <f>SUMIFS(Import!AG$2:AG$237,Import!$F$2:$F$237,$F121,Import!$G$2:$G$237,$G121)</f>
        <v>368</v>
      </c>
      <c r="AH121" s="2">
        <f>SUMIFS(Import!AH$2:AH$237,Import!$F$2:$F$237,$F121,Import!$G$2:$G$237,$G121)</f>
        <v>23.93</v>
      </c>
      <c r="AI121" s="2">
        <f>SUMIFS(Import!AI$2:AI$237,Import!$F$2:$F$237,$F121,Import!$G$2:$G$237,$G121)</f>
        <v>65.95</v>
      </c>
      <c r="AJ121" s="2">
        <f>SUMIFS(Import!AJ$2:AJ$237,Import!$F$2:$F$237,$F121,Import!$G$2:$G$237,$G121)</f>
        <v>0</v>
      </c>
      <c r="AK121" s="2">
        <f t="shared" si="57"/>
        <v>0</v>
      </c>
      <c r="AL121" s="2">
        <f t="shared" si="57"/>
        <v>0</v>
      </c>
      <c r="AM121" s="2">
        <f t="shared" si="57"/>
        <v>0</v>
      </c>
      <c r="AN121" s="2">
        <f>SUMIFS(Import!AN$2:AN$237,Import!$F$2:$F$237,$F121,Import!$G$2:$G$237,$G121)</f>
        <v>0</v>
      </c>
      <c r="AO121" s="2">
        <f>SUMIFS(Import!AO$2:AO$237,Import!$F$2:$F$237,$F121,Import!$G$2:$G$237,$G121)</f>
        <v>0</v>
      </c>
      <c r="AP121" s="2">
        <f>SUMIFS(Import!AP$2:AP$237,Import!$F$2:$F$237,$F121,Import!$G$2:$G$237,$G121)</f>
        <v>0</v>
      </c>
      <c r="AQ121" s="2">
        <f>SUMIFS(Import!AQ$2:AQ$237,Import!$F$2:$F$237,$F121,Import!$G$2:$G$237,$G121)</f>
        <v>0</v>
      </c>
      <c r="AR121" s="2">
        <f t="shared" si="58"/>
        <v>0</v>
      </c>
      <c r="AS121" s="2">
        <f t="shared" si="58"/>
        <v>0</v>
      </c>
      <c r="AT121" s="2">
        <f t="shared" si="58"/>
        <v>0</v>
      </c>
      <c r="AU121" s="2">
        <f>SUMIFS(Import!AU$2:AU$237,Import!$F$2:$F$237,$F121,Import!$G$2:$G$237,$G121)</f>
        <v>0</v>
      </c>
      <c r="AV121" s="2">
        <f>SUMIFS(Import!AV$2:AV$237,Import!$F$2:$F$237,$F121,Import!$G$2:$G$237,$G121)</f>
        <v>0</v>
      </c>
      <c r="AW121" s="2">
        <f>SUMIFS(Import!AW$2:AW$237,Import!$F$2:$F$237,$F121,Import!$G$2:$G$237,$G121)</f>
        <v>0</v>
      </c>
      <c r="AX121" s="2">
        <f>SUMIFS(Import!AX$2:AX$237,Import!$F$2:$F$237,$F121,Import!$G$2:$G$237,$G121)</f>
        <v>0</v>
      </c>
      <c r="AY121" s="2">
        <f t="shared" si="59"/>
        <v>0</v>
      </c>
      <c r="AZ121" s="2">
        <f t="shared" si="59"/>
        <v>0</v>
      </c>
      <c r="BA121" s="2">
        <f t="shared" si="59"/>
        <v>0</v>
      </c>
      <c r="BB121" s="2">
        <f>SUMIFS(Import!BB$2:BB$237,Import!$F$2:$F$237,$F121,Import!$G$2:$G$237,$G121)</f>
        <v>0</v>
      </c>
      <c r="BC121" s="2">
        <f>SUMIFS(Import!BC$2:BC$237,Import!$F$2:$F$237,$F121,Import!$G$2:$G$237,$G121)</f>
        <v>0</v>
      </c>
      <c r="BD121" s="2">
        <f>SUMIFS(Import!BD$2:BD$237,Import!$F$2:$F$237,$F121,Import!$G$2:$G$237,$G121)</f>
        <v>0</v>
      </c>
      <c r="BE121" s="2">
        <f>SUMIFS(Import!BE$2:BE$237,Import!$F$2:$F$237,$F121,Import!$G$2:$G$237,$G121)</f>
        <v>0</v>
      </c>
      <c r="BF121" s="2">
        <f t="shared" si="60"/>
        <v>0</v>
      </c>
      <c r="BG121" s="2">
        <f t="shared" si="60"/>
        <v>0</v>
      </c>
      <c r="BH121" s="2">
        <f t="shared" si="60"/>
        <v>0</v>
      </c>
      <c r="BI121" s="2">
        <f>SUMIFS(Import!BI$2:BI$237,Import!$F$2:$F$237,$F121,Import!$G$2:$G$237,$G121)</f>
        <v>0</v>
      </c>
      <c r="BJ121" s="2">
        <f>SUMIFS(Import!BJ$2:BJ$237,Import!$F$2:$F$237,$F121,Import!$G$2:$G$237,$G121)</f>
        <v>0</v>
      </c>
      <c r="BK121" s="2">
        <f>SUMIFS(Import!BK$2:BK$237,Import!$F$2:$F$237,$F121,Import!$G$2:$G$237,$G121)</f>
        <v>0</v>
      </c>
      <c r="BL121" s="2">
        <f>SUMIFS(Import!BL$2:BL$237,Import!$F$2:$F$237,$F121,Import!$G$2:$G$237,$G121)</f>
        <v>0</v>
      </c>
      <c r="BM121" s="2">
        <f t="shared" si="61"/>
        <v>0</v>
      </c>
      <c r="BN121" s="2">
        <f t="shared" si="61"/>
        <v>0</v>
      </c>
      <c r="BO121" s="2">
        <f t="shared" si="61"/>
        <v>0</v>
      </c>
      <c r="BP121" s="2">
        <f>SUMIFS(Import!BP$2:BP$237,Import!$F$2:$F$237,$F121,Import!$G$2:$G$237,$G121)</f>
        <v>0</v>
      </c>
      <c r="BQ121" s="2">
        <f>SUMIFS(Import!BQ$2:BQ$237,Import!$F$2:$F$237,$F121,Import!$G$2:$G$237,$G121)</f>
        <v>0</v>
      </c>
      <c r="BR121" s="2">
        <f>SUMIFS(Import!BR$2:BR$237,Import!$F$2:$F$237,$F121,Import!$G$2:$G$237,$G121)</f>
        <v>0</v>
      </c>
      <c r="BS121" s="2">
        <f>SUMIFS(Import!BS$2:BS$237,Import!$F$2:$F$237,$F121,Import!$G$2:$G$237,$G121)</f>
        <v>0</v>
      </c>
      <c r="BT121" s="2">
        <f t="shared" si="62"/>
        <v>0</v>
      </c>
      <c r="BU121" s="2">
        <f t="shared" si="62"/>
        <v>0</v>
      </c>
      <c r="BV121" s="2">
        <f t="shared" si="62"/>
        <v>0</v>
      </c>
      <c r="BW121" s="2">
        <f>SUMIFS(Import!BW$2:BW$237,Import!$F$2:$F$237,$F121,Import!$G$2:$G$237,$G121)</f>
        <v>0</v>
      </c>
      <c r="BX121" s="2">
        <f>SUMIFS(Import!BX$2:BX$237,Import!$F$2:$F$237,$F121,Import!$G$2:$G$237,$G121)</f>
        <v>0</v>
      </c>
      <c r="BY121" s="2">
        <f>SUMIFS(Import!BY$2:BY$237,Import!$F$2:$F$237,$F121,Import!$G$2:$G$237,$G121)</f>
        <v>0</v>
      </c>
      <c r="BZ121" s="2">
        <f>SUMIFS(Import!BZ$2:BZ$237,Import!$F$2:$F$237,$F121,Import!$G$2:$G$237,$G121)</f>
        <v>0</v>
      </c>
      <c r="CA121" s="2">
        <f t="shared" si="63"/>
        <v>0</v>
      </c>
      <c r="CB121" s="2">
        <f t="shared" si="63"/>
        <v>0</v>
      </c>
      <c r="CC121" s="2">
        <f t="shared" si="63"/>
        <v>0</v>
      </c>
      <c r="CD121" s="2">
        <f>SUMIFS(Import!CD$2:CD$237,Import!$F$2:$F$237,$F121,Import!$G$2:$G$237,$G121)</f>
        <v>0</v>
      </c>
      <c r="CE121" s="2">
        <f>SUMIFS(Import!CE$2:CE$237,Import!$F$2:$F$237,$F121,Import!$G$2:$G$237,$G121)</f>
        <v>0</v>
      </c>
      <c r="CF121" s="2">
        <f>SUMIFS(Import!CF$2:CF$237,Import!$F$2:$F$237,$F121,Import!$G$2:$G$237,$G121)</f>
        <v>0</v>
      </c>
      <c r="CG121" s="2">
        <f>SUMIFS(Import!CG$2:CG$237,Import!$F$2:$F$237,$F121,Import!$G$2:$G$237,$G121)</f>
        <v>0</v>
      </c>
      <c r="CH121" s="2">
        <f t="shared" si="64"/>
        <v>0</v>
      </c>
      <c r="CI121" s="2">
        <f t="shared" si="64"/>
        <v>0</v>
      </c>
      <c r="CJ121" s="2">
        <f t="shared" si="64"/>
        <v>0</v>
      </c>
      <c r="CK121" s="2">
        <f>SUMIFS(Import!CK$2:CK$237,Import!$F$2:$F$237,$F121,Import!$G$2:$G$237,$G121)</f>
        <v>0</v>
      </c>
      <c r="CL121" s="2">
        <f>SUMIFS(Import!CL$2:CL$237,Import!$F$2:$F$237,$F121,Import!$G$2:$G$237,$G121)</f>
        <v>0</v>
      </c>
      <c r="CM121" s="2">
        <f>SUMIFS(Import!CM$2:CM$237,Import!$F$2:$F$237,$F121,Import!$G$2:$G$237,$G121)</f>
        <v>0</v>
      </c>
      <c r="CN121" s="2">
        <f>SUMIFS(Import!CN$2:CN$237,Import!$F$2:$F$237,$F121,Import!$G$2:$G$237,$G121)</f>
        <v>0</v>
      </c>
      <c r="CO121" s="3">
        <f t="shared" si="65"/>
        <v>0</v>
      </c>
      <c r="CP121" s="3">
        <f t="shared" si="65"/>
        <v>0</v>
      </c>
      <c r="CQ121" s="3">
        <f t="shared" si="65"/>
        <v>0</v>
      </c>
      <c r="CR121" s="2">
        <f>SUMIFS(Import!CR$2:CR$237,Import!$F$2:$F$237,$F121,Import!$G$2:$G$237,$G121)</f>
        <v>0</v>
      </c>
      <c r="CS121" s="2">
        <f>SUMIFS(Import!CS$2:CS$237,Import!$F$2:$F$237,$F121,Import!$G$2:$G$237,$G121)</f>
        <v>0</v>
      </c>
      <c r="CT121" s="2">
        <f>SUMIFS(Import!CT$2:CT$237,Import!$F$2:$F$237,$F121,Import!$G$2:$G$237,$G121)</f>
        <v>0</v>
      </c>
    </row>
    <row r="122" spans="1:98" x14ac:dyDescent="0.25">
      <c r="A122" s="2" t="s">
        <v>38</v>
      </c>
      <c r="B122" s="2" t="s">
        <v>39</v>
      </c>
      <c r="C122" s="2">
        <v>2</v>
      </c>
      <c r="D122" s="2" t="s">
        <v>53</v>
      </c>
      <c r="E122" s="2">
        <v>34</v>
      </c>
      <c r="F122" s="2" t="s">
        <v>66</v>
      </c>
      <c r="G122" s="2">
        <v>5</v>
      </c>
      <c r="H122" s="2">
        <f>IF(SUMIFS(Import!H$2:H$237,Import!$F$2:$F$237,$F122,Import!$G$2:$G$237,$G122)=0,Data_T1!$H122,SUMIFS(Import!H$2:H$237,Import!$F$2:$F$237,$F122,Import!$G$2:$G$237,$G122))</f>
        <v>951</v>
      </c>
      <c r="I122" s="2">
        <f>SUMIFS(Import!I$2:I$237,Import!$F$2:$F$237,$F122,Import!$G$2:$G$237,$G122)</f>
        <v>569</v>
      </c>
      <c r="J122" s="2">
        <f>SUMIFS(Import!J$2:J$237,Import!$F$2:$F$237,$F122,Import!$G$2:$G$237,$G122)</f>
        <v>59.83</v>
      </c>
      <c r="K122" s="2">
        <f>SUMIFS(Import!K$2:K$237,Import!$F$2:$F$237,$F122,Import!$G$2:$G$237,$G122)</f>
        <v>382</v>
      </c>
      <c r="L122" s="2">
        <f>SUMIFS(Import!L$2:L$237,Import!$F$2:$F$237,$F122,Import!$G$2:$G$237,$G122)</f>
        <v>40.17</v>
      </c>
      <c r="M122" s="2">
        <f>SUMIFS(Import!M$2:M$237,Import!$F$2:$F$237,$F122,Import!$G$2:$G$237,$G122)</f>
        <v>12</v>
      </c>
      <c r="N122" s="2">
        <f>SUMIFS(Import!N$2:N$237,Import!$F$2:$F$237,$F122,Import!$G$2:$G$237,$G122)</f>
        <v>1.26</v>
      </c>
      <c r="O122" s="2">
        <f>SUMIFS(Import!O$2:O$237,Import!$F$2:$F$237,$F122,Import!$G$2:$G$237,$G122)</f>
        <v>3.14</v>
      </c>
      <c r="P122" s="2">
        <f>SUMIFS(Import!P$2:P$237,Import!$F$2:$F$237,$F122,Import!$G$2:$G$237,$G122)</f>
        <v>10</v>
      </c>
      <c r="Q122" s="2">
        <f>SUMIFS(Import!Q$2:Q$237,Import!$F$2:$F$237,$F122,Import!$G$2:$G$237,$G122)</f>
        <v>1.05</v>
      </c>
      <c r="R122" s="2">
        <f>SUMIFS(Import!R$2:R$237,Import!$F$2:$F$237,$F122,Import!$G$2:$G$237,$G122)</f>
        <v>2.62</v>
      </c>
      <c r="S122" s="2">
        <f>SUMIFS(Import!S$2:S$237,Import!$F$2:$F$237,$F122,Import!$G$2:$G$237,$G122)</f>
        <v>360</v>
      </c>
      <c r="T122" s="2">
        <f>SUMIFS(Import!T$2:T$237,Import!$F$2:$F$237,$F122,Import!$G$2:$G$237,$G122)</f>
        <v>37.85</v>
      </c>
      <c r="U122" s="2">
        <f>SUMIFS(Import!U$2:U$237,Import!$F$2:$F$237,$F122,Import!$G$2:$G$237,$G122)</f>
        <v>94.24</v>
      </c>
      <c r="V122" s="2">
        <f>SUMIFS(Import!V$2:V$237,Import!$F$2:$F$237,$F122,Import!$G$2:$G$237,$G122)</f>
        <v>1</v>
      </c>
      <c r="W122" s="2" t="str">
        <f t="shared" ref="W122:Y141" si="66">VLOOKUP($C122,Import_Donnees,COLUMN()-2,FALSE)</f>
        <v>F</v>
      </c>
      <c r="X122" s="2" t="str">
        <f t="shared" si="66"/>
        <v>IRITI</v>
      </c>
      <c r="Y122" s="2" t="str">
        <f t="shared" si="66"/>
        <v>Teura</v>
      </c>
      <c r="Z122" s="2">
        <f>SUMIFS(Import!Z$2:Z$237,Import!$F$2:$F$237,$F122,Import!$G$2:$G$237,$G122)</f>
        <v>112</v>
      </c>
      <c r="AA122" s="2">
        <f>SUMIFS(Import!AA$2:AA$237,Import!$F$2:$F$237,$F122,Import!$G$2:$G$237,$G122)</f>
        <v>11.78</v>
      </c>
      <c r="AB122" s="2">
        <f>SUMIFS(Import!AB$2:AB$237,Import!$F$2:$F$237,$F122,Import!$G$2:$G$237,$G122)</f>
        <v>31.11</v>
      </c>
      <c r="AC122" s="2">
        <f>SUMIFS(Import!AC$2:AC$237,Import!$F$2:$F$237,$F122,Import!$G$2:$G$237,$G122)</f>
        <v>3</v>
      </c>
      <c r="AD122" s="2" t="str">
        <f t="shared" ref="AD122:AF141" si="67">VLOOKUP($C122,Import_Donnees,COLUMN()-2,FALSE)</f>
        <v>F</v>
      </c>
      <c r="AE122" s="2" t="str">
        <f t="shared" si="67"/>
        <v>SANQUER</v>
      </c>
      <c r="AF122" s="2" t="str">
        <f t="shared" si="67"/>
        <v>Nicole</v>
      </c>
      <c r="AG122" s="2">
        <f>SUMIFS(Import!AG$2:AG$237,Import!$F$2:$F$237,$F122,Import!$G$2:$G$237,$G122)</f>
        <v>248</v>
      </c>
      <c r="AH122" s="2">
        <f>SUMIFS(Import!AH$2:AH$237,Import!$F$2:$F$237,$F122,Import!$G$2:$G$237,$G122)</f>
        <v>26.08</v>
      </c>
      <c r="AI122" s="2">
        <f>SUMIFS(Import!AI$2:AI$237,Import!$F$2:$F$237,$F122,Import!$G$2:$G$237,$G122)</f>
        <v>68.89</v>
      </c>
      <c r="AJ122" s="2">
        <f>SUMIFS(Import!AJ$2:AJ$237,Import!$F$2:$F$237,$F122,Import!$G$2:$G$237,$G122)</f>
        <v>0</v>
      </c>
      <c r="AK122" s="2">
        <f t="shared" ref="AK122:AM141" si="68">VLOOKUP($C122,Import_Donnees,COLUMN()-2,FALSE)</f>
        <v>0</v>
      </c>
      <c r="AL122" s="2">
        <f t="shared" si="68"/>
        <v>0</v>
      </c>
      <c r="AM122" s="2">
        <f t="shared" si="68"/>
        <v>0</v>
      </c>
      <c r="AN122" s="2">
        <f>SUMIFS(Import!AN$2:AN$237,Import!$F$2:$F$237,$F122,Import!$G$2:$G$237,$G122)</f>
        <v>0</v>
      </c>
      <c r="AO122" s="2">
        <f>SUMIFS(Import!AO$2:AO$237,Import!$F$2:$F$237,$F122,Import!$G$2:$G$237,$G122)</f>
        <v>0</v>
      </c>
      <c r="AP122" s="2">
        <f>SUMIFS(Import!AP$2:AP$237,Import!$F$2:$F$237,$F122,Import!$G$2:$G$237,$G122)</f>
        <v>0</v>
      </c>
      <c r="AQ122" s="2">
        <f>SUMIFS(Import!AQ$2:AQ$237,Import!$F$2:$F$237,$F122,Import!$G$2:$G$237,$G122)</f>
        <v>0</v>
      </c>
      <c r="AR122" s="2">
        <f t="shared" ref="AR122:AT141" si="69">VLOOKUP($C122,Import_Donnees,COLUMN()-2,FALSE)</f>
        <v>0</v>
      </c>
      <c r="AS122" s="2">
        <f t="shared" si="69"/>
        <v>0</v>
      </c>
      <c r="AT122" s="2">
        <f t="shared" si="69"/>
        <v>0</v>
      </c>
      <c r="AU122" s="2">
        <f>SUMIFS(Import!AU$2:AU$237,Import!$F$2:$F$237,$F122,Import!$G$2:$G$237,$G122)</f>
        <v>0</v>
      </c>
      <c r="AV122" s="2">
        <f>SUMIFS(Import!AV$2:AV$237,Import!$F$2:$F$237,$F122,Import!$G$2:$G$237,$G122)</f>
        <v>0</v>
      </c>
      <c r="AW122" s="2">
        <f>SUMIFS(Import!AW$2:AW$237,Import!$F$2:$F$237,$F122,Import!$G$2:$G$237,$G122)</f>
        <v>0</v>
      </c>
      <c r="AX122" s="2">
        <f>SUMIFS(Import!AX$2:AX$237,Import!$F$2:$F$237,$F122,Import!$G$2:$G$237,$G122)</f>
        <v>0</v>
      </c>
      <c r="AY122" s="2">
        <f t="shared" ref="AY122:BA141" si="70">VLOOKUP($C122,Import_Donnees,COLUMN()-2,FALSE)</f>
        <v>0</v>
      </c>
      <c r="AZ122" s="2">
        <f t="shared" si="70"/>
        <v>0</v>
      </c>
      <c r="BA122" s="2">
        <f t="shared" si="70"/>
        <v>0</v>
      </c>
      <c r="BB122" s="2">
        <f>SUMIFS(Import!BB$2:BB$237,Import!$F$2:$F$237,$F122,Import!$G$2:$G$237,$G122)</f>
        <v>0</v>
      </c>
      <c r="BC122" s="2">
        <f>SUMIFS(Import!BC$2:BC$237,Import!$F$2:$F$237,$F122,Import!$G$2:$G$237,$G122)</f>
        <v>0</v>
      </c>
      <c r="BD122" s="2">
        <f>SUMIFS(Import!BD$2:BD$237,Import!$F$2:$F$237,$F122,Import!$G$2:$G$237,$G122)</f>
        <v>0</v>
      </c>
      <c r="BE122" s="2">
        <f>SUMIFS(Import!BE$2:BE$237,Import!$F$2:$F$237,$F122,Import!$G$2:$G$237,$G122)</f>
        <v>0</v>
      </c>
      <c r="BF122" s="2">
        <f t="shared" ref="BF122:BH141" si="71">VLOOKUP($C122,Import_Donnees,COLUMN()-2,FALSE)</f>
        <v>0</v>
      </c>
      <c r="BG122" s="2">
        <f t="shared" si="71"/>
        <v>0</v>
      </c>
      <c r="BH122" s="2">
        <f t="shared" si="71"/>
        <v>0</v>
      </c>
      <c r="BI122" s="2">
        <f>SUMIFS(Import!BI$2:BI$237,Import!$F$2:$F$237,$F122,Import!$G$2:$G$237,$G122)</f>
        <v>0</v>
      </c>
      <c r="BJ122" s="2">
        <f>SUMIFS(Import!BJ$2:BJ$237,Import!$F$2:$F$237,$F122,Import!$G$2:$G$237,$G122)</f>
        <v>0</v>
      </c>
      <c r="BK122" s="2">
        <f>SUMIFS(Import!BK$2:BK$237,Import!$F$2:$F$237,$F122,Import!$G$2:$G$237,$G122)</f>
        <v>0</v>
      </c>
      <c r="BL122" s="2">
        <f>SUMIFS(Import!BL$2:BL$237,Import!$F$2:$F$237,$F122,Import!$G$2:$G$237,$G122)</f>
        <v>0</v>
      </c>
      <c r="BM122" s="2">
        <f t="shared" ref="BM122:BO141" si="72">VLOOKUP($C122,Import_Donnees,COLUMN()-2,FALSE)</f>
        <v>0</v>
      </c>
      <c r="BN122" s="2">
        <f t="shared" si="72"/>
        <v>0</v>
      </c>
      <c r="BO122" s="2">
        <f t="shared" si="72"/>
        <v>0</v>
      </c>
      <c r="BP122" s="2">
        <f>SUMIFS(Import!BP$2:BP$237,Import!$F$2:$F$237,$F122,Import!$G$2:$G$237,$G122)</f>
        <v>0</v>
      </c>
      <c r="BQ122" s="2">
        <f>SUMIFS(Import!BQ$2:BQ$237,Import!$F$2:$F$237,$F122,Import!$G$2:$G$237,$G122)</f>
        <v>0</v>
      </c>
      <c r="BR122" s="2">
        <f>SUMIFS(Import!BR$2:BR$237,Import!$F$2:$F$237,$F122,Import!$G$2:$G$237,$G122)</f>
        <v>0</v>
      </c>
      <c r="BS122" s="2">
        <f>SUMIFS(Import!BS$2:BS$237,Import!$F$2:$F$237,$F122,Import!$G$2:$G$237,$G122)</f>
        <v>0</v>
      </c>
      <c r="BT122" s="2">
        <f t="shared" ref="BT122:BV141" si="73">VLOOKUP($C122,Import_Donnees,COLUMN()-2,FALSE)</f>
        <v>0</v>
      </c>
      <c r="BU122" s="2">
        <f t="shared" si="73"/>
        <v>0</v>
      </c>
      <c r="BV122" s="2">
        <f t="shared" si="73"/>
        <v>0</v>
      </c>
      <c r="BW122" s="2">
        <f>SUMIFS(Import!BW$2:BW$237,Import!$F$2:$F$237,$F122,Import!$G$2:$G$237,$G122)</f>
        <v>0</v>
      </c>
      <c r="BX122" s="2">
        <f>SUMIFS(Import!BX$2:BX$237,Import!$F$2:$F$237,$F122,Import!$G$2:$G$237,$G122)</f>
        <v>0</v>
      </c>
      <c r="BY122" s="2">
        <f>SUMIFS(Import!BY$2:BY$237,Import!$F$2:$F$237,$F122,Import!$G$2:$G$237,$G122)</f>
        <v>0</v>
      </c>
      <c r="BZ122" s="2">
        <f>SUMIFS(Import!BZ$2:BZ$237,Import!$F$2:$F$237,$F122,Import!$G$2:$G$237,$G122)</f>
        <v>0</v>
      </c>
      <c r="CA122" s="2">
        <f t="shared" ref="CA122:CC141" si="74">VLOOKUP($C122,Import_Donnees,COLUMN()-2,FALSE)</f>
        <v>0</v>
      </c>
      <c r="CB122" s="2">
        <f t="shared" si="74"/>
        <v>0</v>
      </c>
      <c r="CC122" s="2">
        <f t="shared" si="74"/>
        <v>0</v>
      </c>
      <c r="CD122" s="2">
        <f>SUMIFS(Import!CD$2:CD$237,Import!$F$2:$F$237,$F122,Import!$G$2:$G$237,$G122)</f>
        <v>0</v>
      </c>
      <c r="CE122" s="2">
        <f>SUMIFS(Import!CE$2:CE$237,Import!$F$2:$F$237,$F122,Import!$G$2:$G$237,$G122)</f>
        <v>0</v>
      </c>
      <c r="CF122" s="2">
        <f>SUMIFS(Import!CF$2:CF$237,Import!$F$2:$F$237,$F122,Import!$G$2:$G$237,$G122)</f>
        <v>0</v>
      </c>
      <c r="CG122" s="2">
        <f>SUMIFS(Import!CG$2:CG$237,Import!$F$2:$F$237,$F122,Import!$G$2:$G$237,$G122)</f>
        <v>0</v>
      </c>
      <c r="CH122" s="2">
        <f t="shared" ref="CH122:CJ141" si="75">VLOOKUP($C122,Import_Donnees,COLUMN()-2,FALSE)</f>
        <v>0</v>
      </c>
      <c r="CI122" s="2">
        <f t="shared" si="75"/>
        <v>0</v>
      </c>
      <c r="CJ122" s="2">
        <f t="shared" si="75"/>
        <v>0</v>
      </c>
      <c r="CK122" s="2">
        <f>SUMIFS(Import!CK$2:CK$237,Import!$F$2:$F$237,$F122,Import!$G$2:$G$237,$G122)</f>
        <v>0</v>
      </c>
      <c r="CL122" s="2">
        <f>SUMIFS(Import!CL$2:CL$237,Import!$F$2:$F$237,$F122,Import!$G$2:$G$237,$G122)</f>
        <v>0</v>
      </c>
      <c r="CM122" s="2">
        <f>SUMIFS(Import!CM$2:CM$237,Import!$F$2:$F$237,$F122,Import!$G$2:$G$237,$G122)</f>
        <v>0</v>
      </c>
      <c r="CN122" s="2">
        <f>SUMIFS(Import!CN$2:CN$237,Import!$F$2:$F$237,$F122,Import!$G$2:$G$237,$G122)</f>
        <v>0</v>
      </c>
      <c r="CO122" s="3">
        <f t="shared" ref="CO122:CQ141" si="76">VLOOKUP($C122,Import_Donnees,COLUMN()-2,FALSE)</f>
        <v>0</v>
      </c>
      <c r="CP122" s="3">
        <f t="shared" si="76"/>
        <v>0</v>
      </c>
      <c r="CQ122" s="3">
        <f t="shared" si="76"/>
        <v>0</v>
      </c>
      <c r="CR122" s="2">
        <f>SUMIFS(Import!CR$2:CR$237,Import!$F$2:$F$237,$F122,Import!$G$2:$G$237,$G122)</f>
        <v>0</v>
      </c>
      <c r="CS122" s="2">
        <f>SUMIFS(Import!CS$2:CS$237,Import!$F$2:$F$237,$F122,Import!$G$2:$G$237,$G122)</f>
        <v>0</v>
      </c>
      <c r="CT122" s="2">
        <f>SUMIFS(Import!CT$2:CT$237,Import!$F$2:$F$237,$F122,Import!$G$2:$G$237,$G122)</f>
        <v>0</v>
      </c>
    </row>
    <row r="123" spans="1:98" x14ac:dyDescent="0.25">
      <c r="A123" s="2" t="s">
        <v>38</v>
      </c>
      <c r="B123" s="2" t="s">
        <v>39</v>
      </c>
      <c r="C123" s="2">
        <v>2</v>
      </c>
      <c r="D123" s="2" t="s">
        <v>53</v>
      </c>
      <c r="E123" s="2">
        <v>34</v>
      </c>
      <c r="F123" s="2" t="s">
        <v>66</v>
      </c>
      <c r="G123" s="2">
        <v>6</v>
      </c>
      <c r="H123" s="2">
        <f>IF(SUMIFS(Import!H$2:H$237,Import!$F$2:$F$237,$F123,Import!$G$2:$G$237,$G123)=0,Data_T1!$H123,SUMIFS(Import!H$2:H$237,Import!$F$2:$F$237,$F123,Import!$G$2:$G$237,$G123))</f>
        <v>1037</v>
      </c>
      <c r="I123" s="2">
        <f>SUMIFS(Import!I$2:I$237,Import!$F$2:$F$237,$F123,Import!$G$2:$G$237,$G123)</f>
        <v>686</v>
      </c>
      <c r="J123" s="2">
        <f>SUMIFS(Import!J$2:J$237,Import!$F$2:$F$237,$F123,Import!$G$2:$G$237,$G123)</f>
        <v>66.150000000000006</v>
      </c>
      <c r="K123" s="2">
        <f>SUMIFS(Import!K$2:K$237,Import!$F$2:$F$237,$F123,Import!$G$2:$G$237,$G123)</f>
        <v>351</v>
      </c>
      <c r="L123" s="2">
        <f>SUMIFS(Import!L$2:L$237,Import!$F$2:$F$237,$F123,Import!$G$2:$G$237,$G123)</f>
        <v>33.85</v>
      </c>
      <c r="M123" s="2">
        <f>SUMIFS(Import!M$2:M$237,Import!$F$2:$F$237,$F123,Import!$G$2:$G$237,$G123)</f>
        <v>7</v>
      </c>
      <c r="N123" s="2">
        <f>SUMIFS(Import!N$2:N$237,Import!$F$2:$F$237,$F123,Import!$G$2:$G$237,$G123)</f>
        <v>0.68</v>
      </c>
      <c r="O123" s="2">
        <f>SUMIFS(Import!O$2:O$237,Import!$F$2:$F$237,$F123,Import!$G$2:$G$237,$G123)</f>
        <v>1.99</v>
      </c>
      <c r="P123" s="2">
        <f>SUMIFS(Import!P$2:P$237,Import!$F$2:$F$237,$F123,Import!$G$2:$G$237,$G123)</f>
        <v>14</v>
      </c>
      <c r="Q123" s="2">
        <f>SUMIFS(Import!Q$2:Q$237,Import!$F$2:$F$237,$F123,Import!$G$2:$G$237,$G123)</f>
        <v>1.35</v>
      </c>
      <c r="R123" s="2">
        <f>SUMIFS(Import!R$2:R$237,Import!$F$2:$F$237,$F123,Import!$G$2:$G$237,$G123)</f>
        <v>3.99</v>
      </c>
      <c r="S123" s="2">
        <f>SUMIFS(Import!S$2:S$237,Import!$F$2:$F$237,$F123,Import!$G$2:$G$237,$G123)</f>
        <v>330</v>
      </c>
      <c r="T123" s="2">
        <f>SUMIFS(Import!T$2:T$237,Import!$F$2:$F$237,$F123,Import!$G$2:$G$237,$G123)</f>
        <v>31.82</v>
      </c>
      <c r="U123" s="2">
        <f>SUMIFS(Import!U$2:U$237,Import!$F$2:$F$237,$F123,Import!$G$2:$G$237,$G123)</f>
        <v>94.02</v>
      </c>
      <c r="V123" s="2">
        <f>SUMIFS(Import!V$2:V$237,Import!$F$2:$F$237,$F123,Import!$G$2:$G$237,$G123)</f>
        <v>1</v>
      </c>
      <c r="W123" s="2" t="str">
        <f t="shared" si="66"/>
        <v>F</v>
      </c>
      <c r="X123" s="2" t="str">
        <f t="shared" si="66"/>
        <v>IRITI</v>
      </c>
      <c r="Y123" s="2" t="str">
        <f t="shared" si="66"/>
        <v>Teura</v>
      </c>
      <c r="Z123" s="2">
        <f>SUMIFS(Import!Z$2:Z$237,Import!$F$2:$F$237,$F123,Import!$G$2:$G$237,$G123)</f>
        <v>84</v>
      </c>
      <c r="AA123" s="2">
        <f>SUMIFS(Import!AA$2:AA$237,Import!$F$2:$F$237,$F123,Import!$G$2:$G$237,$G123)</f>
        <v>8.1</v>
      </c>
      <c r="AB123" s="2">
        <f>SUMIFS(Import!AB$2:AB$237,Import!$F$2:$F$237,$F123,Import!$G$2:$G$237,$G123)</f>
        <v>25.45</v>
      </c>
      <c r="AC123" s="2">
        <f>SUMIFS(Import!AC$2:AC$237,Import!$F$2:$F$237,$F123,Import!$G$2:$G$237,$G123)</f>
        <v>3</v>
      </c>
      <c r="AD123" s="2" t="str">
        <f t="shared" si="67"/>
        <v>F</v>
      </c>
      <c r="AE123" s="2" t="str">
        <f t="shared" si="67"/>
        <v>SANQUER</v>
      </c>
      <c r="AF123" s="2" t="str">
        <f t="shared" si="67"/>
        <v>Nicole</v>
      </c>
      <c r="AG123" s="2">
        <f>SUMIFS(Import!AG$2:AG$237,Import!$F$2:$F$237,$F123,Import!$G$2:$G$237,$G123)</f>
        <v>246</v>
      </c>
      <c r="AH123" s="2">
        <f>SUMIFS(Import!AH$2:AH$237,Import!$F$2:$F$237,$F123,Import!$G$2:$G$237,$G123)</f>
        <v>23.72</v>
      </c>
      <c r="AI123" s="2">
        <f>SUMIFS(Import!AI$2:AI$237,Import!$F$2:$F$237,$F123,Import!$G$2:$G$237,$G123)</f>
        <v>74.55</v>
      </c>
      <c r="AJ123" s="2">
        <f>SUMIFS(Import!AJ$2:AJ$237,Import!$F$2:$F$237,$F123,Import!$G$2:$G$237,$G123)</f>
        <v>0</v>
      </c>
      <c r="AK123" s="2">
        <f t="shared" si="68"/>
        <v>0</v>
      </c>
      <c r="AL123" s="2">
        <f t="shared" si="68"/>
        <v>0</v>
      </c>
      <c r="AM123" s="2">
        <f t="shared" si="68"/>
        <v>0</v>
      </c>
      <c r="AN123" s="2">
        <f>SUMIFS(Import!AN$2:AN$237,Import!$F$2:$F$237,$F123,Import!$G$2:$G$237,$G123)</f>
        <v>0</v>
      </c>
      <c r="AO123" s="2">
        <f>SUMIFS(Import!AO$2:AO$237,Import!$F$2:$F$237,$F123,Import!$G$2:$G$237,$G123)</f>
        <v>0</v>
      </c>
      <c r="AP123" s="2">
        <f>SUMIFS(Import!AP$2:AP$237,Import!$F$2:$F$237,$F123,Import!$G$2:$G$237,$G123)</f>
        <v>0</v>
      </c>
      <c r="AQ123" s="2">
        <f>SUMIFS(Import!AQ$2:AQ$237,Import!$F$2:$F$237,$F123,Import!$G$2:$G$237,$G123)</f>
        <v>0</v>
      </c>
      <c r="AR123" s="2">
        <f t="shared" si="69"/>
        <v>0</v>
      </c>
      <c r="AS123" s="2">
        <f t="shared" si="69"/>
        <v>0</v>
      </c>
      <c r="AT123" s="2">
        <f t="shared" si="69"/>
        <v>0</v>
      </c>
      <c r="AU123" s="2">
        <f>SUMIFS(Import!AU$2:AU$237,Import!$F$2:$F$237,$F123,Import!$G$2:$G$237,$G123)</f>
        <v>0</v>
      </c>
      <c r="AV123" s="2">
        <f>SUMIFS(Import!AV$2:AV$237,Import!$F$2:$F$237,$F123,Import!$G$2:$G$237,$G123)</f>
        <v>0</v>
      </c>
      <c r="AW123" s="2">
        <f>SUMIFS(Import!AW$2:AW$237,Import!$F$2:$F$237,$F123,Import!$G$2:$G$237,$G123)</f>
        <v>0</v>
      </c>
      <c r="AX123" s="2">
        <f>SUMIFS(Import!AX$2:AX$237,Import!$F$2:$F$237,$F123,Import!$G$2:$G$237,$G123)</f>
        <v>0</v>
      </c>
      <c r="AY123" s="2">
        <f t="shared" si="70"/>
        <v>0</v>
      </c>
      <c r="AZ123" s="2">
        <f t="shared" si="70"/>
        <v>0</v>
      </c>
      <c r="BA123" s="2">
        <f t="shared" si="70"/>
        <v>0</v>
      </c>
      <c r="BB123" s="2">
        <f>SUMIFS(Import!BB$2:BB$237,Import!$F$2:$F$237,$F123,Import!$G$2:$G$237,$G123)</f>
        <v>0</v>
      </c>
      <c r="BC123" s="2">
        <f>SUMIFS(Import!BC$2:BC$237,Import!$F$2:$F$237,$F123,Import!$G$2:$G$237,$G123)</f>
        <v>0</v>
      </c>
      <c r="BD123" s="2">
        <f>SUMIFS(Import!BD$2:BD$237,Import!$F$2:$F$237,$F123,Import!$G$2:$G$237,$G123)</f>
        <v>0</v>
      </c>
      <c r="BE123" s="2">
        <f>SUMIFS(Import!BE$2:BE$237,Import!$F$2:$F$237,$F123,Import!$G$2:$G$237,$G123)</f>
        <v>0</v>
      </c>
      <c r="BF123" s="2">
        <f t="shared" si="71"/>
        <v>0</v>
      </c>
      <c r="BG123" s="2">
        <f t="shared" si="71"/>
        <v>0</v>
      </c>
      <c r="BH123" s="2">
        <f t="shared" si="71"/>
        <v>0</v>
      </c>
      <c r="BI123" s="2">
        <f>SUMIFS(Import!BI$2:BI$237,Import!$F$2:$F$237,$F123,Import!$G$2:$G$237,$G123)</f>
        <v>0</v>
      </c>
      <c r="BJ123" s="2">
        <f>SUMIFS(Import!BJ$2:BJ$237,Import!$F$2:$F$237,$F123,Import!$G$2:$G$237,$G123)</f>
        <v>0</v>
      </c>
      <c r="BK123" s="2">
        <f>SUMIFS(Import!BK$2:BK$237,Import!$F$2:$F$237,$F123,Import!$G$2:$G$237,$G123)</f>
        <v>0</v>
      </c>
      <c r="BL123" s="2">
        <f>SUMIFS(Import!BL$2:BL$237,Import!$F$2:$F$237,$F123,Import!$G$2:$G$237,$G123)</f>
        <v>0</v>
      </c>
      <c r="BM123" s="2">
        <f t="shared" si="72"/>
        <v>0</v>
      </c>
      <c r="BN123" s="2">
        <f t="shared" si="72"/>
        <v>0</v>
      </c>
      <c r="BO123" s="2">
        <f t="shared" si="72"/>
        <v>0</v>
      </c>
      <c r="BP123" s="2">
        <f>SUMIFS(Import!BP$2:BP$237,Import!$F$2:$F$237,$F123,Import!$G$2:$G$237,$G123)</f>
        <v>0</v>
      </c>
      <c r="BQ123" s="2">
        <f>SUMIFS(Import!BQ$2:BQ$237,Import!$F$2:$F$237,$F123,Import!$G$2:$G$237,$G123)</f>
        <v>0</v>
      </c>
      <c r="BR123" s="2">
        <f>SUMIFS(Import!BR$2:BR$237,Import!$F$2:$F$237,$F123,Import!$G$2:$G$237,$G123)</f>
        <v>0</v>
      </c>
      <c r="BS123" s="2">
        <f>SUMIFS(Import!BS$2:BS$237,Import!$F$2:$F$237,$F123,Import!$G$2:$G$237,$G123)</f>
        <v>0</v>
      </c>
      <c r="BT123" s="2">
        <f t="shared" si="73"/>
        <v>0</v>
      </c>
      <c r="BU123" s="2">
        <f t="shared" si="73"/>
        <v>0</v>
      </c>
      <c r="BV123" s="2">
        <f t="shared" si="73"/>
        <v>0</v>
      </c>
      <c r="BW123" s="2">
        <f>SUMIFS(Import!BW$2:BW$237,Import!$F$2:$F$237,$F123,Import!$G$2:$G$237,$G123)</f>
        <v>0</v>
      </c>
      <c r="BX123" s="2">
        <f>SUMIFS(Import!BX$2:BX$237,Import!$F$2:$F$237,$F123,Import!$G$2:$G$237,$G123)</f>
        <v>0</v>
      </c>
      <c r="BY123" s="2">
        <f>SUMIFS(Import!BY$2:BY$237,Import!$F$2:$F$237,$F123,Import!$G$2:$G$237,$G123)</f>
        <v>0</v>
      </c>
      <c r="BZ123" s="2">
        <f>SUMIFS(Import!BZ$2:BZ$237,Import!$F$2:$F$237,$F123,Import!$G$2:$G$237,$G123)</f>
        <v>0</v>
      </c>
      <c r="CA123" s="2">
        <f t="shared" si="74"/>
        <v>0</v>
      </c>
      <c r="CB123" s="2">
        <f t="shared" si="74"/>
        <v>0</v>
      </c>
      <c r="CC123" s="2">
        <f t="shared" si="74"/>
        <v>0</v>
      </c>
      <c r="CD123" s="2">
        <f>SUMIFS(Import!CD$2:CD$237,Import!$F$2:$F$237,$F123,Import!$G$2:$G$237,$G123)</f>
        <v>0</v>
      </c>
      <c r="CE123" s="2">
        <f>SUMIFS(Import!CE$2:CE$237,Import!$F$2:$F$237,$F123,Import!$G$2:$G$237,$G123)</f>
        <v>0</v>
      </c>
      <c r="CF123" s="2">
        <f>SUMIFS(Import!CF$2:CF$237,Import!$F$2:$F$237,$F123,Import!$G$2:$G$237,$G123)</f>
        <v>0</v>
      </c>
      <c r="CG123" s="2">
        <f>SUMIFS(Import!CG$2:CG$237,Import!$F$2:$F$237,$F123,Import!$G$2:$G$237,$G123)</f>
        <v>0</v>
      </c>
      <c r="CH123" s="2">
        <f t="shared" si="75"/>
        <v>0</v>
      </c>
      <c r="CI123" s="2">
        <f t="shared" si="75"/>
        <v>0</v>
      </c>
      <c r="CJ123" s="2">
        <f t="shared" si="75"/>
        <v>0</v>
      </c>
      <c r="CK123" s="2">
        <f>SUMIFS(Import!CK$2:CK$237,Import!$F$2:$F$237,$F123,Import!$G$2:$G$237,$G123)</f>
        <v>0</v>
      </c>
      <c r="CL123" s="2">
        <f>SUMIFS(Import!CL$2:CL$237,Import!$F$2:$F$237,$F123,Import!$G$2:$G$237,$G123)</f>
        <v>0</v>
      </c>
      <c r="CM123" s="2">
        <f>SUMIFS(Import!CM$2:CM$237,Import!$F$2:$F$237,$F123,Import!$G$2:$G$237,$G123)</f>
        <v>0</v>
      </c>
      <c r="CN123" s="2">
        <f>SUMIFS(Import!CN$2:CN$237,Import!$F$2:$F$237,$F123,Import!$G$2:$G$237,$G123)</f>
        <v>0</v>
      </c>
      <c r="CO123" s="3">
        <f t="shared" si="76"/>
        <v>0</v>
      </c>
      <c r="CP123" s="3">
        <f t="shared" si="76"/>
        <v>0</v>
      </c>
      <c r="CQ123" s="3">
        <f t="shared" si="76"/>
        <v>0</v>
      </c>
      <c r="CR123" s="2">
        <f>SUMIFS(Import!CR$2:CR$237,Import!$F$2:$F$237,$F123,Import!$G$2:$G$237,$G123)</f>
        <v>0</v>
      </c>
      <c r="CS123" s="2">
        <f>SUMIFS(Import!CS$2:CS$237,Import!$F$2:$F$237,$F123,Import!$G$2:$G$237,$G123)</f>
        <v>0</v>
      </c>
      <c r="CT123" s="2">
        <f>SUMIFS(Import!CT$2:CT$237,Import!$F$2:$F$237,$F123,Import!$G$2:$G$237,$G123)</f>
        <v>0</v>
      </c>
    </row>
    <row r="124" spans="1:98" x14ac:dyDescent="0.25">
      <c r="A124" s="2" t="s">
        <v>38</v>
      </c>
      <c r="B124" s="2" t="s">
        <v>39</v>
      </c>
      <c r="C124" s="2">
        <v>2</v>
      </c>
      <c r="D124" s="2" t="s">
        <v>53</v>
      </c>
      <c r="E124" s="2">
        <v>34</v>
      </c>
      <c r="F124" s="2" t="s">
        <v>66</v>
      </c>
      <c r="G124" s="2">
        <v>7</v>
      </c>
      <c r="H124" s="2">
        <f>IF(SUMIFS(Import!H$2:H$237,Import!$F$2:$F$237,$F124,Import!$G$2:$G$237,$G124)=0,Data_T1!$H124,SUMIFS(Import!H$2:H$237,Import!$F$2:$F$237,$F124,Import!$G$2:$G$237,$G124))</f>
        <v>1613</v>
      </c>
      <c r="I124" s="2">
        <f>SUMIFS(Import!I$2:I$237,Import!$F$2:$F$237,$F124,Import!$G$2:$G$237,$G124)</f>
        <v>1055</v>
      </c>
      <c r="J124" s="2">
        <f>SUMIFS(Import!J$2:J$237,Import!$F$2:$F$237,$F124,Import!$G$2:$G$237,$G124)</f>
        <v>65.41</v>
      </c>
      <c r="K124" s="2">
        <f>SUMIFS(Import!K$2:K$237,Import!$F$2:$F$237,$F124,Import!$G$2:$G$237,$G124)</f>
        <v>558</v>
      </c>
      <c r="L124" s="2">
        <f>SUMIFS(Import!L$2:L$237,Import!$F$2:$F$237,$F124,Import!$G$2:$G$237,$G124)</f>
        <v>34.590000000000003</v>
      </c>
      <c r="M124" s="2">
        <f>SUMIFS(Import!M$2:M$237,Import!$F$2:$F$237,$F124,Import!$G$2:$G$237,$G124)</f>
        <v>1</v>
      </c>
      <c r="N124" s="2">
        <f>SUMIFS(Import!N$2:N$237,Import!$F$2:$F$237,$F124,Import!$G$2:$G$237,$G124)</f>
        <v>0.06</v>
      </c>
      <c r="O124" s="2">
        <f>SUMIFS(Import!O$2:O$237,Import!$F$2:$F$237,$F124,Import!$G$2:$G$237,$G124)</f>
        <v>0.18</v>
      </c>
      <c r="P124" s="2">
        <f>SUMIFS(Import!P$2:P$237,Import!$F$2:$F$237,$F124,Import!$G$2:$G$237,$G124)</f>
        <v>28</v>
      </c>
      <c r="Q124" s="2">
        <f>SUMIFS(Import!Q$2:Q$237,Import!$F$2:$F$237,$F124,Import!$G$2:$G$237,$G124)</f>
        <v>1.74</v>
      </c>
      <c r="R124" s="2">
        <f>SUMIFS(Import!R$2:R$237,Import!$F$2:$F$237,$F124,Import!$G$2:$G$237,$G124)</f>
        <v>5.0199999999999996</v>
      </c>
      <c r="S124" s="2">
        <f>SUMIFS(Import!S$2:S$237,Import!$F$2:$F$237,$F124,Import!$G$2:$G$237,$G124)</f>
        <v>529</v>
      </c>
      <c r="T124" s="2">
        <f>SUMIFS(Import!T$2:T$237,Import!$F$2:$F$237,$F124,Import!$G$2:$G$237,$G124)</f>
        <v>32.799999999999997</v>
      </c>
      <c r="U124" s="2">
        <f>SUMIFS(Import!U$2:U$237,Import!$F$2:$F$237,$F124,Import!$G$2:$G$237,$G124)</f>
        <v>94.8</v>
      </c>
      <c r="V124" s="2">
        <f>SUMIFS(Import!V$2:V$237,Import!$F$2:$F$237,$F124,Import!$G$2:$G$237,$G124)</f>
        <v>1</v>
      </c>
      <c r="W124" s="2" t="str">
        <f t="shared" si="66"/>
        <v>F</v>
      </c>
      <c r="X124" s="2" t="str">
        <f t="shared" si="66"/>
        <v>IRITI</v>
      </c>
      <c r="Y124" s="2" t="str">
        <f t="shared" si="66"/>
        <v>Teura</v>
      </c>
      <c r="Z124" s="2">
        <f>SUMIFS(Import!Z$2:Z$237,Import!$F$2:$F$237,$F124,Import!$G$2:$G$237,$G124)</f>
        <v>126</v>
      </c>
      <c r="AA124" s="2">
        <f>SUMIFS(Import!AA$2:AA$237,Import!$F$2:$F$237,$F124,Import!$G$2:$G$237,$G124)</f>
        <v>7.81</v>
      </c>
      <c r="AB124" s="2">
        <f>SUMIFS(Import!AB$2:AB$237,Import!$F$2:$F$237,$F124,Import!$G$2:$G$237,$G124)</f>
        <v>23.82</v>
      </c>
      <c r="AC124" s="2">
        <f>SUMIFS(Import!AC$2:AC$237,Import!$F$2:$F$237,$F124,Import!$G$2:$G$237,$G124)</f>
        <v>3</v>
      </c>
      <c r="AD124" s="2" t="str">
        <f t="shared" si="67"/>
        <v>F</v>
      </c>
      <c r="AE124" s="2" t="str">
        <f t="shared" si="67"/>
        <v>SANQUER</v>
      </c>
      <c r="AF124" s="2" t="str">
        <f t="shared" si="67"/>
        <v>Nicole</v>
      </c>
      <c r="AG124" s="2">
        <f>SUMIFS(Import!AG$2:AG$237,Import!$F$2:$F$237,$F124,Import!$G$2:$G$237,$G124)</f>
        <v>403</v>
      </c>
      <c r="AH124" s="2">
        <f>SUMIFS(Import!AH$2:AH$237,Import!$F$2:$F$237,$F124,Import!$G$2:$G$237,$G124)</f>
        <v>24.98</v>
      </c>
      <c r="AI124" s="2">
        <f>SUMIFS(Import!AI$2:AI$237,Import!$F$2:$F$237,$F124,Import!$G$2:$G$237,$G124)</f>
        <v>76.180000000000007</v>
      </c>
      <c r="AJ124" s="2">
        <f>SUMIFS(Import!AJ$2:AJ$237,Import!$F$2:$F$237,$F124,Import!$G$2:$G$237,$G124)</f>
        <v>0</v>
      </c>
      <c r="AK124" s="2">
        <f t="shared" si="68"/>
        <v>0</v>
      </c>
      <c r="AL124" s="2">
        <f t="shared" si="68"/>
        <v>0</v>
      </c>
      <c r="AM124" s="2">
        <f t="shared" si="68"/>
        <v>0</v>
      </c>
      <c r="AN124" s="2">
        <f>SUMIFS(Import!AN$2:AN$237,Import!$F$2:$F$237,$F124,Import!$G$2:$G$237,$G124)</f>
        <v>0</v>
      </c>
      <c r="AO124" s="2">
        <f>SUMIFS(Import!AO$2:AO$237,Import!$F$2:$F$237,$F124,Import!$G$2:$G$237,$G124)</f>
        <v>0</v>
      </c>
      <c r="AP124" s="2">
        <f>SUMIFS(Import!AP$2:AP$237,Import!$F$2:$F$237,$F124,Import!$G$2:$G$237,$G124)</f>
        <v>0</v>
      </c>
      <c r="AQ124" s="2">
        <f>SUMIFS(Import!AQ$2:AQ$237,Import!$F$2:$F$237,$F124,Import!$G$2:$G$237,$G124)</f>
        <v>0</v>
      </c>
      <c r="AR124" s="2">
        <f t="shared" si="69"/>
        <v>0</v>
      </c>
      <c r="AS124" s="2">
        <f t="shared" si="69"/>
        <v>0</v>
      </c>
      <c r="AT124" s="2">
        <f t="shared" si="69"/>
        <v>0</v>
      </c>
      <c r="AU124" s="2">
        <f>SUMIFS(Import!AU$2:AU$237,Import!$F$2:$F$237,$F124,Import!$G$2:$G$237,$G124)</f>
        <v>0</v>
      </c>
      <c r="AV124" s="2">
        <f>SUMIFS(Import!AV$2:AV$237,Import!$F$2:$F$237,$F124,Import!$G$2:$G$237,$G124)</f>
        <v>0</v>
      </c>
      <c r="AW124" s="2">
        <f>SUMIFS(Import!AW$2:AW$237,Import!$F$2:$F$237,$F124,Import!$G$2:$G$237,$G124)</f>
        <v>0</v>
      </c>
      <c r="AX124" s="2">
        <f>SUMIFS(Import!AX$2:AX$237,Import!$F$2:$F$237,$F124,Import!$G$2:$G$237,$G124)</f>
        <v>0</v>
      </c>
      <c r="AY124" s="2">
        <f t="shared" si="70"/>
        <v>0</v>
      </c>
      <c r="AZ124" s="2">
        <f t="shared" si="70"/>
        <v>0</v>
      </c>
      <c r="BA124" s="2">
        <f t="shared" si="70"/>
        <v>0</v>
      </c>
      <c r="BB124" s="2">
        <f>SUMIFS(Import!BB$2:BB$237,Import!$F$2:$F$237,$F124,Import!$G$2:$G$237,$G124)</f>
        <v>0</v>
      </c>
      <c r="BC124" s="2">
        <f>SUMIFS(Import!BC$2:BC$237,Import!$F$2:$F$237,$F124,Import!$G$2:$G$237,$G124)</f>
        <v>0</v>
      </c>
      <c r="BD124" s="2">
        <f>SUMIFS(Import!BD$2:BD$237,Import!$F$2:$F$237,$F124,Import!$G$2:$G$237,$G124)</f>
        <v>0</v>
      </c>
      <c r="BE124" s="2">
        <f>SUMIFS(Import!BE$2:BE$237,Import!$F$2:$F$237,$F124,Import!$G$2:$G$237,$G124)</f>
        <v>0</v>
      </c>
      <c r="BF124" s="2">
        <f t="shared" si="71"/>
        <v>0</v>
      </c>
      <c r="BG124" s="2">
        <f t="shared" si="71"/>
        <v>0</v>
      </c>
      <c r="BH124" s="2">
        <f t="shared" si="71"/>
        <v>0</v>
      </c>
      <c r="BI124" s="2">
        <f>SUMIFS(Import!BI$2:BI$237,Import!$F$2:$F$237,$F124,Import!$G$2:$G$237,$G124)</f>
        <v>0</v>
      </c>
      <c r="BJ124" s="2">
        <f>SUMIFS(Import!BJ$2:BJ$237,Import!$F$2:$F$237,$F124,Import!$G$2:$G$237,$G124)</f>
        <v>0</v>
      </c>
      <c r="BK124" s="2">
        <f>SUMIFS(Import!BK$2:BK$237,Import!$F$2:$F$237,$F124,Import!$G$2:$G$237,$G124)</f>
        <v>0</v>
      </c>
      <c r="BL124" s="2">
        <f>SUMIFS(Import!BL$2:BL$237,Import!$F$2:$F$237,$F124,Import!$G$2:$G$237,$G124)</f>
        <v>0</v>
      </c>
      <c r="BM124" s="2">
        <f t="shared" si="72"/>
        <v>0</v>
      </c>
      <c r="BN124" s="2">
        <f t="shared" si="72"/>
        <v>0</v>
      </c>
      <c r="BO124" s="2">
        <f t="shared" si="72"/>
        <v>0</v>
      </c>
      <c r="BP124" s="2">
        <f>SUMIFS(Import!BP$2:BP$237,Import!$F$2:$F$237,$F124,Import!$G$2:$G$237,$G124)</f>
        <v>0</v>
      </c>
      <c r="BQ124" s="2">
        <f>SUMIFS(Import!BQ$2:BQ$237,Import!$F$2:$F$237,$F124,Import!$G$2:$G$237,$G124)</f>
        <v>0</v>
      </c>
      <c r="BR124" s="2">
        <f>SUMIFS(Import!BR$2:BR$237,Import!$F$2:$F$237,$F124,Import!$G$2:$G$237,$G124)</f>
        <v>0</v>
      </c>
      <c r="BS124" s="2">
        <f>SUMIFS(Import!BS$2:BS$237,Import!$F$2:$F$237,$F124,Import!$G$2:$G$237,$G124)</f>
        <v>0</v>
      </c>
      <c r="BT124" s="2">
        <f t="shared" si="73"/>
        <v>0</v>
      </c>
      <c r="BU124" s="2">
        <f t="shared" si="73"/>
        <v>0</v>
      </c>
      <c r="BV124" s="2">
        <f t="shared" si="73"/>
        <v>0</v>
      </c>
      <c r="BW124" s="2">
        <f>SUMIFS(Import!BW$2:BW$237,Import!$F$2:$F$237,$F124,Import!$G$2:$G$237,$G124)</f>
        <v>0</v>
      </c>
      <c r="BX124" s="2">
        <f>SUMIFS(Import!BX$2:BX$237,Import!$F$2:$F$237,$F124,Import!$G$2:$G$237,$G124)</f>
        <v>0</v>
      </c>
      <c r="BY124" s="2">
        <f>SUMIFS(Import!BY$2:BY$237,Import!$F$2:$F$237,$F124,Import!$G$2:$G$237,$G124)</f>
        <v>0</v>
      </c>
      <c r="BZ124" s="2">
        <f>SUMIFS(Import!BZ$2:BZ$237,Import!$F$2:$F$237,$F124,Import!$G$2:$G$237,$G124)</f>
        <v>0</v>
      </c>
      <c r="CA124" s="2">
        <f t="shared" si="74"/>
        <v>0</v>
      </c>
      <c r="CB124" s="2">
        <f t="shared" si="74"/>
        <v>0</v>
      </c>
      <c r="CC124" s="2">
        <f t="shared" si="74"/>
        <v>0</v>
      </c>
      <c r="CD124" s="2">
        <f>SUMIFS(Import!CD$2:CD$237,Import!$F$2:$F$237,$F124,Import!$G$2:$G$237,$G124)</f>
        <v>0</v>
      </c>
      <c r="CE124" s="2">
        <f>SUMIFS(Import!CE$2:CE$237,Import!$F$2:$F$237,$F124,Import!$G$2:$G$237,$G124)</f>
        <v>0</v>
      </c>
      <c r="CF124" s="2">
        <f>SUMIFS(Import!CF$2:CF$237,Import!$F$2:$F$237,$F124,Import!$G$2:$G$237,$G124)</f>
        <v>0</v>
      </c>
      <c r="CG124" s="2">
        <f>SUMIFS(Import!CG$2:CG$237,Import!$F$2:$F$237,$F124,Import!$G$2:$G$237,$G124)</f>
        <v>0</v>
      </c>
      <c r="CH124" s="2">
        <f t="shared" si="75"/>
        <v>0</v>
      </c>
      <c r="CI124" s="2">
        <f t="shared" si="75"/>
        <v>0</v>
      </c>
      <c r="CJ124" s="2">
        <f t="shared" si="75"/>
        <v>0</v>
      </c>
      <c r="CK124" s="2">
        <f>SUMIFS(Import!CK$2:CK$237,Import!$F$2:$F$237,$F124,Import!$G$2:$G$237,$G124)</f>
        <v>0</v>
      </c>
      <c r="CL124" s="2">
        <f>SUMIFS(Import!CL$2:CL$237,Import!$F$2:$F$237,$F124,Import!$G$2:$G$237,$G124)</f>
        <v>0</v>
      </c>
      <c r="CM124" s="2">
        <f>SUMIFS(Import!CM$2:CM$237,Import!$F$2:$F$237,$F124,Import!$G$2:$G$237,$G124)</f>
        <v>0</v>
      </c>
      <c r="CN124" s="2">
        <f>SUMIFS(Import!CN$2:CN$237,Import!$F$2:$F$237,$F124,Import!$G$2:$G$237,$G124)</f>
        <v>0</v>
      </c>
      <c r="CO124" s="3">
        <f t="shared" si="76"/>
        <v>0</v>
      </c>
      <c r="CP124" s="3">
        <f t="shared" si="76"/>
        <v>0</v>
      </c>
      <c r="CQ124" s="3">
        <f t="shared" si="76"/>
        <v>0</v>
      </c>
      <c r="CR124" s="2">
        <f>SUMIFS(Import!CR$2:CR$237,Import!$F$2:$F$237,$F124,Import!$G$2:$G$237,$G124)</f>
        <v>0</v>
      </c>
      <c r="CS124" s="2">
        <f>SUMIFS(Import!CS$2:CS$237,Import!$F$2:$F$237,$F124,Import!$G$2:$G$237,$G124)</f>
        <v>0</v>
      </c>
      <c r="CT124" s="2">
        <f>SUMIFS(Import!CT$2:CT$237,Import!$F$2:$F$237,$F124,Import!$G$2:$G$237,$G124)</f>
        <v>0</v>
      </c>
    </row>
    <row r="125" spans="1:98" x14ac:dyDescent="0.25">
      <c r="A125" s="2" t="s">
        <v>38</v>
      </c>
      <c r="B125" s="2" t="s">
        <v>39</v>
      </c>
      <c r="C125" s="2">
        <v>1</v>
      </c>
      <c r="D125" s="2" t="s">
        <v>40</v>
      </c>
      <c r="E125" s="2">
        <v>35</v>
      </c>
      <c r="F125" s="2" t="s">
        <v>67</v>
      </c>
      <c r="G125" s="2">
        <v>1</v>
      </c>
      <c r="H125" s="2">
        <f>IF(SUMIFS(Import!H$2:H$237,Import!$F$2:$F$237,$F125,Import!$G$2:$G$237,$G125)=0,Data_T1!$H125,SUMIFS(Import!H$2:H$237,Import!$F$2:$F$237,$F125,Import!$G$2:$G$237,$G125))</f>
        <v>1296</v>
      </c>
      <c r="I125" s="2">
        <f>SUMIFS(Import!I$2:I$237,Import!$F$2:$F$237,$F125,Import!$G$2:$G$237,$G125)</f>
        <v>844</v>
      </c>
      <c r="J125" s="2">
        <f>SUMIFS(Import!J$2:J$237,Import!$F$2:$F$237,$F125,Import!$G$2:$G$237,$G125)</f>
        <v>65.12</v>
      </c>
      <c r="K125" s="2">
        <f>SUMIFS(Import!K$2:K$237,Import!$F$2:$F$237,$F125,Import!$G$2:$G$237,$G125)</f>
        <v>452</v>
      </c>
      <c r="L125" s="2">
        <f>SUMIFS(Import!L$2:L$237,Import!$F$2:$F$237,$F125,Import!$G$2:$G$237,$G125)</f>
        <v>34.880000000000003</v>
      </c>
      <c r="M125" s="2">
        <f>SUMIFS(Import!M$2:M$237,Import!$F$2:$F$237,$F125,Import!$G$2:$G$237,$G125)</f>
        <v>14</v>
      </c>
      <c r="N125" s="2">
        <f>SUMIFS(Import!N$2:N$237,Import!$F$2:$F$237,$F125,Import!$G$2:$G$237,$G125)</f>
        <v>1.08</v>
      </c>
      <c r="O125" s="2">
        <f>SUMIFS(Import!O$2:O$237,Import!$F$2:$F$237,$F125,Import!$G$2:$G$237,$G125)</f>
        <v>3.1</v>
      </c>
      <c r="P125" s="2">
        <f>SUMIFS(Import!P$2:P$237,Import!$F$2:$F$237,$F125,Import!$G$2:$G$237,$G125)</f>
        <v>10</v>
      </c>
      <c r="Q125" s="2">
        <f>SUMIFS(Import!Q$2:Q$237,Import!$F$2:$F$237,$F125,Import!$G$2:$G$237,$G125)</f>
        <v>0.77</v>
      </c>
      <c r="R125" s="2">
        <f>SUMIFS(Import!R$2:R$237,Import!$F$2:$F$237,$F125,Import!$G$2:$G$237,$G125)</f>
        <v>2.21</v>
      </c>
      <c r="S125" s="2">
        <f>SUMIFS(Import!S$2:S$237,Import!$F$2:$F$237,$F125,Import!$G$2:$G$237,$G125)</f>
        <v>428</v>
      </c>
      <c r="T125" s="2">
        <f>SUMIFS(Import!T$2:T$237,Import!$F$2:$F$237,$F125,Import!$G$2:$G$237,$G125)</f>
        <v>33.020000000000003</v>
      </c>
      <c r="U125" s="2">
        <f>SUMIFS(Import!U$2:U$237,Import!$F$2:$F$237,$F125,Import!$G$2:$G$237,$G125)</f>
        <v>94.69</v>
      </c>
      <c r="V125" s="2">
        <f>SUMIFS(Import!V$2:V$237,Import!$F$2:$F$237,$F125,Import!$G$2:$G$237,$G125)</f>
        <v>1</v>
      </c>
      <c r="W125" s="2" t="str">
        <f t="shared" si="66"/>
        <v>M</v>
      </c>
      <c r="X125" s="2" t="str">
        <f t="shared" si="66"/>
        <v>GREIG</v>
      </c>
      <c r="Y125" s="2" t="str">
        <f t="shared" si="66"/>
        <v>Moana</v>
      </c>
      <c r="Z125" s="2">
        <f>SUMIFS(Import!Z$2:Z$237,Import!$F$2:$F$237,$F125,Import!$G$2:$G$237,$G125)</f>
        <v>105</v>
      </c>
      <c r="AA125" s="2">
        <f>SUMIFS(Import!AA$2:AA$237,Import!$F$2:$F$237,$F125,Import!$G$2:$G$237,$G125)</f>
        <v>8.1</v>
      </c>
      <c r="AB125" s="2">
        <f>SUMIFS(Import!AB$2:AB$237,Import!$F$2:$F$237,$F125,Import!$G$2:$G$237,$G125)</f>
        <v>24.53</v>
      </c>
      <c r="AC125" s="2">
        <f>SUMIFS(Import!AC$2:AC$237,Import!$F$2:$F$237,$F125,Import!$G$2:$G$237,$G125)</f>
        <v>3</v>
      </c>
      <c r="AD125" s="2" t="str">
        <f t="shared" si="67"/>
        <v>F</v>
      </c>
      <c r="AE125" s="2" t="str">
        <f t="shared" si="67"/>
        <v>SAGE</v>
      </c>
      <c r="AF125" s="2" t="str">
        <f t="shared" si="67"/>
        <v>Maina</v>
      </c>
      <c r="AG125" s="2">
        <f>SUMIFS(Import!AG$2:AG$237,Import!$F$2:$F$237,$F125,Import!$G$2:$G$237,$G125)</f>
        <v>323</v>
      </c>
      <c r="AH125" s="2">
        <f>SUMIFS(Import!AH$2:AH$237,Import!$F$2:$F$237,$F125,Import!$G$2:$G$237,$G125)</f>
        <v>24.92</v>
      </c>
      <c r="AI125" s="2">
        <f>SUMIFS(Import!AI$2:AI$237,Import!$F$2:$F$237,$F125,Import!$G$2:$G$237,$G125)</f>
        <v>75.47</v>
      </c>
      <c r="AJ125" s="2">
        <f>SUMIFS(Import!AJ$2:AJ$237,Import!$F$2:$F$237,$F125,Import!$G$2:$G$237,$G125)</f>
        <v>0</v>
      </c>
      <c r="AK125" s="2">
        <f t="shared" si="68"/>
        <v>0</v>
      </c>
      <c r="AL125" s="2">
        <f t="shared" si="68"/>
        <v>0</v>
      </c>
      <c r="AM125" s="2">
        <f t="shared" si="68"/>
        <v>0</v>
      </c>
      <c r="AN125" s="2">
        <f>SUMIFS(Import!AN$2:AN$237,Import!$F$2:$F$237,$F125,Import!$G$2:$G$237,$G125)</f>
        <v>0</v>
      </c>
      <c r="AO125" s="2">
        <f>SUMIFS(Import!AO$2:AO$237,Import!$F$2:$F$237,$F125,Import!$G$2:$G$237,$G125)</f>
        <v>0</v>
      </c>
      <c r="AP125" s="2">
        <f>SUMIFS(Import!AP$2:AP$237,Import!$F$2:$F$237,$F125,Import!$G$2:$G$237,$G125)</f>
        <v>0</v>
      </c>
      <c r="AQ125" s="2">
        <f>SUMIFS(Import!AQ$2:AQ$237,Import!$F$2:$F$237,$F125,Import!$G$2:$G$237,$G125)</f>
        <v>0</v>
      </c>
      <c r="AR125" s="2">
        <f t="shared" si="69"/>
        <v>0</v>
      </c>
      <c r="AS125" s="2">
        <f t="shared" si="69"/>
        <v>0</v>
      </c>
      <c r="AT125" s="2">
        <f t="shared" si="69"/>
        <v>0</v>
      </c>
      <c r="AU125" s="2">
        <f>SUMIFS(Import!AU$2:AU$237,Import!$F$2:$F$237,$F125,Import!$G$2:$G$237,$G125)</f>
        <v>0</v>
      </c>
      <c r="AV125" s="2">
        <f>SUMIFS(Import!AV$2:AV$237,Import!$F$2:$F$237,$F125,Import!$G$2:$G$237,$G125)</f>
        <v>0</v>
      </c>
      <c r="AW125" s="2">
        <f>SUMIFS(Import!AW$2:AW$237,Import!$F$2:$F$237,$F125,Import!$G$2:$G$237,$G125)</f>
        <v>0</v>
      </c>
      <c r="AX125" s="2">
        <f>SUMIFS(Import!AX$2:AX$237,Import!$F$2:$F$237,$F125,Import!$G$2:$G$237,$G125)</f>
        <v>0</v>
      </c>
      <c r="AY125" s="2">
        <f t="shared" si="70"/>
        <v>0</v>
      </c>
      <c r="AZ125" s="2">
        <f t="shared" si="70"/>
        <v>0</v>
      </c>
      <c r="BA125" s="2">
        <f t="shared" si="70"/>
        <v>0</v>
      </c>
      <c r="BB125" s="2">
        <f>SUMIFS(Import!BB$2:BB$237,Import!$F$2:$F$237,$F125,Import!$G$2:$G$237,$G125)</f>
        <v>0</v>
      </c>
      <c r="BC125" s="2">
        <f>SUMIFS(Import!BC$2:BC$237,Import!$F$2:$F$237,$F125,Import!$G$2:$G$237,$G125)</f>
        <v>0</v>
      </c>
      <c r="BD125" s="2">
        <f>SUMIFS(Import!BD$2:BD$237,Import!$F$2:$F$237,$F125,Import!$G$2:$G$237,$G125)</f>
        <v>0</v>
      </c>
      <c r="BE125" s="2">
        <f>SUMIFS(Import!BE$2:BE$237,Import!$F$2:$F$237,$F125,Import!$G$2:$G$237,$G125)</f>
        <v>0</v>
      </c>
      <c r="BF125" s="2">
        <f t="shared" si="71"/>
        <v>0</v>
      </c>
      <c r="BG125" s="2">
        <f t="shared" si="71"/>
        <v>0</v>
      </c>
      <c r="BH125" s="2">
        <f t="shared" si="71"/>
        <v>0</v>
      </c>
      <c r="BI125" s="2">
        <f>SUMIFS(Import!BI$2:BI$237,Import!$F$2:$F$237,$F125,Import!$G$2:$G$237,$G125)</f>
        <v>0</v>
      </c>
      <c r="BJ125" s="2">
        <f>SUMIFS(Import!BJ$2:BJ$237,Import!$F$2:$F$237,$F125,Import!$G$2:$G$237,$G125)</f>
        <v>0</v>
      </c>
      <c r="BK125" s="2">
        <f>SUMIFS(Import!BK$2:BK$237,Import!$F$2:$F$237,$F125,Import!$G$2:$G$237,$G125)</f>
        <v>0</v>
      </c>
      <c r="BL125" s="2">
        <f>SUMIFS(Import!BL$2:BL$237,Import!$F$2:$F$237,$F125,Import!$G$2:$G$237,$G125)</f>
        <v>0</v>
      </c>
      <c r="BM125" s="2">
        <f t="shared" si="72"/>
        <v>0</v>
      </c>
      <c r="BN125" s="2">
        <f t="shared" si="72"/>
        <v>0</v>
      </c>
      <c r="BO125" s="2">
        <f t="shared" si="72"/>
        <v>0</v>
      </c>
      <c r="BP125" s="2">
        <f>SUMIFS(Import!BP$2:BP$237,Import!$F$2:$F$237,$F125,Import!$G$2:$G$237,$G125)</f>
        <v>0</v>
      </c>
      <c r="BQ125" s="2">
        <f>SUMIFS(Import!BQ$2:BQ$237,Import!$F$2:$F$237,$F125,Import!$G$2:$G$237,$G125)</f>
        <v>0</v>
      </c>
      <c r="BR125" s="2">
        <f>SUMIFS(Import!BR$2:BR$237,Import!$F$2:$F$237,$F125,Import!$G$2:$G$237,$G125)</f>
        <v>0</v>
      </c>
      <c r="BS125" s="2">
        <f>SUMIFS(Import!BS$2:BS$237,Import!$F$2:$F$237,$F125,Import!$G$2:$G$237,$G125)</f>
        <v>0</v>
      </c>
      <c r="BT125" s="2">
        <f t="shared" si="73"/>
        <v>0</v>
      </c>
      <c r="BU125" s="2">
        <f t="shared" si="73"/>
        <v>0</v>
      </c>
      <c r="BV125" s="2">
        <f t="shared" si="73"/>
        <v>0</v>
      </c>
      <c r="BW125" s="2">
        <f>SUMIFS(Import!BW$2:BW$237,Import!$F$2:$F$237,$F125,Import!$G$2:$G$237,$G125)</f>
        <v>0</v>
      </c>
      <c r="BX125" s="2">
        <f>SUMIFS(Import!BX$2:BX$237,Import!$F$2:$F$237,$F125,Import!$G$2:$G$237,$G125)</f>
        <v>0</v>
      </c>
      <c r="BY125" s="2">
        <f>SUMIFS(Import!BY$2:BY$237,Import!$F$2:$F$237,$F125,Import!$G$2:$G$237,$G125)</f>
        <v>0</v>
      </c>
      <c r="BZ125" s="2">
        <f>SUMIFS(Import!BZ$2:BZ$237,Import!$F$2:$F$237,$F125,Import!$G$2:$G$237,$G125)</f>
        <v>0</v>
      </c>
      <c r="CA125" s="2">
        <f t="shared" si="74"/>
        <v>0</v>
      </c>
      <c r="CB125" s="2">
        <f t="shared" si="74"/>
        <v>0</v>
      </c>
      <c r="CC125" s="2">
        <f t="shared" si="74"/>
        <v>0</v>
      </c>
      <c r="CD125" s="2">
        <f>SUMIFS(Import!CD$2:CD$237,Import!$F$2:$F$237,$F125,Import!$G$2:$G$237,$G125)</f>
        <v>0</v>
      </c>
      <c r="CE125" s="2">
        <f>SUMIFS(Import!CE$2:CE$237,Import!$F$2:$F$237,$F125,Import!$G$2:$G$237,$G125)</f>
        <v>0</v>
      </c>
      <c r="CF125" s="2">
        <f>SUMIFS(Import!CF$2:CF$237,Import!$F$2:$F$237,$F125,Import!$G$2:$G$237,$G125)</f>
        <v>0</v>
      </c>
      <c r="CG125" s="2">
        <f>SUMIFS(Import!CG$2:CG$237,Import!$F$2:$F$237,$F125,Import!$G$2:$G$237,$G125)</f>
        <v>0</v>
      </c>
      <c r="CH125" s="2">
        <f t="shared" si="75"/>
        <v>0</v>
      </c>
      <c r="CI125" s="2">
        <f t="shared" si="75"/>
        <v>0</v>
      </c>
      <c r="CJ125" s="2">
        <f t="shared" si="75"/>
        <v>0</v>
      </c>
      <c r="CK125" s="2">
        <f>SUMIFS(Import!CK$2:CK$237,Import!$F$2:$F$237,$F125,Import!$G$2:$G$237,$G125)</f>
        <v>0</v>
      </c>
      <c r="CL125" s="2">
        <f>SUMIFS(Import!CL$2:CL$237,Import!$F$2:$F$237,$F125,Import!$G$2:$G$237,$G125)</f>
        <v>0</v>
      </c>
      <c r="CM125" s="2">
        <f>SUMIFS(Import!CM$2:CM$237,Import!$F$2:$F$237,$F125,Import!$G$2:$G$237,$G125)</f>
        <v>0</v>
      </c>
      <c r="CN125" s="2">
        <f>SUMIFS(Import!CN$2:CN$237,Import!$F$2:$F$237,$F125,Import!$G$2:$G$237,$G125)</f>
        <v>0</v>
      </c>
      <c r="CO125" s="3">
        <f t="shared" si="76"/>
        <v>0</v>
      </c>
      <c r="CP125" s="3">
        <f t="shared" si="76"/>
        <v>0</v>
      </c>
      <c r="CQ125" s="3">
        <f t="shared" si="76"/>
        <v>0</v>
      </c>
      <c r="CR125" s="2">
        <f>SUMIFS(Import!CR$2:CR$237,Import!$F$2:$F$237,$F125,Import!$G$2:$G$237,$G125)</f>
        <v>0</v>
      </c>
      <c r="CS125" s="2">
        <f>SUMIFS(Import!CS$2:CS$237,Import!$F$2:$F$237,$F125,Import!$G$2:$G$237,$G125)</f>
        <v>0</v>
      </c>
      <c r="CT125" s="2">
        <f>SUMIFS(Import!CT$2:CT$237,Import!$F$2:$F$237,$F125,Import!$G$2:$G$237,$G125)</f>
        <v>0</v>
      </c>
    </row>
    <row r="126" spans="1:98" x14ac:dyDescent="0.25">
      <c r="A126" s="2" t="s">
        <v>38</v>
      </c>
      <c r="B126" s="2" t="s">
        <v>39</v>
      </c>
      <c r="C126" s="2">
        <v>1</v>
      </c>
      <c r="D126" s="2" t="s">
        <v>40</v>
      </c>
      <c r="E126" s="2">
        <v>35</v>
      </c>
      <c r="F126" s="2" t="s">
        <v>67</v>
      </c>
      <c r="G126" s="2">
        <v>2</v>
      </c>
      <c r="H126" s="2">
        <f>IF(SUMIFS(Import!H$2:H$237,Import!$F$2:$F$237,$F126,Import!$G$2:$G$237,$G126)=0,Data_T1!$H126,SUMIFS(Import!H$2:H$237,Import!$F$2:$F$237,$F126,Import!$G$2:$G$237,$G126))</f>
        <v>1285</v>
      </c>
      <c r="I126" s="2">
        <f>SUMIFS(Import!I$2:I$237,Import!$F$2:$F$237,$F126,Import!$G$2:$G$237,$G126)</f>
        <v>794</v>
      </c>
      <c r="J126" s="2">
        <f>SUMIFS(Import!J$2:J$237,Import!$F$2:$F$237,$F126,Import!$G$2:$G$237,$G126)</f>
        <v>61.79</v>
      </c>
      <c r="K126" s="2">
        <f>SUMIFS(Import!K$2:K$237,Import!$F$2:$F$237,$F126,Import!$G$2:$G$237,$G126)</f>
        <v>491</v>
      </c>
      <c r="L126" s="2">
        <f>SUMIFS(Import!L$2:L$237,Import!$F$2:$F$237,$F126,Import!$G$2:$G$237,$G126)</f>
        <v>38.21</v>
      </c>
      <c r="M126" s="2">
        <f>SUMIFS(Import!M$2:M$237,Import!$F$2:$F$237,$F126,Import!$G$2:$G$237,$G126)</f>
        <v>13</v>
      </c>
      <c r="N126" s="2">
        <f>SUMIFS(Import!N$2:N$237,Import!$F$2:$F$237,$F126,Import!$G$2:$G$237,$G126)</f>
        <v>1.01</v>
      </c>
      <c r="O126" s="2">
        <f>SUMIFS(Import!O$2:O$237,Import!$F$2:$F$237,$F126,Import!$G$2:$G$237,$G126)</f>
        <v>2.65</v>
      </c>
      <c r="P126" s="2">
        <f>SUMIFS(Import!P$2:P$237,Import!$F$2:$F$237,$F126,Import!$G$2:$G$237,$G126)</f>
        <v>9</v>
      </c>
      <c r="Q126" s="2">
        <f>SUMIFS(Import!Q$2:Q$237,Import!$F$2:$F$237,$F126,Import!$G$2:$G$237,$G126)</f>
        <v>0.7</v>
      </c>
      <c r="R126" s="2">
        <f>SUMIFS(Import!R$2:R$237,Import!$F$2:$F$237,$F126,Import!$G$2:$G$237,$G126)</f>
        <v>1.83</v>
      </c>
      <c r="S126" s="2">
        <f>SUMIFS(Import!S$2:S$237,Import!$F$2:$F$237,$F126,Import!$G$2:$G$237,$G126)</f>
        <v>469</v>
      </c>
      <c r="T126" s="2">
        <f>SUMIFS(Import!T$2:T$237,Import!$F$2:$F$237,$F126,Import!$G$2:$G$237,$G126)</f>
        <v>36.5</v>
      </c>
      <c r="U126" s="2">
        <f>SUMIFS(Import!U$2:U$237,Import!$F$2:$F$237,$F126,Import!$G$2:$G$237,$G126)</f>
        <v>95.52</v>
      </c>
      <c r="V126" s="2">
        <f>SUMIFS(Import!V$2:V$237,Import!$F$2:$F$237,$F126,Import!$G$2:$G$237,$G126)</f>
        <v>1</v>
      </c>
      <c r="W126" s="2" t="str">
        <f t="shared" si="66"/>
        <v>M</v>
      </c>
      <c r="X126" s="2" t="str">
        <f t="shared" si="66"/>
        <v>GREIG</v>
      </c>
      <c r="Y126" s="2" t="str">
        <f t="shared" si="66"/>
        <v>Moana</v>
      </c>
      <c r="Z126" s="2">
        <f>SUMIFS(Import!Z$2:Z$237,Import!$F$2:$F$237,$F126,Import!$G$2:$G$237,$G126)</f>
        <v>152</v>
      </c>
      <c r="AA126" s="2">
        <f>SUMIFS(Import!AA$2:AA$237,Import!$F$2:$F$237,$F126,Import!$G$2:$G$237,$G126)</f>
        <v>11.83</v>
      </c>
      <c r="AB126" s="2">
        <f>SUMIFS(Import!AB$2:AB$237,Import!$F$2:$F$237,$F126,Import!$G$2:$G$237,$G126)</f>
        <v>32.409999999999997</v>
      </c>
      <c r="AC126" s="2">
        <f>SUMIFS(Import!AC$2:AC$237,Import!$F$2:$F$237,$F126,Import!$G$2:$G$237,$G126)</f>
        <v>3</v>
      </c>
      <c r="AD126" s="2" t="str">
        <f t="shared" si="67"/>
        <v>F</v>
      </c>
      <c r="AE126" s="2" t="str">
        <f t="shared" si="67"/>
        <v>SAGE</v>
      </c>
      <c r="AF126" s="2" t="str">
        <f t="shared" si="67"/>
        <v>Maina</v>
      </c>
      <c r="AG126" s="2">
        <f>SUMIFS(Import!AG$2:AG$237,Import!$F$2:$F$237,$F126,Import!$G$2:$G$237,$G126)</f>
        <v>317</v>
      </c>
      <c r="AH126" s="2">
        <f>SUMIFS(Import!AH$2:AH$237,Import!$F$2:$F$237,$F126,Import!$G$2:$G$237,$G126)</f>
        <v>24.67</v>
      </c>
      <c r="AI126" s="2">
        <f>SUMIFS(Import!AI$2:AI$237,Import!$F$2:$F$237,$F126,Import!$G$2:$G$237,$G126)</f>
        <v>67.59</v>
      </c>
      <c r="AJ126" s="2">
        <f>SUMIFS(Import!AJ$2:AJ$237,Import!$F$2:$F$237,$F126,Import!$G$2:$G$237,$G126)</f>
        <v>0</v>
      </c>
      <c r="AK126" s="2">
        <f t="shared" si="68"/>
        <v>0</v>
      </c>
      <c r="AL126" s="2">
        <f t="shared" si="68"/>
        <v>0</v>
      </c>
      <c r="AM126" s="2">
        <f t="shared" si="68"/>
        <v>0</v>
      </c>
      <c r="AN126" s="2">
        <f>SUMIFS(Import!AN$2:AN$237,Import!$F$2:$F$237,$F126,Import!$G$2:$G$237,$G126)</f>
        <v>0</v>
      </c>
      <c r="AO126" s="2">
        <f>SUMIFS(Import!AO$2:AO$237,Import!$F$2:$F$237,$F126,Import!$G$2:$G$237,$G126)</f>
        <v>0</v>
      </c>
      <c r="AP126" s="2">
        <f>SUMIFS(Import!AP$2:AP$237,Import!$F$2:$F$237,$F126,Import!$G$2:$G$237,$G126)</f>
        <v>0</v>
      </c>
      <c r="AQ126" s="2">
        <f>SUMIFS(Import!AQ$2:AQ$237,Import!$F$2:$F$237,$F126,Import!$G$2:$G$237,$G126)</f>
        <v>0</v>
      </c>
      <c r="AR126" s="2">
        <f t="shared" si="69"/>
        <v>0</v>
      </c>
      <c r="AS126" s="2">
        <f t="shared" si="69"/>
        <v>0</v>
      </c>
      <c r="AT126" s="2">
        <f t="shared" si="69"/>
        <v>0</v>
      </c>
      <c r="AU126" s="2">
        <f>SUMIFS(Import!AU$2:AU$237,Import!$F$2:$F$237,$F126,Import!$G$2:$G$237,$G126)</f>
        <v>0</v>
      </c>
      <c r="AV126" s="2">
        <f>SUMIFS(Import!AV$2:AV$237,Import!$F$2:$F$237,$F126,Import!$G$2:$G$237,$G126)</f>
        <v>0</v>
      </c>
      <c r="AW126" s="2">
        <f>SUMIFS(Import!AW$2:AW$237,Import!$F$2:$F$237,$F126,Import!$G$2:$G$237,$G126)</f>
        <v>0</v>
      </c>
      <c r="AX126" s="2">
        <f>SUMIFS(Import!AX$2:AX$237,Import!$F$2:$F$237,$F126,Import!$G$2:$G$237,$G126)</f>
        <v>0</v>
      </c>
      <c r="AY126" s="2">
        <f t="shared" si="70"/>
        <v>0</v>
      </c>
      <c r="AZ126" s="2">
        <f t="shared" si="70"/>
        <v>0</v>
      </c>
      <c r="BA126" s="2">
        <f t="shared" si="70"/>
        <v>0</v>
      </c>
      <c r="BB126" s="2">
        <f>SUMIFS(Import!BB$2:BB$237,Import!$F$2:$F$237,$F126,Import!$G$2:$G$237,$G126)</f>
        <v>0</v>
      </c>
      <c r="BC126" s="2">
        <f>SUMIFS(Import!BC$2:BC$237,Import!$F$2:$F$237,$F126,Import!$G$2:$G$237,$G126)</f>
        <v>0</v>
      </c>
      <c r="BD126" s="2">
        <f>SUMIFS(Import!BD$2:BD$237,Import!$F$2:$F$237,$F126,Import!$G$2:$G$237,$G126)</f>
        <v>0</v>
      </c>
      <c r="BE126" s="2">
        <f>SUMIFS(Import!BE$2:BE$237,Import!$F$2:$F$237,$F126,Import!$G$2:$G$237,$G126)</f>
        <v>0</v>
      </c>
      <c r="BF126" s="2">
        <f t="shared" si="71"/>
        <v>0</v>
      </c>
      <c r="BG126" s="2">
        <f t="shared" si="71"/>
        <v>0</v>
      </c>
      <c r="BH126" s="2">
        <f t="shared" si="71"/>
        <v>0</v>
      </c>
      <c r="BI126" s="2">
        <f>SUMIFS(Import!BI$2:BI$237,Import!$F$2:$F$237,$F126,Import!$G$2:$G$237,$G126)</f>
        <v>0</v>
      </c>
      <c r="BJ126" s="2">
        <f>SUMIFS(Import!BJ$2:BJ$237,Import!$F$2:$F$237,$F126,Import!$G$2:$G$237,$G126)</f>
        <v>0</v>
      </c>
      <c r="BK126" s="2">
        <f>SUMIFS(Import!BK$2:BK$237,Import!$F$2:$F$237,$F126,Import!$G$2:$G$237,$G126)</f>
        <v>0</v>
      </c>
      <c r="BL126" s="2">
        <f>SUMIFS(Import!BL$2:BL$237,Import!$F$2:$F$237,$F126,Import!$G$2:$G$237,$G126)</f>
        <v>0</v>
      </c>
      <c r="BM126" s="2">
        <f t="shared" si="72"/>
        <v>0</v>
      </c>
      <c r="BN126" s="2">
        <f t="shared" si="72"/>
        <v>0</v>
      </c>
      <c r="BO126" s="2">
        <f t="shared" si="72"/>
        <v>0</v>
      </c>
      <c r="BP126" s="2">
        <f>SUMIFS(Import!BP$2:BP$237,Import!$F$2:$F$237,$F126,Import!$G$2:$G$237,$G126)</f>
        <v>0</v>
      </c>
      <c r="BQ126" s="2">
        <f>SUMIFS(Import!BQ$2:BQ$237,Import!$F$2:$F$237,$F126,Import!$G$2:$G$237,$G126)</f>
        <v>0</v>
      </c>
      <c r="BR126" s="2">
        <f>SUMIFS(Import!BR$2:BR$237,Import!$F$2:$F$237,$F126,Import!$G$2:$G$237,$G126)</f>
        <v>0</v>
      </c>
      <c r="BS126" s="2">
        <f>SUMIFS(Import!BS$2:BS$237,Import!$F$2:$F$237,$F126,Import!$G$2:$G$237,$G126)</f>
        <v>0</v>
      </c>
      <c r="BT126" s="2">
        <f t="shared" si="73"/>
        <v>0</v>
      </c>
      <c r="BU126" s="2">
        <f t="shared" si="73"/>
        <v>0</v>
      </c>
      <c r="BV126" s="2">
        <f t="shared" si="73"/>
        <v>0</v>
      </c>
      <c r="BW126" s="2">
        <f>SUMIFS(Import!BW$2:BW$237,Import!$F$2:$F$237,$F126,Import!$G$2:$G$237,$G126)</f>
        <v>0</v>
      </c>
      <c r="BX126" s="2">
        <f>SUMIFS(Import!BX$2:BX$237,Import!$F$2:$F$237,$F126,Import!$G$2:$G$237,$G126)</f>
        <v>0</v>
      </c>
      <c r="BY126" s="2">
        <f>SUMIFS(Import!BY$2:BY$237,Import!$F$2:$F$237,$F126,Import!$G$2:$G$237,$G126)</f>
        <v>0</v>
      </c>
      <c r="BZ126" s="2">
        <f>SUMIFS(Import!BZ$2:BZ$237,Import!$F$2:$F$237,$F126,Import!$G$2:$G$237,$G126)</f>
        <v>0</v>
      </c>
      <c r="CA126" s="2">
        <f t="shared" si="74"/>
        <v>0</v>
      </c>
      <c r="CB126" s="2">
        <f t="shared" si="74"/>
        <v>0</v>
      </c>
      <c r="CC126" s="2">
        <f t="shared" si="74"/>
        <v>0</v>
      </c>
      <c r="CD126" s="2">
        <f>SUMIFS(Import!CD$2:CD$237,Import!$F$2:$F$237,$F126,Import!$G$2:$G$237,$G126)</f>
        <v>0</v>
      </c>
      <c r="CE126" s="2">
        <f>SUMIFS(Import!CE$2:CE$237,Import!$F$2:$F$237,$F126,Import!$G$2:$G$237,$G126)</f>
        <v>0</v>
      </c>
      <c r="CF126" s="2">
        <f>SUMIFS(Import!CF$2:CF$237,Import!$F$2:$F$237,$F126,Import!$G$2:$G$237,$G126)</f>
        <v>0</v>
      </c>
      <c r="CG126" s="2">
        <f>SUMIFS(Import!CG$2:CG$237,Import!$F$2:$F$237,$F126,Import!$G$2:$G$237,$G126)</f>
        <v>0</v>
      </c>
      <c r="CH126" s="2">
        <f t="shared" si="75"/>
        <v>0</v>
      </c>
      <c r="CI126" s="2">
        <f t="shared" si="75"/>
        <v>0</v>
      </c>
      <c r="CJ126" s="2">
        <f t="shared" si="75"/>
        <v>0</v>
      </c>
      <c r="CK126" s="2">
        <f>SUMIFS(Import!CK$2:CK$237,Import!$F$2:$F$237,$F126,Import!$G$2:$G$237,$G126)</f>
        <v>0</v>
      </c>
      <c r="CL126" s="2">
        <f>SUMIFS(Import!CL$2:CL$237,Import!$F$2:$F$237,$F126,Import!$G$2:$G$237,$G126)</f>
        <v>0</v>
      </c>
      <c r="CM126" s="2">
        <f>SUMIFS(Import!CM$2:CM$237,Import!$F$2:$F$237,$F126,Import!$G$2:$G$237,$G126)</f>
        <v>0</v>
      </c>
      <c r="CN126" s="2">
        <f>SUMIFS(Import!CN$2:CN$237,Import!$F$2:$F$237,$F126,Import!$G$2:$G$237,$G126)</f>
        <v>0</v>
      </c>
      <c r="CO126" s="3">
        <f t="shared" si="76"/>
        <v>0</v>
      </c>
      <c r="CP126" s="3">
        <f t="shared" si="76"/>
        <v>0</v>
      </c>
      <c r="CQ126" s="3">
        <f t="shared" si="76"/>
        <v>0</v>
      </c>
      <c r="CR126" s="2">
        <f>SUMIFS(Import!CR$2:CR$237,Import!$F$2:$F$237,$F126,Import!$G$2:$G$237,$G126)</f>
        <v>0</v>
      </c>
      <c r="CS126" s="2">
        <f>SUMIFS(Import!CS$2:CS$237,Import!$F$2:$F$237,$F126,Import!$G$2:$G$237,$G126)</f>
        <v>0</v>
      </c>
      <c r="CT126" s="2">
        <f>SUMIFS(Import!CT$2:CT$237,Import!$F$2:$F$237,$F126,Import!$G$2:$G$237,$G126)</f>
        <v>0</v>
      </c>
    </row>
    <row r="127" spans="1:98" x14ac:dyDescent="0.25">
      <c r="A127" s="2" t="s">
        <v>38</v>
      </c>
      <c r="B127" s="2" t="s">
        <v>39</v>
      </c>
      <c r="C127" s="2">
        <v>1</v>
      </c>
      <c r="D127" s="2" t="s">
        <v>40</v>
      </c>
      <c r="E127" s="2">
        <v>35</v>
      </c>
      <c r="F127" s="2" t="s">
        <v>67</v>
      </c>
      <c r="G127" s="2">
        <v>3</v>
      </c>
      <c r="H127" s="2">
        <f>IF(SUMIFS(Import!H$2:H$237,Import!$F$2:$F$237,$F127,Import!$G$2:$G$237,$G127)=0,Data_T1!$H127,SUMIFS(Import!H$2:H$237,Import!$F$2:$F$237,$F127,Import!$G$2:$G$237,$G127))</f>
        <v>1040</v>
      </c>
      <c r="I127" s="2">
        <f>SUMIFS(Import!I$2:I$237,Import!$F$2:$F$237,$F127,Import!$G$2:$G$237,$G127)</f>
        <v>610</v>
      </c>
      <c r="J127" s="2">
        <f>SUMIFS(Import!J$2:J$237,Import!$F$2:$F$237,$F127,Import!$G$2:$G$237,$G127)</f>
        <v>58.65</v>
      </c>
      <c r="K127" s="2">
        <f>SUMIFS(Import!K$2:K$237,Import!$F$2:$F$237,$F127,Import!$G$2:$G$237,$G127)</f>
        <v>430</v>
      </c>
      <c r="L127" s="2">
        <f>SUMIFS(Import!L$2:L$237,Import!$F$2:$F$237,$F127,Import!$G$2:$G$237,$G127)</f>
        <v>41.35</v>
      </c>
      <c r="M127" s="2">
        <f>SUMIFS(Import!M$2:M$237,Import!$F$2:$F$237,$F127,Import!$G$2:$G$237,$G127)</f>
        <v>14</v>
      </c>
      <c r="N127" s="2">
        <f>SUMIFS(Import!N$2:N$237,Import!$F$2:$F$237,$F127,Import!$G$2:$G$237,$G127)</f>
        <v>1.35</v>
      </c>
      <c r="O127" s="2">
        <f>SUMIFS(Import!O$2:O$237,Import!$F$2:$F$237,$F127,Import!$G$2:$G$237,$G127)</f>
        <v>3.26</v>
      </c>
      <c r="P127" s="2">
        <f>SUMIFS(Import!P$2:P$237,Import!$F$2:$F$237,$F127,Import!$G$2:$G$237,$G127)</f>
        <v>14</v>
      </c>
      <c r="Q127" s="2">
        <f>SUMIFS(Import!Q$2:Q$237,Import!$F$2:$F$237,$F127,Import!$G$2:$G$237,$G127)</f>
        <v>1.35</v>
      </c>
      <c r="R127" s="2">
        <f>SUMIFS(Import!R$2:R$237,Import!$F$2:$F$237,$F127,Import!$G$2:$G$237,$G127)</f>
        <v>3.26</v>
      </c>
      <c r="S127" s="2">
        <f>SUMIFS(Import!S$2:S$237,Import!$F$2:$F$237,$F127,Import!$G$2:$G$237,$G127)</f>
        <v>402</v>
      </c>
      <c r="T127" s="2">
        <f>SUMIFS(Import!T$2:T$237,Import!$F$2:$F$237,$F127,Import!$G$2:$G$237,$G127)</f>
        <v>38.65</v>
      </c>
      <c r="U127" s="2">
        <f>SUMIFS(Import!U$2:U$237,Import!$F$2:$F$237,$F127,Import!$G$2:$G$237,$G127)</f>
        <v>93.49</v>
      </c>
      <c r="V127" s="2">
        <f>SUMIFS(Import!V$2:V$237,Import!$F$2:$F$237,$F127,Import!$G$2:$G$237,$G127)</f>
        <v>1</v>
      </c>
      <c r="W127" s="2" t="str">
        <f t="shared" si="66"/>
        <v>M</v>
      </c>
      <c r="X127" s="2" t="str">
        <f t="shared" si="66"/>
        <v>GREIG</v>
      </c>
      <c r="Y127" s="2" t="str">
        <f t="shared" si="66"/>
        <v>Moana</v>
      </c>
      <c r="Z127" s="2">
        <f>SUMIFS(Import!Z$2:Z$237,Import!$F$2:$F$237,$F127,Import!$G$2:$G$237,$G127)</f>
        <v>126</v>
      </c>
      <c r="AA127" s="2">
        <f>SUMIFS(Import!AA$2:AA$237,Import!$F$2:$F$237,$F127,Import!$G$2:$G$237,$G127)</f>
        <v>12.12</v>
      </c>
      <c r="AB127" s="2">
        <f>SUMIFS(Import!AB$2:AB$237,Import!$F$2:$F$237,$F127,Import!$G$2:$G$237,$G127)</f>
        <v>31.34</v>
      </c>
      <c r="AC127" s="2">
        <f>SUMIFS(Import!AC$2:AC$237,Import!$F$2:$F$237,$F127,Import!$G$2:$G$237,$G127)</f>
        <v>3</v>
      </c>
      <c r="AD127" s="2" t="str">
        <f t="shared" si="67"/>
        <v>F</v>
      </c>
      <c r="AE127" s="2" t="str">
        <f t="shared" si="67"/>
        <v>SAGE</v>
      </c>
      <c r="AF127" s="2" t="str">
        <f t="shared" si="67"/>
        <v>Maina</v>
      </c>
      <c r="AG127" s="2">
        <f>SUMIFS(Import!AG$2:AG$237,Import!$F$2:$F$237,$F127,Import!$G$2:$G$237,$G127)</f>
        <v>276</v>
      </c>
      <c r="AH127" s="2">
        <f>SUMIFS(Import!AH$2:AH$237,Import!$F$2:$F$237,$F127,Import!$G$2:$G$237,$G127)</f>
        <v>26.54</v>
      </c>
      <c r="AI127" s="2">
        <f>SUMIFS(Import!AI$2:AI$237,Import!$F$2:$F$237,$F127,Import!$G$2:$G$237,$G127)</f>
        <v>68.66</v>
      </c>
      <c r="AJ127" s="2">
        <f>SUMIFS(Import!AJ$2:AJ$237,Import!$F$2:$F$237,$F127,Import!$G$2:$G$237,$G127)</f>
        <v>0</v>
      </c>
      <c r="AK127" s="2">
        <f t="shared" si="68"/>
        <v>0</v>
      </c>
      <c r="AL127" s="2">
        <f t="shared" si="68"/>
        <v>0</v>
      </c>
      <c r="AM127" s="2">
        <f t="shared" si="68"/>
        <v>0</v>
      </c>
      <c r="AN127" s="2">
        <f>SUMIFS(Import!AN$2:AN$237,Import!$F$2:$F$237,$F127,Import!$G$2:$G$237,$G127)</f>
        <v>0</v>
      </c>
      <c r="AO127" s="2">
        <f>SUMIFS(Import!AO$2:AO$237,Import!$F$2:$F$237,$F127,Import!$G$2:$G$237,$G127)</f>
        <v>0</v>
      </c>
      <c r="AP127" s="2">
        <f>SUMIFS(Import!AP$2:AP$237,Import!$F$2:$F$237,$F127,Import!$G$2:$G$237,$G127)</f>
        <v>0</v>
      </c>
      <c r="AQ127" s="2">
        <f>SUMIFS(Import!AQ$2:AQ$237,Import!$F$2:$F$237,$F127,Import!$G$2:$G$237,$G127)</f>
        <v>0</v>
      </c>
      <c r="AR127" s="2">
        <f t="shared" si="69"/>
        <v>0</v>
      </c>
      <c r="AS127" s="2">
        <f t="shared" si="69"/>
        <v>0</v>
      </c>
      <c r="AT127" s="2">
        <f t="shared" si="69"/>
        <v>0</v>
      </c>
      <c r="AU127" s="2">
        <f>SUMIFS(Import!AU$2:AU$237,Import!$F$2:$F$237,$F127,Import!$G$2:$G$237,$G127)</f>
        <v>0</v>
      </c>
      <c r="AV127" s="2">
        <f>SUMIFS(Import!AV$2:AV$237,Import!$F$2:$F$237,$F127,Import!$G$2:$G$237,$G127)</f>
        <v>0</v>
      </c>
      <c r="AW127" s="2">
        <f>SUMIFS(Import!AW$2:AW$237,Import!$F$2:$F$237,$F127,Import!$G$2:$G$237,$G127)</f>
        <v>0</v>
      </c>
      <c r="AX127" s="2">
        <f>SUMIFS(Import!AX$2:AX$237,Import!$F$2:$F$237,$F127,Import!$G$2:$G$237,$G127)</f>
        <v>0</v>
      </c>
      <c r="AY127" s="2">
        <f t="shared" si="70"/>
        <v>0</v>
      </c>
      <c r="AZ127" s="2">
        <f t="shared" si="70"/>
        <v>0</v>
      </c>
      <c r="BA127" s="2">
        <f t="shared" si="70"/>
        <v>0</v>
      </c>
      <c r="BB127" s="2">
        <f>SUMIFS(Import!BB$2:BB$237,Import!$F$2:$F$237,$F127,Import!$G$2:$G$237,$G127)</f>
        <v>0</v>
      </c>
      <c r="BC127" s="2">
        <f>SUMIFS(Import!BC$2:BC$237,Import!$F$2:$F$237,$F127,Import!$G$2:$G$237,$G127)</f>
        <v>0</v>
      </c>
      <c r="BD127" s="2">
        <f>SUMIFS(Import!BD$2:BD$237,Import!$F$2:$F$237,$F127,Import!$G$2:$G$237,$G127)</f>
        <v>0</v>
      </c>
      <c r="BE127" s="2">
        <f>SUMIFS(Import!BE$2:BE$237,Import!$F$2:$F$237,$F127,Import!$G$2:$G$237,$G127)</f>
        <v>0</v>
      </c>
      <c r="BF127" s="2">
        <f t="shared" si="71"/>
        <v>0</v>
      </c>
      <c r="BG127" s="2">
        <f t="shared" si="71"/>
        <v>0</v>
      </c>
      <c r="BH127" s="2">
        <f t="shared" si="71"/>
        <v>0</v>
      </c>
      <c r="BI127" s="2">
        <f>SUMIFS(Import!BI$2:BI$237,Import!$F$2:$F$237,$F127,Import!$G$2:$G$237,$G127)</f>
        <v>0</v>
      </c>
      <c r="BJ127" s="2">
        <f>SUMIFS(Import!BJ$2:BJ$237,Import!$F$2:$F$237,$F127,Import!$G$2:$G$237,$G127)</f>
        <v>0</v>
      </c>
      <c r="BK127" s="2">
        <f>SUMIFS(Import!BK$2:BK$237,Import!$F$2:$F$237,$F127,Import!$G$2:$G$237,$G127)</f>
        <v>0</v>
      </c>
      <c r="BL127" s="2">
        <f>SUMIFS(Import!BL$2:BL$237,Import!$F$2:$F$237,$F127,Import!$G$2:$G$237,$G127)</f>
        <v>0</v>
      </c>
      <c r="BM127" s="2">
        <f t="shared" si="72"/>
        <v>0</v>
      </c>
      <c r="BN127" s="2">
        <f t="shared" si="72"/>
        <v>0</v>
      </c>
      <c r="BO127" s="2">
        <f t="shared" si="72"/>
        <v>0</v>
      </c>
      <c r="BP127" s="2">
        <f>SUMIFS(Import!BP$2:BP$237,Import!$F$2:$F$237,$F127,Import!$G$2:$G$237,$G127)</f>
        <v>0</v>
      </c>
      <c r="BQ127" s="2">
        <f>SUMIFS(Import!BQ$2:BQ$237,Import!$F$2:$F$237,$F127,Import!$G$2:$G$237,$G127)</f>
        <v>0</v>
      </c>
      <c r="BR127" s="2">
        <f>SUMIFS(Import!BR$2:BR$237,Import!$F$2:$F$237,$F127,Import!$G$2:$G$237,$G127)</f>
        <v>0</v>
      </c>
      <c r="BS127" s="2">
        <f>SUMIFS(Import!BS$2:BS$237,Import!$F$2:$F$237,$F127,Import!$G$2:$G$237,$G127)</f>
        <v>0</v>
      </c>
      <c r="BT127" s="2">
        <f t="shared" si="73"/>
        <v>0</v>
      </c>
      <c r="BU127" s="2">
        <f t="shared" si="73"/>
        <v>0</v>
      </c>
      <c r="BV127" s="2">
        <f t="shared" si="73"/>
        <v>0</v>
      </c>
      <c r="BW127" s="2">
        <f>SUMIFS(Import!BW$2:BW$237,Import!$F$2:$F$237,$F127,Import!$G$2:$G$237,$G127)</f>
        <v>0</v>
      </c>
      <c r="BX127" s="2">
        <f>SUMIFS(Import!BX$2:BX$237,Import!$F$2:$F$237,$F127,Import!$G$2:$G$237,$G127)</f>
        <v>0</v>
      </c>
      <c r="BY127" s="2">
        <f>SUMIFS(Import!BY$2:BY$237,Import!$F$2:$F$237,$F127,Import!$G$2:$G$237,$G127)</f>
        <v>0</v>
      </c>
      <c r="BZ127" s="2">
        <f>SUMIFS(Import!BZ$2:BZ$237,Import!$F$2:$F$237,$F127,Import!$G$2:$G$237,$G127)</f>
        <v>0</v>
      </c>
      <c r="CA127" s="2">
        <f t="shared" si="74"/>
        <v>0</v>
      </c>
      <c r="CB127" s="2">
        <f t="shared" si="74"/>
        <v>0</v>
      </c>
      <c r="CC127" s="2">
        <f t="shared" si="74"/>
        <v>0</v>
      </c>
      <c r="CD127" s="2">
        <f>SUMIFS(Import!CD$2:CD$237,Import!$F$2:$F$237,$F127,Import!$G$2:$G$237,$G127)</f>
        <v>0</v>
      </c>
      <c r="CE127" s="2">
        <f>SUMIFS(Import!CE$2:CE$237,Import!$F$2:$F$237,$F127,Import!$G$2:$G$237,$G127)</f>
        <v>0</v>
      </c>
      <c r="CF127" s="2">
        <f>SUMIFS(Import!CF$2:CF$237,Import!$F$2:$F$237,$F127,Import!$G$2:$G$237,$G127)</f>
        <v>0</v>
      </c>
      <c r="CG127" s="2">
        <f>SUMIFS(Import!CG$2:CG$237,Import!$F$2:$F$237,$F127,Import!$G$2:$G$237,$G127)</f>
        <v>0</v>
      </c>
      <c r="CH127" s="2">
        <f t="shared" si="75"/>
        <v>0</v>
      </c>
      <c r="CI127" s="2">
        <f t="shared" si="75"/>
        <v>0</v>
      </c>
      <c r="CJ127" s="2">
        <f t="shared" si="75"/>
        <v>0</v>
      </c>
      <c r="CK127" s="2">
        <f>SUMIFS(Import!CK$2:CK$237,Import!$F$2:$F$237,$F127,Import!$G$2:$G$237,$G127)</f>
        <v>0</v>
      </c>
      <c r="CL127" s="2">
        <f>SUMIFS(Import!CL$2:CL$237,Import!$F$2:$F$237,$F127,Import!$G$2:$G$237,$G127)</f>
        <v>0</v>
      </c>
      <c r="CM127" s="2">
        <f>SUMIFS(Import!CM$2:CM$237,Import!$F$2:$F$237,$F127,Import!$G$2:$G$237,$G127)</f>
        <v>0</v>
      </c>
      <c r="CN127" s="2">
        <f>SUMIFS(Import!CN$2:CN$237,Import!$F$2:$F$237,$F127,Import!$G$2:$G$237,$G127)</f>
        <v>0</v>
      </c>
      <c r="CO127" s="3">
        <f t="shared" si="76"/>
        <v>0</v>
      </c>
      <c r="CP127" s="3">
        <f t="shared" si="76"/>
        <v>0</v>
      </c>
      <c r="CQ127" s="3">
        <f t="shared" si="76"/>
        <v>0</v>
      </c>
      <c r="CR127" s="2">
        <f>SUMIFS(Import!CR$2:CR$237,Import!$F$2:$F$237,$F127,Import!$G$2:$G$237,$G127)</f>
        <v>0</v>
      </c>
      <c r="CS127" s="2">
        <f>SUMIFS(Import!CS$2:CS$237,Import!$F$2:$F$237,$F127,Import!$G$2:$G$237,$G127)</f>
        <v>0</v>
      </c>
      <c r="CT127" s="2">
        <f>SUMIFS(Import!CT$2:CT$237,Import!$F$2:$F$237,$F127,Import!$G$2:$G$237,$G127)</f>
        <v>0</v>
      </c>
    </row>
    <row r="128" spans="1:98" x14ac:dyDescent="0.25">
      <c r="A128" s="2" t="s">
        <v>38</v>
      </c>
      <c r="B128" s="2" t="s">
        <v>39</v>
      </c>
      <c r="C128" s="2">
        <v>1</v>
      </c>
      <c r="D128" s="2" t="s">
        <v>40</v>
      </c>
      <c r="E128" s="2">
        <v>35</v>
      </c>
      <c r="F128" s="2" t="s">
        <v>67</v>
      </c>
      <c r="G128" s="2">
        <v>4</v>
      </c>
      <c r="H128" s="2">
        <f>IF(SUMIFS(Import!H$2:H$237,Import!$F$2:$F$237,$F128,Import!$G$2:$G$237,$G128)=0,Data_T1!$H128,SUMIFS(Import!H$2:H$237,Import!$F$2:$F$237,$F128,Import!$G$2:$G$237,$G128))</f>
        <v>1525</v>
      </c>
      <c r="I128" s="2">
        <f>SUMIFS(Import!I$2:I$237,Import!$F$2:$F$237,$F128,Import!$G$2:$G$237,$G128)</f>
        <v>985</v>
      </c>
      <c r="J128" s="2">
        <f>SUMIFS(Import!J$2:J$237,Import!$F$2:$F$237,$F128,Import!$G$2:$G$237,$G128)</f>
        <v>64.59</v>
      </c>
      <c r="K128" s="2">
        <f>SUMIFS(Import!K$2:K$237,Import!$F$2:$F$237,$F128,Import!$G$2:$G$237,$G128)</f>
        <v>540</v>
      </c>
      <c r="L128" s="2">
        <f>SUMIFS(Import!L$2:L$237,Import!$F$2:$F$237,$F128,Import!$G$2:$G$237,$G128)</f>
        <v>35.409999999999997</v>
      </c>
      <c r="M128" s="2">
        <f>SUMIFS(Import!M$2:M$237,Import!$F$2:$F$237,$F128,Import!$G$2:$G$237,$G128)</f>
        <v>17</v>
      </c>
      <c r="N128" s="2">
        <f>SUMIFS(Import!N$2:N$237,Import!$F$2:$F$237,$F128,Import!$G$2:$G$237,$G128)</f>
        <v>1.1100000000000001</v>
      </c>
      <c r="O128" s="2">
        <f>SUMIFS(Import!O$2:O$237,Import!$F$2:$F$237,$F128,Import!$G$2:$G$237,$G128)</f>
        <v>3.15</v>
      </c>
      <c r="P128" s="2">
        <f>SUMIFS(Import!P$2:P$237,Import!$F$2:$F$237,$F128,Import!$G$2:$G$237,$G128)</f>
        <v>22</v>
      </c>
      <c r="Q128" s="2">
        <f>SUMIFS(Import!Q$2:Q$237,Import!$F$2:$F$237,$F128,Import!$G$2:$G$237,$G128)</f>
        <v>1.44</v>
      </c>
      <c r="R128" s="2">
        <f>SUMIFS(Import!R$2:R$237,Import!$F$2:$F$237,$F128,Import!$G$2:$G$237,$G128)</f>
        <v>4.07</v>
      </c>
      <c r="S128" s="2">
        <f>SUMIFS(Import!S$2:S$237,Import!$F$2:$F$237,$F128,Import!$G$2:$G$237,$G128)</f>
        <v>501</v>
      </c>
      <c r="T128" s="2">
        <f>SUMIFS(Import!T$2:T$237,Import!$F$2:$F$237,$F128,Import!$G$2:$G$237,$G128)</f>
        <v>32.85</v>
      </c>
      <c r="U128" s="2">
        <f>SUMIFS(Import!U$2:U$237,Import!$F$2:$F$237,$F128,Import!$G$2:$G$237,$G128)</f>
        <v>92.78</v>
      </c>
      <c r="V128" s="2">
        <f>SUMIFS(Import!V$2:V$237,Import!$F$2:$F$237,$F128,Import!$G$2:$G$237,$G128)</f>
        <v>1</v>
      </c>
      <c r="W128" s="2" t="str">
        <f t="shared" si="66"/>
        <v>M</v>
      </c>
      <c r="X128" s="2" t="str">
        <f t="shared" si="66"/>
        <v>GREIG</v>
      </c>
      <c r="Y128" s="2" t="str">
        <f t="shared" si="66"/>
        <v>Moana</v>
      </c>
      <c r="Z128" s="2">
        <f>SUMIFS(Import!Z$2:Z$237,Import!$F$2:$F$237,$F128,Import!$G$2:$G$237,$G128)</f>
        <v>188</v>
      </c>
      <c r="AA128" s="2">
        <f>SUMIFS(Import!AA$2:AA$237,Import!$F$2:$F$237,$F128,Import!$G$2:$G$237,$G128)</f>
        <v>12.33</v>
      </c>
      <c r="AB128" s="2">
        <f>SUMIFS(Import!AB$2:AB$237,Import!$F$2:$F$237,$F128,Import!$G$2:$G$237,$G128)</f>
        <v>37.520000000000003</v>
      </c>
      <c r="AC128" s="2">
        <f>SUMIFS(Import!AC$2:AC$237,Import!$F$2:$F$237,$F128,Import!$G$2:$G$237,$G128)</f>
        <v>3</v>
      </c>
      <c r="AD128" s="2" t="str">
        <f t="shared" si="67"/>
        <v>F</v>
      </c>
      <c r="AE128" s="2" t="str">
        <f t="shared" si="67"/>
        <v>SAGE</v>
      </c>
      <c r="AF128" s="2" t="str">
        <f t="shared" si="67"/>
        <v>Maina</v>
      </c>
      <c r="AG128" s="2">
        <f>SUMIFS(Import!AG$2:AG$237,Import!$F$2:$F$237,$F128,Import!$G$2:$G$237,$G128)</f>
        <v>313</v>
      </c>
      <c r="AH128" s="2">
        <f>SUMIFS(Import!AH$2:AH$237,Import!$F$2:$F$237,$F128,Import!$G$2:$G$237,$G128)</f>
        <v>20.52</v>
      </c>
      <c r="AI128" s="2">
        <f>SUMIFS(Import!AI$2:AI$237,Import!$F$2:$F$237,$F128,Import!$G$2:$G$237,$G128)</f>
        <v>62.48</v>
      </c>
      <c r="AJ128" s="2">
        <f>SUMIFS(Import!AJ$2:AJ$237,Import!$F$2:$F$237,$F128,Import!$G$2:$G$237,$G128)</f>
        <v>0</v>
      </c>
      <c r="AK128" s="2">
        <f t="shared" si="68"/>
        <v>0</v>
      </c>
      <c r="AL128" s="2">
        <f t="shared" si="68"/>
        <v>0</v>
      </c>
      <c r="AM128" s="2">
        <f t="shared" si="68"/>
        <v>0</v>
      </c>
      <c r="AN128" s="2">
        <f>SUMIFS(Import!AN$2:AN$237,Import!$F$2:$F$237,$F128,Import!$G$2:$G$237,$G128)</f>
        <v>0</v>
      </c>
      <c r="AO128" s="2">
        <f>SUMIFS(Import!AO$2:AO$237,Import!$F$2:$F$237,$F128,Import!$G$2:$G$237,$G128)</f>
        <v>0</v>
      </c>
      <c r="AP128" s="2">
        <f>SUMIFS(Import!AP$2:AP$237,Import!$F$2:$F$237,$F128,Import!$G$2:$G$237,$G128)</f>
        <v>0</v>
      </c>
      <c r="AQ128" s="2">
        <f>SUMIFS(Import!AQ$2:AQ$237,Import!$F$2:$F$237,$F128,Import!$G$2:$G$237,$G128)</f>
        <v>0</v>
      </c>
      <c r="AR128" s="2">
        <f t="shared" si="69"/>
        <v>0</v>
      </c>
      <c r="AS128" s="2">
        <f t="shared" si="69"/>
        <v>0</v>
      </c>
      <c r="AT128" s="2">
        <f t="shared" si="69"/>
        <v>0</v>
      </c>
      <c r="AU128" s="2">
        <f>SUMIFS(Import!AU$2:AU$237,Import!$F$2:$F$237,$F128,Import!$G$2:$G$237,$G128)</f>
        <v>0</v>
      </c>
      <c r="AV128" s="2">
        <f>SUMIFS(Import!AV$2:AV$237,Import!$F$2:$F$237,$F128,Import!$G$2:$G$237,$G128)</f>
        <v>0</v>
      </c>
      <c r="AW128" s="2">
        <f>SUMIFS(Import!AW$2:AW$237,Import!$F$2:$F$237,$F128,Import!$G$2:$G$237,$G128)</f>
        <v>0</v>
      </c>
      <c r="AX128" s="2">
        <f>SUMIFS(Import!AX$2:AX$237,Import!$F$2:$F$237,$F128,Import!$G$2:$G$237,$G128)</f>
        <v>0</v>
      </c>
      <c r="AY128" s="2">
        <f t="shared" si="70"/>
        <v>0</v>
      </c>
      <c r="AZ128" s="2">
        <f t="shared" si="70"/>
        <v>0</v>
      </c>
      <c r="BA128" s="2">
        <f t="shared" si="70"/>
        <v>0</v>
      </c>
      <c r="BB128" s="2">
        <f>SUMIFS(Import!BB$2:BB$237,Import!$F$2:$F$237,$F128,Import!$G$2:$G$237,$G128)</f>
        <v>0</v>
      </c>
      <c r="BC128" s="2">
        <f>SUMIFS(Import!BC$2:BC$237,Import!$F$2:$F$237,$F128,Import!$G$2:$G$237,$G128)</f>
        <v>0</v>
      </c>
      <c r="BD128" s="2">
        <f>SUMIFS(Import!BD$2:BD$237,Import!$F$2:$F$237,$F128,Import!$G$2:$G$237,$G128)</f>
        <v>0</v>
      </c>
      <c r="BE128" s="2">
        <f>SUMIFS(Import!BE$2:BE$237,Import!$F$2:$F$237,$F128,Import!$G$2:$G$237,$G128)</f>
        <v>0</v>
      </c>
      <c r="BF128" s="2">
        <f t="shared" si="71"/>
        <v>0</v>
      </c>
      <c r="BG128" s="2">
        <f t="shared" si="71"/>
        <v>0</v>
      </c>
      <c r="BH128" s="2">
        <f t="shared" si="71"/>
        <v>0</v>
      </c>
      <c r="BI128" s="2">
        <f>SUMIFS(Import!BI$2:BI$237,Import!$F$2:$F$237,$F128,Import!$G$2:$G$237,$G128)</f>
        <v>0</v>
      </c>
      <c r="BJ128" s="2">
        <f>SUMIFS(Import!BJ$2:BJ$237,Import!$F$2:$F$237,$F128,Import!$G$2:$G$237,$G128)</f>
        <v>0</v>
      </c>
      <c r="BK128" s="2">
        <f>SUMIFS(Import!BK$2:BK$237,Import!$F$2:$F$237,$F128,Import!$G$2:$G$237,$G128)</f>
        <v>0</v>
      </c>
      <c r="BL128" s="2">
        <f>SUMIFS(Import!BL$2:BL$237,Import!$F$2:$F$237,$F128,Import!$G$2:$G$237,$G128)</f>
        <v>0</v>
      </c>
      <c r="BM128" s="2">
        <f t="shared" si="72"/>
        <v>0</v>
      </c>
      <c r="BN128" s="2">
        <f t="shared" si="72"/>
        <v>0</v>
      </c>
      <c r="BO128" s="2">
        <f t="shared" si="72"/>
        <v>0</v>
      </c>
      <c r="BP128" s="2">
        <f>SUMIFS(Import!BP$2:BP$237,Import!$F$2:$F$237,$F128,Import!$G$2:$G$237,$G128)</f>
        <v>0</v>
      </c>
      <c r="BQ128" s="2">
        <f>SUMIFS(Import!BQ$2:BQ$237,Import!$F$2:$F$237,$F128,Import!$G$2:$G$237,$G128)</f>
        <v>0</v>
      </c>
      <c r="BR128" s="2">
        <f>SUMIFS(Import!BR$2:BR$237,Import!$F$2:$F$237,$F128,Import!$G$2:$G$237,$G128)</f>
        <v>0</v>
      </c>
      <c r="BS128" s="2">
        <f>SUMIFS(Import!BS$2:BS$237,Import!$F$2:$F$237,$F128,Import!$G$2:$G$237,$G128)</f>
        <v>0</v>
      </c>
      <c r="BT128" s="2">
        <f t="shared" si="73"/>
        <v>0</v>
      </c>
      <c r="BU128" s="2">
        <f t="shared" si="73"/>
        <v>0</v>
      </c>
      <c r="BV128" s="2">
        <f t="shared" si="73"/>
        <v>0</v>
      </c>
      <c r="BW128" s="2">
        <f>SUMIFS(Import!BW$2:BW$237,Import!$F$2:$F$237,$F128,Import!$G$2:$G$237,$G128)</f>
        <v>0</v>
      </c>
      <c r="BX128" s="2">
        <f>SUMIFS(Import!BX$2:BX$237,Import!$F$2:$F$237,$F128,Import!$G$2:$G$237,$G128)</f>
        <v>0</v>
      </c>
      <c r="BY128" s="2">
        <f>SUMIFS(Import!BY$2:BY$237,Import!$F$2:$F$237,$F128,Import!$G$2:$G$237,$G128)</f>
        <v>0</v>
      </c>
      <c r="BZ128" s="2">
        <f>SUMIFS(Import!BZ$2:BZ$237,Import!$F$2:$F$237,$F128,Import!$G$2:$G$237,$G128)</f>
        <v>0</v>
      </c>
      <c r="CA128" s="2">
        <f t="shared" si="74"/>
        <v>0</v>
      </c>
      <c r="CB128" s="2">
        <f t="shared" si="74"/>
        <v>0</v>
      </c>
      <c r="CC128" s="2">
        <f t="shared" si="74"/>
        <v>0</v>
      </c>
      <c r="CD128" s="2">
        <f>SUMIFS(Import!CD$2:CD$237,Import!$F$2:$F$237,$F128,Import!$G$2:$G$237,$G128)</f>
        <v>0</v>
      </c>
      <c r="CE128" s="2">
        <f>SUMIFS(Import!CE$2:CE$237,Import!$F$2:$F$237,$F128,Import!$G$2:$G$237,$G128)</f>
        <v>0</v>
      </c>
      <c r="CF128" s="2">
        <f>SUMIFS(Import!CF$2:CF$237,Import!$F$2:$F$237,$F128,Import!$G$2:$G$237,$G128)</f>
        <v>0</v>
      </c>
      <c r="CG128" s="2">
        <f>SUMIFS(Import!CG$2:CG$237,Import!$F$2:$F$237,$F128,Import!$G$2:$G$237,$G128)</f>
        <v>0</v>
      </c>
      <c r="CH128" s="2">
        <f t="shared" si="75"/>
        <v>0</v>
      </c>
      <c r="CI128" s="2">
        <f t="shared" si="75"/>
        <v>0</v>
      </c>
      <c r="CJ128" s="2">
        <f t="shared" si="75"/>
        <v>0</v>
      </c>
      <c r="CK128" s="2">
        <f>SUMIFS(Import!CK$2:CK$237,Import!$F$2:$F$237,$F128,Import!$G$2:$G$237,$G128)</f>
        <v>0</v>
      </c>
      <c r="CL128" s="2">
        <f>SUMIFS(Import!CL$2:CL$237,Import!$F$2:$F$237,$F128,Import!$G$2:$G$237,$G128)</f>
        <v>0</v>
      </c>
      <c r="CM128" s="2">
        <f>SUMIFS(Import!CM$2:CM$237,Import!$F$2:$F$237,$F128,Import!$G$2:$G$237,$G128)</f>
        <v>0</v>
      </c>
      <c r="CN128" s="2">
        <f>SUMIFS(Import!CN$2:CN$237,Import!$F$2:$F$237,$F128,Import!$G$2:$G$237,$G128)</f>
        <v>0</v>
      </c>
      <c r="CO128" s="3">
        <f t="shared" si="76"/>
        <v>0</v>
      </c>
      <c r="CP128" s="3">
        <f t="shared" si="76"/>
        <v>0</v>
      </c>
      <c r="CQ128" s="3">
        <f t="shared" si="76"/>
        <v>0</v>
      </c>
      <c r="CR128" s="2">
        <f>SUMIFS(Import!CR$2:CR$237,Import!$F$2:$F$237,$F128,Import!$G$2:$G$237,$G128)</f>
        <v>0</v>
      </c>
      <c r="CS128" s="2">
        <f>SUMIFS(Import!CS$2:CS$237,Import!$F$2:$F$237,$F128,Import!$G$2:$G$237,$G128)</f>
        <v>0</v>
      </c>
      <c r="CT128" s="2">
        <f>SUMIFS(Import!CT$2:CT$237,Import!$F$2:$F$237,$F128,Import!$G$2:$G$237,$G128)</f>
        <v>0</v>
      </c>
    </row>
    <row r="129" spans="1:98" x14ac:dyDescent="0.25">
      <c r="A129" s="2" t="s">
        <v>38</v>
      </c>
      <c r="B129" s="2" t="s">
        <v>39</v>
      </c>
      <c r="C129" s="2">
        <v>1</v>
      </c>
      <c r="D129" s="2" t="s">
        <v>40</v>
      </c>
      <c r="E129" s="2">
        <v>35</v>
      </c>
      <c r="F129" s="2" t="s">
        <v>67</v>
      </c>
      <c r="G129" s="2">
        <v>5</v>
      </c>
      <c r="H129" s="2">
        <f>IF(SUMIFS(Import!H$2:H$237,Import!$F$2:$F$237,$F129,Import!$G$2:$G$237,$G129)=0,Data_T1!$H129,SUMIFS(Import!H$2:H$237,Import!$F$2:$F$237,$F129,Import!$G$2:$G$237,$G129))</f>
        <v>1120</v>
      </c>
      <c r="I129" s="2">
        <f>SUMIFS(Import!I$2:I$237,Import!$F$2:$F$237,$F129,Import!$G$2:$G$237,$G129)</f>
        <v>690</v>
      </c>
      <c r="J129" s="2">
        <f>SUMIFS(Import!J$2:J$237,Import!$F$2:$F$237,$F129,Import!$G$2:$G$237,$G129)</f>
        <v>61.61</v>
      </c>
      <c r="K129" s="2">
        <f>SUMIFS(Import!K$2:K$237,Import!$F$2:$F$237,$F129,Import!$G$2:$G$237,$G129)</f>
        <v>430</v>
      </c>
      <c r="L129" s="2">
        <f>SUMIFS(Import!L$2:L$237,Import!$F$2:$F$237,$F129,Import!$G$2:$G$237,$G129)</f>
        <v>38.39</v>
      </c>
      <c r="M129" s="2">
        <f>SUMIFS(Import!M$2:M$237,Import!$F$2:$F$237,$F129,Import!$G$2:$G$237,$G129)</f>
        <v>13</v>
      </c>
      <c r="N129" s="2">
        <f>SUMIFS(Import!N$2:N$237,Import!$F$2:$F$237,$F129,Import!$G$2:$G$237,$G129)</f>
        <v>1.1599999999999999</v>
      </c>
      <c r="O129" s="2">
        <f>SUMIFS(Import!O$2:O$237,Import!$F$2:$F$237,$F129,Import!$G$2:$G$237,$G129)</f>
        <v>3.02</v>
      </c>
      <c r="P129" s="2">
        <f>SUMIFS(Import!P$2:P$237,Import!$F$2:$F$237,$F129,Import!$G$2:$G$237,$G129)</f>
        <v>10</v>
      </c>
      <c r="Q129" s="2">
        <f>SUMIFS(Import!Q$2:Q$237,Import!$F$2:$F$237,$F129,Import!$G$2:$G$237,$G129)</f>
        <v>0.89</v>
      </c>
      <c r="R129" s="2">
        <f>SUMIFS(Import!R$2:R$237,Import!$F$2:$F$237,$F129,Import!$G$2:$G$237,$G129)</f>
        <v>2.33</v>
      </c>
      <c r="S129" s="2">
        <f>SUMIFS(Import!S$2:S$237,Import!$F$2:$F$237,$F129,Import!$G$2:$G$237,$G129)</f>
        <v>407</v>
      </c>
      <c r="T129" s="2">
        <f>SUMIFS(Import!T$2:T$237,Import!$F$2:$F$237,$F129,Import!$G$2:$G$237,$G129)</f>
        <v>36.340000000000003</v>
      </c>
      <c r="U129" s="2">
        <f>SUMIFS(Import!U$2:U$237,Import!$F$2:$F$237,$F129,Import!$G$2:$G$237,$G129)</f>
        <v>94.65</v>
      </c>
      <c r="V129" s="2">
        <f>SUMIFS(Import!V$2:V$237,Import!$F$2:$F$237,$F129,Import!$G$2:$G$237,$G129)</f>
        <v>1</v>
      </c>
      <c r="W129" s="2" t="str">
        <f t="shared" si="66"/>
        <v>M</v>
      </c>
      <c r="X129" s="2" t="str">
        <f t="shared" si="66"/>
        <v>GREIG</v>
      </c>
      <c r="Y129" s="2" t="str">
        <f t="shared" si="66"/>
        <v>Moana</v>
      </c>
      <c r="Z129" s="2">
        <f>SUMIFS(Import!Z$2:Z$237,Import!$F$2:$F$237,$F129,Import!$G$2:$G$237,$G129)</f>
        <v>126</v>
      </c>
      <c r="AA129" s="2">
        <f>SUMIFS(Import!AA$2:AA$237,Import!$F$2:$F$237,$F129,Import!$G$2:$G$237,$G129)</f>
        <v>11.25</v>
      </c>
      <c r="AB129" s="2">
        <f>SUMIFS(Import!AB$2:AB$237,Import!$F$2:$F$237,$F129,Import!$G$2:$G$237,$G129)</f>
        <v>30.96</v>
      </c>
      <c r="AC129" s="2">
        <f>SUMIFS(Import!AC$2:AC$237,Import!$F$2:$F$237,$F129,Import!$G$2:$G$237,$G129)</f>
        <v>3</v>
      </c>
      <c r="AD129" s="2" t="str">
        <f t="shared" si="67"/>
        <v>F</v>
      </c>
      <c r="AE129" s="2" t="str">
        <f t="shared" si="67"/>
        <v>SAGE</v>
      </c>
      <c r="AF129" s="2" t="str">
        <f t="shared" si="67"/>
        <v>Maina</v>
      </c>
      <c r="AG129" s="2">
        <f>SUMIFS(Import!AG$2:AG$237,Import!$F$2:$F$237,$F129,Import!$G$2:$G$237,$G129)</f>
        <v>281</v>
      </c>
      <c r="AH129" s="2">
        <f>SUMIFS(Import!AH$2:AH$237,Import!$F$2:$F$237,$F129,Import!$G$2:$G$237,$G129)</f>
        <v>25.09</v>
      </c>
      <c r="AI129" s="2">
        <f>SUMIFS(Import!AI$2:AI$237,Import!$F$2:$F$237,$F129,Import!$G$2:$G$237,$G129)</f>
        <v>69.040000000000006</v>
      </c>
      <c r="AJ129" s="2">
        <f>SUMIFS(Import!AJ$2:AJ$237,Import!$F$2:$F$237,$F129,Import!$G$2:$G$237,$G129)</f>
        <v>0</v>
      </c>
      <c r="AK129" s="2">
        <f t="shared" si="68"/>
        <v>0</v>
      </c>
      <c r="AL129" s="2">
        <f t="shared" si="68"/>
        <v>0</v>
      </c>
      <c r="AM129" s="2">
        <f t="shared" si="68"/>
        <v>0</v>
      </c>
      <c r="AN129" s="2">
        <f>SUMIFS(Import!AN$2:AN$237,Import!$F$2:$F$237,$F129,Import!$G$2:$G$237,$G129)</f>
        <v>0</v>
      </c>
      <c r="AO129" s="2">
        <f>SUMIFS(Import!AO$2:AO$237,Import!$F$2:$F$237,$F129,Import!$G$2:$G$237,$G129)</f>
        <v>0</v>
      </c>
      <c r="AP129" s="2">
        <f>SUMIFS(Import!AP$2:AP$237,Import!$F$2:$F$237,$F129,Import!$G$2:$G$237,$G129)</f>
        <v>0</v>
      </c>
      <c r="AQ129" s="2">
        <f>SUMIFS(Import!AQ$2:AQ$237,Import!$F$2:$F$237,$F129,Import!$G$2:$G$237,$G129)</f>
        <v>0</v>
      </c>
      <c r="AR129" s="2">
        <f t="shared" si="69"/>
        <v>0</v>
      </c>
      <c r="AS129" s="2">
        <f t="shared" si="69"/>
        <v>0</v>
      </c>
      <c r="AT129" s="2">
        <f t="shared" si="69"/>
        <v>0</v>
      </c>
      <c r="AU129" s="2">
        <f>SUMIFS(Import!AU$2:AU$237,Import!$F$2:$F$237,$F129,Import!$G$2:$G$237,$G129)</f>
        <v>0</v>
      </c>
      <c r="AV129" s="2">
        <f>SUMIFS(Import!AV$2:AV$237,Import!$F$2:$F$237,$F129,Import!$G$2:$G$237,$G129)</f>
        <v>0</v>
      </c>
      <c r="AW129" s="2">
        <f>SUMIFS(Import!AW$2:AW$237,Import!$F$2:$F$237,$F129,Import!$G$2:$G$237,$G129)</f>
        <v>0</v>
      </c>
      <c r="AX129" s="2">
        <f>SUMIFS(Import!AX$2:AX$237,Import!$F$2:$F$237,$F129,Import!$G$2:$G$237,$G129)</f>
        <v>0</v>
      </c>
      <c r="AY129" s="2">
        <f t="shared" si="70"/>
        <v>0</v>
      </c>
      <c r="AZ129" s="2">
        <f t="shared" si="70"/>
        <v>0</v>
      </c>
      <c r="BA129" s="2">
        <f t="shared" si="70"/>
        <v>0</v>
      </c>
      <c r="BB129" s="2">
        <f>SUMIFS(Import!BB$2:BB$237,Import!$F$2:$F$237,$F129,Import!$G$2:$G$237,$G129)</f>
        <v>0</v>
      </c>
      <c r="BC129" s="2">
        <f>SUMIFS(Import!BC$2:BC$237,Import!$F$2:$F$237,$F129,Import!$G$2:$G$237,$G129)</f>
        <v>0</v>
      </c>
      <c r="BD129" s="2">
        <f>SUMIFS(Import!BD$2:BD$237,Import!$F$2:$F$237,$F129,Import!$G$2:$G$237,$G129)</f>
        <v>0</v>
      </c>
      <c r="BE129" s="2">
        <f>SUMIFS(Import!BE$2:BE$237,Import!$F$2:$F$237,$F129,Import!$G$2:$G$237,$G129)</f>
        <v>0</v>
      </c>
      <c r="BF129" s="2">
        <f t="shared" si="71"/>
        <v>0</v>
      </c>
      <c r="BG129" s="2">
        <f t="shared" si="71"/>
        <v>0</v>
      </c>
      <c r="BH129" s="2">
        <f t="shared" si="71"/>
        <v>0</v>
      </c>
      <c r="BI129" s="2">
        <f>SUMIFS(Import!BI$2:BI$237,Import!$F$2:$F$237,$F129,Import!$G$2:$G$237,$G129)</f>
        <v>0</v>
      </c>
      <c r="BJ129" s="2">
        <f>SUMIFS(Import!BJ$2:BJ$237,Import!$F$2:$F$237,$F129,Import!$G$2:$G$237,$G129)</f>
        <v>0</v>
      </c>
      <c r="BK129" s="2">
        <f>SUMIFS(Import!BK$2:BK$237,Import!$F$2:$F$237,$F129,Import!$G$2:$G$237,$G129)</f>
        <v>0</v>
      </c>
      <c r="BL129" s="2">
        <f>SUMIFS(Import!BL$2:BL$237,Import!$F$2:$F$237,$F129,Import!$G$2:$G$237,$G129)</f>
        <v>0</v>
      </c>
      <c r="BM129" s="2">
        <f t="shared" si="72"/>
        <v>0</v>
      </c>
      <c r="BN129" s="2">
        <f t="shared" si="72"/>
        <v>0</v>
      </c>
      <c r="BO129" s="2">
        <f t="shared" si="72"/>
        <v>0</v>
      </c>
      <c r="BP129" s="2">
        <f>SUMIFS(Import!BP$2:BP$237,Import!$F$2:$F$237,$F129,Import!$G$2:$G$237,$G129)</f>
        <v>0</v>
      </c>
      <c r="BQ129" s="2">
        <f>SUMIFS(Import!BQ$2:BQ$237,Import!$F$2:$F$237,$F129,Import!$G$2:$G$237,$G129)</f>
        <v>0</v>
      </c>
      <c r="BR129" s="2">
        <f>SUMIFS(Import!BR$2:BR$237,Import!$F$2:$F$237,$F129,Import!$G$2:$G$237,$G129)</f>
        <v>0</v>
      </c>
      <c r="BS129" s="2">
        <f>SUMIFS(Import!BS$2:BS$237,Import!$F$2:$F$237,$F129,Import!$G$2:$G$237,$G129)</f>
        <v>0</v>
      </c>
      <c r="BT129" s="2">
        <f t="shared" si="73"/>
        <v>0</v>
      </c>
      <c r="BU129" s="2">
        <f t="shared" si="73"/>
        <v>0</v>
      </c>
      <c r="BV129" s="2">
        <f t="shared" si="73"/>
        <v>0</v>
      </c>
      <c r="BW129" s="2">
        <f>SUMIFS(Import!BW$2:BW$237,Import!$F$2:$F$237,$F129,Import!$G$2:$G$237,$G129)</f>
        <v>0</v>
      </c>
      <c r="BX129" s="2">
        <f>SUMIFS(Import!BX$2:BX$237,Import!$F$2:$F$237,$F129,Import!$G$2:$G$237,$G129)</f>
        <v>0</v>
      </c>
      <c r="BY129" s="2">
        <f>SUMIFS(Import!BY$2:BY$237,Import!$F$2:$F$237,$F129,Import!$G$2:$G$237,$G129)</f>
        <v>0</v>
      </c>
      <c r="BZ129" s="2">
        <f>SUMIFS(Import!BZ$2:BZ$237,Import!$F$2:$F$237,$F129,Import!$G$2:$G$237,$G129)</f>
        <v>0</v>
      </c>
      <c r="CA129" s="2">
        <f t="shared" si="74"/>
        <v>0</v>
      </c>
      <c r="CB129" s="2">
        <f t="shared" si="74"/>
        <v>0</v>
      </c>
      <c r="CC129" s="2">
        <f t="shared" si="74"/>
        <v>0</v>
      </c>
      <c r="CD129" s="2">
        <f>SUMIFS(Import!CD$2:CD$237,Import!$F$2:$F$237,$F129,Import!$G$2:$G$237,$G129)</f>
        <v>0</v>
      </c>
      <c r="CE129" s="2">
        <f>SUMIFS(Import!CE$2:CE$237,Import!$F$2:$F$237,$F129,Import!$G$2:$G$237,$G129)</f>
        <v>0</v>
      </c>
      <c r="CF129" s="2">
        <f>SUMIFS(Import!CF$2:CF$237,Import!$F$2:$F$237,$F129,Import!$G$2:$G$237,$G129)</f>
        <v>0</v>
      </c>
      <c r="CG129" s="2">
        <f>SUMIFS(Import!CG$2:CG$237,Import!$F$2:$F$237,$F129,Import!$G$2:$G$237,$G129)</f>
        <v>0</v>
      </c>
      <c r="CH129" s="2">
        <f t="shared" si="75"/>
        <v>0</v>
      </c>
      <c r="CI129" s="2">
        <f t="shared" si="75"/>
        <v>0</v>
      </c>
      <c r="CJ129" s="2">
        <f t="shared" si="75"/>
        <v>0</v>
      </c>
      <c r="CK129" s="2">
        <f>SUMIFS(Import!CK$2:CK$237,Import!$F$2:$F$237,$F129,Import!$G$2:$G$237,$G129)</f>
        <v>0</v>
      </c>
      <c r="CL129" s="2">
        <f>SUMIFS(Import!CL$2:CL$237,Import!$F$2:$F$237,$F129,Import!$G$2:$G$237,$G129)</f>
        <v>0</v>
      </c>
      <c r="CM129" s="2">
        <f>SUMIFS(Import!CM$2:CM$237,Import!$F$2:$F$237,$F129,Import!$G$2:$G$237,$G129)</f>
        <v>0</v>
      </c>
      <c r="CN129" s="2">
        <f>SUMIFS(Import!CN$2:CN$237,Import!$F$2:$F$237,$F129,Import!$G$2:$G$237,$G129)</f>
        <v>0</v>
      </c>
      <c r="CO129" s="3">
        <f t="shared" si="76"/>
        <v>0</v>
      </c>
      <c r="CP129" s="3">
        <f t="shared" si="76"/>
        <v>0</v>
      </c>
      <c r="CQ129" s="3">
        <f t="shared" si="76"/>
        <v>0</v>
      </c>
      <c r="CR129" s="2">
        <f>SUMIFS(Import!CR$2:CR$237,Import!$F$2:$F$237,$F129,Import!$G$2:$G$237,$G129)</f>
        <v>0</v>
      </c>
      <c r="CS129" s="2">
        <f>SUMIFS(Import!CS$2:CS$237,Import!$F$2:$F$237,$F129,Import!$G$2:$G$237,$G129)</f>
        <v>0</v>
      </c>
      <c r="CT129" s="2">
        <f>SUMIFS(Import!CT$2:CT$237,Import!$F$2:$F$237,$F129,Import!$G$2:$G$237,$G129)</f>
        <v>0</v>
      </c>
    </row>
    <row r="130" spans="1:98" x14ac:dyDescent="0.25">
      <c r="A130" s="2" t="s">
        <v>38</v>
      </c>
      <c r="B130" s="2" t="s">
        <v>39</v>
      </c>
      <c r="C130" s="2">
        <v>1</v>
      </c>
      <c r="D130" s="2" t="s">
        <v>40</v>
      </c>
      <c r="E130" s="2">
        <v>35</v>
      </c>
      <c r="F130" s="2" t="s">
        <v>67</v>
      </c>
      <c r="G130" s="2">
        <v>6</v>
      </c>
      <c r="H130" s="2">
        <f>IF(SUMIFS(Import!H$2:H$237,Import!$F$2:$F$237,$F130,Import!$G$2:$G$237,$G130)=0,Data_T1!$H130,SUMIFS(Import!H$2:H$237,Import!$F$2:$F$237,$F130,Import!$G$2:$G$237,$G130))</f>
        <v>1298</v>
      </c>
      <c r="I130" s="2">
        <f>SUMIFS(Import!I$2:I$237,Import!$F$2:$F$237,$F130,Import!$G$2:$G$237,$G130)</f>
        <v>785</v>
      </c>
      <c r="J130" s="2">
        <f>SUMIFS(Import!J$2:J$237,Import!$F$2:$F$237,$F130,Import!$G$2:$G$237,$G130)</f>
        <v>60.48</v>
      </c>
      <c r="K130" s="2">
        <f>SUMIFS(Import!K$2:K$237,Import!$F$2:$F$237,$F130,Import!$G$2:$G$237,$G130)</f>
        <v>513</v>
      </c>
      <c r="L130" s="2">
        <f>SUMIFS(Import!L$2:L$237,Import!$F$2:$F$237,$F130,Import!$G$2:$G$237,$G130)</f>
        <v>39.520000000000003</v>
      </c>
      <c r="M130" s="2">
        <f>SUMIFS(Import!M$2:M$237,Import!$F$2:$F$237,$F130,Import!$G$2:$G$237,$G130)</f>
        <v>12</v>
      </c>
      <c r="N130" s="2">
        <f>SUMIFS(Import!N$2:N$237,Import!$F$2:$F$237,$F130,Import!$G$2:$G$237,$G130)</f>
        <v>0.92</v>
      </c>
      <c r="O130" s="2">
        <f>SUMIFS(Import!O$2:O$237,Import!$F$2:$F$237,$F130,Import!$G$2:$G$237,$G130)</f>
        <v>2.34</v>
      </c>
      <c r="P130" s="2">
        <f>SUMIFS(Import!P$2:P$237,Import!$F$2:$F$237,$F130,Import!$G$2:$G$237,$G130)</f>
        <v>7</v>
      </c>
      <c r="Q130" s="2">
        <f>SUMIFS(Import!Q$2:Q$237,Import!$F$2:$F$237,$F130,Import!$G$2:$G$237,$G130)</f>
        <v>0.54</v>
      </c>
      <c r="R130" s="2">
        <f>SUMIFS(Import!R$2:R$237,Import!$F$2:$F$237,$F130,Import!$G$2:$G$237,$G130)</f>
        <v>1.36</v>
      </c>
      <c r="S130" s="2">
        <f>SUMIFS(Import!S$2:S$237,Import!$F$2:$F$237,$F130,Import!$G$2:$G$237,$G130)</f>
        <v>494</v>
      </c>
      <c r="T130" s="2">
        <f>SUMIFS(Import!T$2:T$237,Import!$F$2:$F$237,$F130,Import!$G$2:$G$237,$G130)</f>
        <v>38.06</v>
      </c>
      <c r="U130" s="2">
        <f>SUMIFS(Import!U$2:U$237,Import!$F$2:$F$237,$F130,Import!$G$2:$G$237,$G130)</f>
        <v>96.3</v>
      </c>
      <c r="V130" s="2">
        <f>SUMIFS(Import!V$2:V$237,Import!$F$2:$F$237,$F130,Import!$G$2:$G$237,$G130)</f>
        <v>1</v>
      </c>
      <c r="W130" s="2" t="str">
        <f t="shared" si="66"/>
        <v>M</v>
      </c>
      <c r="X130" s="2" t="str">
        <f t="shared" si="66"/>
        <v>GREIG</v>
      </c>
      <c r="Y130" s="2" t="str">
        <f t="shared" si="66"/>
        <v>Moana</v>
      </c>
      <c r="Z130" s="2">
        <f>SUMIFS(Import!Z$2:Z$237,Import!$F$2:$F$237,$F130,Import!$G$2:$G$237,$G130)</f>
        <v>114</v>
      </c>
      <c r="AA130" s="2">
        <f>SUMIFS(Import!AA$2:AA$237,Import!$F$2:$F$237,$F130,Import!$G$2:$G$237,$G130)</f>
        <v>8.7799999999999994</v>
      </c>
      <c r="AB130" s="2">
        <f>SUMIFS(Import!AB$2:AB$237,Import!$F$2:$F$237,$F130,Import!$G$2:$G$237,$G130)</f>
        <v>23.08</v>
      </c>
      <c r="AC130" s="2">
        <f>SUMIFS(Import!AC$2:AC$237,Import!$F$2:$F$237,$F130,Import!$G$2:$G$237,$G130)</f>
        <v>3</v>
      </c>
      <c r="AD130" s="2" t="str">
        <f t="shared" si="67"/>
        <v>F</v>
      </c>
      <c r="AE130" s="2" t="str">
        <f t="shared" si="67"/>
        <v>SAGE</v>
      </c>
      <c r="AF130" s="2" t="str">
        <f t="shared" si="67"/>
        <v>Maina</v>
      </c>
      <c r="AG130" s="2">
        <f>SUMIFS(Import!AG$2:AG$237,Import!$F$2:$F$237,$F130,Import!$G$2:$G$237,$G130)</f>
        <v>380</v>
      </c>
      <c r="AH130" s="2">
        <f>SUMIFS(Import!AH$2:AH$237,Import!$F$2:$F$237,$F130,Import!$G$2:$G$237,$G130)</f>
        <v>29.28</v>
      </c>
      <c r="AI130" s="2">
        <f>SUMIFS(Import!AI$2:AI$237,Import!$F$2:$F$237,$F130,Import!$G$2:$G$237,$G130)</f>
        <v>76.92</v>
      </c>
      <c r="AJ130" s="2">
        <f>SUMIFS(Import!AJ$2:AJ$237,Import!$F$2:$F$237,$F130,Import!$G$2:$G$237,$G130)</f>
        <v>0</v>
      </c>
      <c r="AK130" s="2">
        <f t="shared" si="68"/>
        <v>0</v>
      </c>
      <c r="AL130" s="2">
        <f t="shared" si="68"/>
        <v>0</v>
      </c>
      <c r="AM130" s="2">
        <f t="shared" si="68"/>
        <v>0</v>
      </c>
      <c r="AN130" s="2">
        <f>SUMIFS(Import!AN$2:AN$237,Import!$F$2:$F$237,$F130,Import!$G$2:$G$237,$G130)</f>
        <v>0</v>
      </c>
      <c r="AO130" s="2">
        <f>SUMIFS(Import!AO$2:AO$237,Import!$F$2:$F$237,$F130,Import!$G$2:$G$237,$G130)</f>
        <v>0</v>
      </c>
      <c r="AP130" s="2">
        <f>SUMIFS(Import!AP$2:AP$237,Import!$F$2:$F$237,$F130,Import!$G$2:$G$237,$G130)</f>
        <v>0</v>
      </c>
      <c r="AQ130" s="2">
        <f>SUMIFS(Import!AQ$2:AQ$237,Import!$F$2:$F$237,$F130,Import!$G$2:$G$237,$G130)</f>
        <v>0</v>
      </c>
      <c r="AR130" s="2">
        <f t="shared" si="69"/>
        <v>0</v>
      </c>
      <c r="AS130" s="2">
        <f t="shared" si="69"/>
        <v>0</v>
      </c>
      <c r="AT130" s="2">
        <f t="shared" si="69"/>
        <v>0</v>
      </c>
      <c r="AU130" s="2">
        <f>SUMIFS(Import!AU$2:AU$237,Import!$F$2:$F$237,$F130,Import!$G$2:$G$237,$G130)</f>
        <v>0</v>
      </c>
      <c r="AV130" s="2">
        <f>SUMIFS(Import!AV$2:AV$237,Import!$F$2:$F$237,$F130,Import!$G$2:$G$237,$G130)</f>
        <v>0</v>
      </c>
      <c r="AW130" s="2">
        <f>SUMIFS(Import!AW$2:AW$237,Import!$F$2:$F$237,$F130,Import!$G$2:$G$237,$G130)</f>
        <v>0</v>
      </c>
      <c r="AX130" s="2">
        <f>SUMIFS(Import!AX$2:AX$237,Import!$F$2:$F$237,$F130,Import!$G$2:$G$237,$G130)</f>
        <v>0</v>
      </c>
      <c r="AY130" s="2">
        <f t="shared" si="70"/>
        <v>0</v>
      </c>
      <c r="AZ130" s="2">
        <f t="shared" si="70"/>
        <v>0</v>
      </c>
      <c r="BA130" s="2">
        <f t="shared" si="70"/>
        <v>0</v>
      </c>
      <c r="BB130" s="2">
        <f>SUMIFS(Import!BB$2:BB$237,Import!$F$2:$F$237,$F130,Import!$G$2:$G$237,$G130)</f>
        <v>0</v>
      </c>
      <c r="BC130" s="2">
        <f>SUMIFS(Import!BC$2:BC$237,Import!$F$2:$F$237,$F130,Import!$G$2:$G$237,$G130)</f>
        <v>0</v>
      </c>
      <c r="BD130" s="2">
        <f>SUMIFS(Import!BD$2:BD$237,Import!$F$2:$F$237,$F130,Import!$G$2:$G$237,$G130)</f>
        <v>0</v>
      </c>
      <c r="BE130" s="2">
        <f>SUMIFS(Import!BE$2:BE$237,Import!$F$2:$F$237,$F130,Import!$G$2:$G$237,$G130)</f>
        <v>0</v>
      </c>
      <c r="BF130" s="2">
        <f t="shared" si="71"/>
        <v>0</v>
      </c>
      <c r="BG130" s="2">
        <f t="shared" si="71"/>
        <v>0</v>
      </c>
      <c r="BH130" s="2">
        <f t="shared" si="71"/>
        <v>0</v>
      </c>
      <c r="BI130" s="2">
        <f>SUMIFS(Import!BI$2:BI$237,Import!$F$2:$F$237,$F130,Import!$G$2:$G$237,$G130)</f>
        <v>0</v>
      </c>
      <c r="BJ130" s="2">
        <f>SUMIFS(Import!BJ$2:BJ$237,Import!$F$2:$F$237,$F130,Import!$G$2:$G$237,$G130)</f>
        <v>0</v>
      </c>
      <c r="BK130" s="2">
        <f>SUMIFS(Import!BK$2:BK$237,Import!$F$2:$F$237,$F130,Import!$G$2:$G$237,$G130)</f>
        <v>0</v>
      </c>
      <c r="BL130" s="2">
        <f>SUMIFS(Import!BL$2:BL$237,Import!$F$2:$F$237,$F130,Import!$G$2:$G$237,$G130)</f>
        <v>0</v>
      </c>
      <c r="BM130" s="2">
        <f t="shared" si="72"/>
        <v>0</v>
      </c>
      <c r="BN130" s="2">
        <f t="shared" si="72"/>
        <v>0</v>
      </c>
      <c r="BO130" s="2">
        <f t="shared" si="72"/>
        <v>0</v>
      </c>
      <c r="BP130" s="2">
        <f>SUMIFS(Import!BP$2:BP$237,Import!$F$2:$F$237,$F130,Import!$G$2:$G$237,$G130)</f>
        <v>0</v>
      </c>
      <c r="BQ130" s="2">
        <f>SUMIFS(Import!BQ$2:BQ$237,Import!$F$2:$F$237,$F130,Import!$G$2:$G$237,$G130)</f>
        <v>0</v>
      </c>
      <c r="BR130" s="2">
        <f>SUMIFS(Import!BR$2:BR$237,Import!$F$2:$F$237,$F130,Import!$G$2:$G$237,$G130)</f>
        <v>0</v>
      </c>
      <c r="BS130" s="2">
        <f>SUMIFS(Import!BS$2:BS$237,Import!$F$2:$F$237,$F130,Import!$G$2:$G$237,$G130)</f>
        <v>0</v>
      </c>
      <c r="BT130" s="2">
        <f t="shared" si="73"/>
        <v>0</v>
      </c>
      <c r="BU130" s="2">
        <f t="shared" si="73"/>
        <v>0</v>
      </c>
      <c r="BV130" s="2">
        <f t="shared" si="73"/>
        <v>0</v>
      </c>
      <c r="BW130" s="2">
        <f>SUMIFS(Import!BW$2:BW$237,Import!$F$2:$F$237,$F130,Import!$G$2:$G$237,$G130)</f>
        <v>0</v>
      </c>
      <c r="BX130" s="2">
        <f>SUMIFS(Import!BX$2:BX$237,Import!$F$2:$F$237,$F130,Import!$G$2:$G$237,$G130)</f>
        <v>0</v>
      </c>
      <c r="BY130" s="2">
        <f>SUMIFS(Import!BY$2:BY$237,Import!$F$2:$F$237,$F130,Import!$G$2:$G$237,$G130)</f>
        <v>0</v>
      </c>
      <c r="BZ130" s="2">
        <f>SUMIFS(Import!BZ$2:BZ$237,Import!$F$2:$F$237,$F130,Import!$G$2:$G$237,$G130)</f>
        <v>0</v>
      </c>
      <c r="CA130" s="2">
        <f t="shared" si="74"/>
        <v>0</v>
      </c>
      <c r="CB130" s="2">
        <f t="shared" si="74"/>
        <v>0</v>
      </c>
      <c r="CC130" s="2">
        <f t="shared" si="74"/>
        <v>0</v>
      </c>
      <c r="CD130" s="2">
        <f>SUMIFS(Import!CD$2:CD$237,Import!$F$2:$F$237,$F130,Import!$G$2:$G$237,$G130)</f>
        <v>0</v>
      </c>
      <c r="CE130" s="2">
        <f>SUMIFS(Import!CE$2:CE$237,Import!$F$2:$F$237,$F130,Import!$G$2:$G$237,$G130)</f>
        <v>0</v>
      </c>
      <c r="CF130" s="2">
        <f>SUMIFS(Import!CF$2:CF$237,Import!$F$2:$F$237,$F130,Import!$G$2:$G$237,$G130)</f>
        <v>0</v>
      </c>
      <c r="CG130" s="2">
        <f>SUMIFS(Import!CG$2:CG$237,Import!$F$2:$F$237,$F130,Import!$G$2:$G$237,$G130)</f>
        <v>0</v>
      </c>
      <c r="CH130" s="2">
        <f t="shared" si="75"/>
        <v>0</v>
      </c>
      <c r="CI130" s="2">
        <f t="shared" si="75"/>
        <v>0</v>
      </c>
      <c r="CJ130" s="2">
        <f t="shared" si="75"/>
        <v>0</v>
      </c>
      <c r="CK130" s="2">
        <f>SUMIFS(Import!CK$2:CK$237,Import!$F$2:$F$237,$F130,Import!$G$2:$G$237,$G130)</f>
        <v>0</v>
      </c>
      <c r="CL130" s="2">
        <f>SUMIFS(Import!CL$2:CL$237,Import!$F$2:$F$237,$F130,Import!$G$2:$G$237,$G130)</f>
        <v>0</v>
      </c>
      <c r="CM130" s="2">
        <f>SUMIFS(Import!CM$2:CM$237,Import!$F$2:$F$237,$F130,Import!$G$2:$G$237,$G130)</f>
        <v>0</v>
      </c>
      <c r="CN130" s="2">
        <f>SUMIFS(Import!CN$2:CN$237,Import!$F$2:$F$237,$F130,Import!$G$2:$G$237,$G130)</f>
        <v>0</v>
      </c>
      <c r="CO130" s="3">
        <f t="shared" si="76"/>
        <v>0</v>
      </c>
      <c r="CP130" s="3">
        <f t="shared" si="76"/>
        <v>0</v>
      </c>
      <c r="CQ130" s="3">
        <f t="shared" si="76"/>
        <v>0</v>
      </c>
      <c r="CR130" s="2">
        <f>SUMIFS(Import!CR$2:CR$237,Import!$F$2:$F$237,$F130,Import!$G$2:$G$237,$G130)</f>
        <v>0</v>
      </c>
      <c r="CS130" s="2">
        <f>SUMIFS(Import!CS$2:CS$237,Import!$F$2:$F$237,$F130,Import!$G$2:$G$237,$G130)</f>
        <v>0</v>
      </c>
      <c r="CT130" s="2">
        <f>SUMIFS(Import!CT$2:CT$237,Import!$F$2:$F$237,$F130,Import!$G$2:$G$237,$G130)</f>
        <v>0</v>
      </c>
    </row>
    <row r="131" spans="1:98" x14ac:dyDescent="0.25">
      <c r="A131" s="2" t="s">
        <v>38</v>
      </c>
      <c r="B131" s="2" t="s">
        <v>39</v>
      </c>
      <c r="C131" s="2">
        <v>1</v>
      </c>
      <c r="D131" s="2" t="s">
        <v>40</v>
      </c>
      <c r="E131" s="2">
        <v>35</v>
      </c>
      <c r="F131" s="2" t="s">
        <v>67</v>
      </c>
      <c r="G131" s="2">
        <v>7</v>
      </c>
      <c r="H131" s="2">
        <f>IF(SUMIFS(Import!H$2:H$237,Import!$F$2:$F$237,$F131,Import!$G$2:$G$237,$G131)=0,Data_T1!$H131,SUMIFS(Import!H$2:H$237,Import!$F$2:$F$237,$F131,Import!$G$2:$G$237,$G131))</f>
        <v>1271</v>
      </c>
      <c r="I131" s="2">
        <f>SUMIFS(Import!I$2:I$237,Import!$F$2:$F$237,$F131,Import!$G$2:$G$237,$G131)</f>
        <v>658</v>
      </c>
      <c r="J131" s="2">
        <f>SUMIFS(Import!J$2:J$237,Import!$F$2:$F$237,$F131,Import!$G$2:$G$237,$G131)</f>
        <v>51.77</v>
      </c>
      <c r="K131" s="2">
        <f>SUMIFS(Import!K$2:K$237,Import!$F$2:$F$237,$F131,Import!$G$2:$G$237,$G131)</f>
        <v>613</v>
      </c>
      <c r="L131" s="2">
        <f>SUMIFS(Import!L$2:L$237,Import!$F$2:$F$237,$F131,Import!$G$2:$G$237,$G131)</f>
        <v>48.23</v>
      </c>
      <c r="M131" s="2">
        <f>SUMIFS(Import!M$2:M$237,Import!$F$2:$F$237,$F131,Import!$G$2:$G$237,$G131)</f>
        <v>17</v>
      </c>
      <c r="N131" s="2">
        <f>SUMIFS(Import!N$2:N$237,Import!$F$2:$F$237,$F131,Import!$G$2:$G$237,$G131)</f>
        <v>1.34</v>
      </c>
      <c r="O131" s="2">
        <f>SUMIFS(Import!O$2:O$237,Import!$F$2:$F$237,$F131,Import!$G$2:$G$237,$G131)</f>
        <v>2.77</v>
      </c>
      <c r="P131" s="2">
        <f>SUMIFS(Import!P$2:P$237,Import!$F$2:$F$237,$F131,Import!$G$2:$G$237,$G131)</f>
        <v>28</v>
      </c>
      <c r="Q131" s="2">
        <f>SUMIFS(Import!Q$2:Q$237,Import!$F$2:$F$237,$F131,Import!$G$2:$G$237,$G131)</f>
        <v>2.2000000000000002</v>
      </c>
      <c r="R131" s="2">
        <f>SUMIFS(Import!R$2:R$237,Import!$F$2:$F$237,$F131,Import!$G$2:$G$237,$G131)</f>
        <v>4.57</v>
      </c>
      <c r="S131" s="2">
        <f>SUMIFS(Import!S$2:S$237,Import!$F$2:$F$237,$F131,Import!$G$2:$G$237,$G131)</f>
        <v>568</v>
      </c>
      <c r="T131" s="2">
        <f>SUMIFS(Import!T$2:T$237,Import!$F$2:$F$237,$F131,Import!$G$2:$G$237,$G131)</f>
        <v>44.69</v>
      </c>
      <c r="U131" s="2">
        <f>SUMIFS(Import!U$2:U$237,Import!$F$2:$F$237,$F131,Import!$G$2:$G$237,$G131)</f>
        <v>92.66</v>
      </c>
      <c r="V131" s="2">
        <f>SUMIFS(Import!V$2:V$237,Import!$F$2:$F$237,$F131,Import!$G$2:$G$237,$G131)</f>
        <v>1</v>
      </c>
      <c r="W131" s="2" t="str">
        <f t="shared" si="66"/>
        <v>M</v>
      </c>
      <c r="X131" s="2" t="str">
        <f t="shared" si="66"/>
        <v>GREIG</v>
      </c>
      <c r="Y131" s="2" t="str">
        <f t="shared" si="66"/>
        <v>Moana</v>
      </c>
      <c r="Z131" s="2">
        <f>SUMIFS(Import!Z$2:Z$237,Import!$F$2:$F$237,$F131,Import!$G$2:$G$237,$G131)</f>
        <v>206</v>
      </c>
      <c r="AA131" s="2">
        <f>SUMIFS(Import!AA$2:AA$237,Import!$F$2:$F$237,$F131,Import!$G$2:$G$237,$G131)</f>
        <v>16.21</v>
      </c>
      <c r="AB131" s="2">
        <f>SUMIFS(Import!AB$2:AB$237,Import!$F$2:$F$237,$F131,Import!$G$2:$G$237,$G131)</f>
        <v>36.270000000000003</v>
      </c>
      <c r="AC131" s="2">
        <f>SUMIFS(Import!AC$2:AC$237,Import!$F$2:$F$237,$F131,Import!$G$2:$G$237,$G131)</f>
        <v>3</v>
      </c>
      <c r="AD131" s="2" t="str">
        <f t="shared" si="67"/>
        <v>F</v>
      </c>
      <c r="AE131" s="2" t="str">
        <f t="shared" si="67"/>
        <v>SAGE</v>
      </c>
      <c r="AF131" s="2" t="str">
        <f t="shared" si="67"/>
        <v>Maina</v>
      </c>
      <c r="AG131" s="2">
        <f>SUMIFS(Import!AG$2:AG$237,Import!$F$2:$F$237,$F131,Import!$G$2:$G$237,$G131)</f>
        <v>362</v>
      </c>
      <c r="AH131" s="2">
        <f>SUMIFS(Import!AH$2:AH$237,Import!$F$2:$F$237,$F131,Import!$G$2:$G$237,$G131)</f>
        <v>28.48</v>
      </c>
      <c r="AI131" s="2">
        <f>SUMIFS(Import!AI$2:AI$237,Import!$F$2:$F$237,$F131,Import!$G$2:$G$237,$G131)</f>
        <v>63.73</v>
      </c>
      <c r="AJ131" s="2">
        <f>SUMIFS(Import!AJ$2:AJ$237,Import!$F$2:$F$237,$F131,Import!$G$2:$G$237,$G131)</f>
        <v>0</v>
      </c>
      <c r="AK131" s="2">
        <f t="shared" si="68"/>
        <v>0</v>
      </c>
      <c r="AL131" s="2">
        <f t="shared" si="68"/>
        <v>0</v>
      </c>
      <c r="AM131" s="2">
        <f t="shared" si="68"/>
        <v>0</v>
      </c>
      <c r="AN131" s="2">
        <f>SUMIFS(Import!AN$2:AN$237,Import!$F$2:$F$237,$F131,Import!$G$2:$G$237,$G131)</f>
        <v>0</v>
      </c>
      <c r="AO131" s="2">
        <f>SUMIFS(Import!AO$2:AO$237,Import!$F$2:$F$237,$F131,Import!$G$2:$G$237,$G131)</f>
        <v>0</v>
      </c>
      <c r="AP131" s="2">
        <f>SUMIFS(Import!AP$2:AP$237,Import!$F$2:$F$237,$F131,Import!$G$2:$G$237,$G131)</f>
        <v>0</v>
      </c>
      <c r="AQ131" s="2">
        <f>SUMIFS(Import!AQ$2:AQ$237,Import!$F$2:$F$237,$F131,Import!$G$2:$G$237,$G131)</f>
        <v>0</v>
      </c>
      <c r="AR131" s="2">
        <f t="shared" si="69"/>
        <v>0</v>
      </c>
      <c r="AS131" s="2">
        <f t="shared" si="69"/>
        <v>0</v>
      </c>
      <c r="AT131" s="2">
        <f t="shared" si="69"/>
        <v>0</v>
      </c>
      <c r="AU131" s="2">
        <f>SUMIFS(Import!AU$2:AU$237,Import!$F$2:$F$237,$F131,Import!$G$2:$G$237,$G131)</f>
        <v>0</v>
      </c>
      <c r="AV131" s="2">
        <f>SUMIFS(Import!AV$2:AV$237,Import!$F$2:$F$237,$F131,Import!$G$2:$G$237,$G131)</f>
        <v>0</v>
      </c>
      <c r="AW131" s="2">
        <f>SUMIFS(Import!AW$2:AW$237,Import!$F$2:$F$237,$F131,Import!$G$2:$G$237,$G131)</f>
        <v>0</v>
      </c>
      <c r="AX131" s="2">
        <f>SUMIFS(Import!AX$2:AX$237,Import!$F$2:$F$237,$F131,Import!$G$2:$G$237,$G131)</f>
        <v>0</v>
      </c>
      <c r="AY131" s="2">
        <f t="shared" si="70"/>
        <v>0</v>
      </c>
      <c r="AZ131" s="2">
        <f t="shared" si="70"/>
        <v>0</v>
      </c>
      <c r="BA131" s="2">
        <f t="shared" si="70"/>
        <v>0</v>
      </c>
      <c r="BB131" s="2">
        <f>SUMIFS(Import!BB$2:BB$237,Import!$F$2:$F$237,$F131,Import!$G$2:$G$237,$G131)</f>
        <v>0</v>
      </c>
      <c r="BC131" s="2">
        <f>SUMIFS(Import!BC$2:BC$237,Import!$F$2:$F$237,$F131,Import!$G$2:$G$237,$G131)</f>
        <v>0</v>
      </c>
      <c r="BD131" s="2">
        <f>SUMIFS(Import!BD$2:BD$237,Import!$F$2:$F$237,$F131,Import!$G$2:$G$237,$G131)</f>
        <v>0</v>
      </c>
      <c r="BE131" s="2">
        <f>SUMIFS(Import!BE$2:BE$237,Import!$F$2:$F$237,$F131,Import!$G$2:$G$237,$G131)</f>
        <v>0</v>
      </c>
      <c r="BF131" s="2">
        <f t="shared" si="71"/>
        <v>0</v>
      </c>
      <c r="BG131" s="2">
        <f t="shared" si="71"/>
        <v>0</v>
      </c>
      <c r="BH131" s="2">
        <f t="shared" si="71"/>
        <v>0</v>
      </c>
      <c r="BI131" s="2">
        <f>SUMIFS(Import!BI$2:BI$237,Import!$F$2:$F$237,$F131,Import!$G$2:$G$237,$G131)</f>
        <v>0</v>
      </c>
      <c r="BJ131" s="2">
        <f>SUMIFS(Import!BJ$2:BJ$237,Import!$F$2:$F$237,$F131,Import!$G$2:$G$237,$G131)</f>
        <v>0</v>
      </c>
      <c r="BK131" s="2">
        <f>SUMIFS(Import!BK$2:BK$237,Import!$F$2:$F$237,$F131,Import!$G$2:$G$237,$G131)</f>
        <v>0</v>
      </c>
      <c r="BL131" s="2">
        <f>SUMIFS(Import!BL$2:BL$237,Import!$F$2:$F$237,$F131,Import!$G$2:$G$237,$G131)</f>
        <v>0</v>
      </c>
      <c r="BM131" s="2">
        <f t="shared" si="72"/>
        <v>0</v>
      </c>
      <c r="BN131" s="2">
        <f t="shared" si="72"/>
        <v>0</v>
      </c>
      <c r="BO131" s="2">
        <f t="shared" si="72"/>
        <v>0</v>
      </c>
      <c r="BP131" s="2">
        <f>SUMIFS(Import!BP$2:BP$237,Import!$F$2:$F$237,$F131,Import!$G$2:$G$237,$G131)</f>
        <v>0</v>
      </c>
      <c r="BQ131" s="2">
        <f>SUMIFS(Import!BQ$2:BQ$237,Import!$F$2:$F$237,$F131,Import!$G$2:$G$237,$G131)</f>
        <v>0</v>
      </c>
      <c r="BR131" s="2">
        <f>SUMIFS(Import!BR$2:BR$237,Import!$F$2:$F$237,$F131,Import!$G$2:$G$237,$G131)</f>
        <v>0</v>
      </c>
      <c r="BS131" s="2">
        <f>SUMIFS(Import!BS$2:BS$237,Import!$F$2:$F$237,$F131,Import!$G$2:$G$237,$G131)</f>
        <v>0</v>
      </c>
      <c r="BT131" s="2">
        <f t="shared" si="73"/>
        <v>0</v>
      </c>
      <c r="BU131" s="2">
        <f t="shared" si="73"/>
        <v>0</v>
      </c>
      <c r="BV131" s="2">
        <f t="shared" si="73"/>
        <v>0</v>
      </c>
      <c r="BW131" s="2">
        <f>SUMIFS(Import!BW$2:BW$237,Import!$F$2:$F$237,$F131,Import!$G$2:$G$237,$G131)</f>
        <v>0</v>
      </c>
      <c r="BX131" s="2">
        <f>SUMIFS(Import!BX$2:BX$237,Import!$F$2:$F$237,$F131,Import!$G$2:$G$237,$G131)</f>
        <v>0</v>
      </c>
      <c r="BY131" s="2">
        <f>SUMIFS(Import!BY$2:BY$237,Import!$F$2:$F$237,$F131,Import!$G$2:$G$237,$G131)</f>
        <v>0</v>
      </c>
      <c r="BZ131" s="2">
        <f>SUMIFS(Import!BZ$2:BZ$237,Import!$F$2:$F$237,$F131,Import!$G$2:$G$237,$G131)</f>
        <v>0</v>
      </c>
      <c r="CA131" s="2">
        <f t="shared" si="74"/>
        <v>0</v>
      </c>
      <c r="CB131" s="2">
        <f t="shared" si="74"/>
        <v>0</v>
      </c>
      <c r="CC131" s="2">
        <f t="shared" si="74"/>
        <v>0</v>
      </c>
      <c r="CD131" s="2">
        <f>SUMIFS(Import!CD$2:CD$237,Import!$F$2:$F$237,$F131,Import!$G$2:$G$237,$G131)</f>
        <v>0</v>
      </c>
      <c r="CE131" s="2">
        <f>SUMIFS(Import!CE$2:CE$237,Import!$F$2:$F$237,$F131,Import!$G$2:$G$237,$G131)</f>
        <v>0</v>
      </c>
      <c r="CF131" s="2">
        <f>SUMIFS(Import!CF$2:CF$237,Import!$F$2:$F$237,$F131,Import!$G$2:$G$237,$G131)</f>
        <v>0</v>
      </c>
      <c r="CG131" s="2">
        <f>SUMIFS(Import!CG$2:CG$237,Import!$F$2:$F$237,$F131,Import!$G$2:$G$237,$G131)</f>
        <v>0</v>
      </c>
      <c r="CH131" s="2">
        <f t="shared" si="75"/>
        <v>0</v>
      </c>
      <c r="CI131" s="2">
        <f t="shared" si="75"/>
        <v>0</v>
      </c>
      <c r="CJ131" s="2">
        <f t="shared" si="75"/>
        <v>0</v>
      </c>
      <c r="CK131" s="2">
        <f>SUMIFS(Import!CK$2:CK$237,Import!$F$2:$F$237,$F131,Import!$G$2:$G$237,$G131)</f>
        <v>0</v>
      </c>
      <c r="CL131" s="2">
        <f>SUMIFS(Import!CL$2:CL$237,Import!$F$2:$F$237,$F131,Import!$G$2:$G$237,$G131)</f>
        <v>0</v>
      </c>
      <c r="CM131" s="2">
        <f>SUMIFS(Import!CM$2:CM$237,Import!$F$2:$F$237,$F131,Import!$G$2:$G$237,$G131)</f>
        <v>0</v>
      </c>
      <c r="CN131" s="2">
        <f>SUMIFS(Import!CN$2:CN$237,Import!$F$2:$F$237,$F131,Import!$G$2:$G$237,$G131)</f>
        <v>0</v>
      </c>
      <c r="CO131" s="3">
        <f t="shared" si="76"/>
        <v>0</v>
      </c>
      <c r="CP131" s="3">
        <f t="shared" si="76"/>
        <v>0</v>
      </c>
      <c r="CQ131" s="3">
        <f t="shared" si="76"/>
        <v>0</v>
      </c>
      <c r="CR131" s="2">
        <f>SUMIFS(Import!CR$2:CR$237,Import!$F$2:$F$237,$F131,Import!$G$2:$G$237,$G131)</f>
        <v>0</v>
      </c>
      <c r="CS131" s="2">
        <f>SUMIFS(Import!CS$2:CS$237,Import!$F$2:$F$237,$F131,Import!$G$2:$G$237,$G131)</f>
        <v>0</v>
      </c>
      <c r="CT131" s="2">
        <f>SUMIFS(Import!CT$2:CT$237,Import!$F$2:$F$237,$F131,Import!$G$2:$G$237,$G131)</f>
        <v>0</v>
      </c>
    </row>
    <row r="132" spans="1:98" x14ac:dyDescent="0.25">
      <c r="A132" s="2" t="s">
        <v>38</v>
      </c>
      <c r="B132" s="2" t="s">
        <v>39</v>
      </c>
      <c r="C132" s="2">
        <v>1</v>
      </c>
      <c r="D132" s="2" t="s">
        <v>40</v>
      </c>
      <c r="E132" s="2">
        <v>35</v>
      </c>
      <c r="F132" s="2" t="s">
        <v>67</v>
      </c>
      <c r="G132" s="2">
        <v>8</v>
      </c>
      <c r="H132" s="2">
        <f>IF(SUMIFS(Import!H$2:H$237,Import!$F$2:$F$237,$F132,Import!$G$2:$G$237,$G132)=0,Data_T1!$H132,SUMIFS(Import!H$2:H$237,Import!$F$2:$F$237,$F132,Import!$G$2:$G$237,$G132))</f>
        <v>1079</v>
      </c>
      <c r="I132" s="2">
        <f>SUMIFS(Import!I$2:I$237,Import!$F$2:$F$237,$F132,Import!$G$2:$G$237,$G132)</f>
        <v>656</v>
      </c>
      <c r="J132" s="2">
        <f>SUMIFS(Import!J$2:J$237,Import!$F$2:$F$237,$F132,Import!$G$2:$G$237,$G132)</f>
        <v>60.8</v>
      </c>
      <c r="K132" s="2">
        <f>SUMIFS(Import!K$2:K$237,Import!$F$2:$F$237,$F132,Import!$G$2:$G$237,$G132)</f>
        <v>423</v>
      </c>
      <c r="L132" s="2">
        <f>SUMIFS(Import!L$2:L$237,Import!$F$2:$F$237,$F132,Import!$G$2:$G$237,$G132)</f>
        <v>39.200000000000003</v>
      </c>
      <c r="M132" s="2">
        <f>SUMIFS(Import!M$2:M$237,Import!$F$2:$F$237,$F132,Import!$G$2:$G$237,$G132)</f>
        <v>19</v>
      </c>
      <c r="N132" s="2">
        <f>SUMIFS(Import!N$2:N$237,Import!$F$2:$F$237,$F132,Import!$G$2:$G$237,$G132)</f>
        <v>1.76</v>
      </c>
      <c r="O132" s="2">
        <f>SUMIFS(Import!O$2:O$237,Import!$F$2:$F$237,$F132,Import!$G$2:$G$237,$G132)</f>
        <v>4.49</v>
      </c>
      <c r="P132" s="2">
        <f>SUMIFS(Import!P$2:P$237,Import!$F$2:$F$237,$F132,Import!$G$2:$G$237,$G132)</f>
        <v>15</v>
      </c>
      <c r="Q132" s="2">
        <f>SUMIFS(Import!Q$2:Q$237,Import!$F$2:$F$237,$F132,Import!$G$2:$G$237,$G132)</f>
        <v>1.39</v>
      </c>
      <c r="R132" s="2">
        <f>SUMIFS(Import!R$2:R$237,Import!$F$2:$F$237,$F132,Import!$G$2:$G$237,$G132)</f>
        <v>3.55</v>
      </c>
      <c r="S132" s="2">
        <f>SUMIFS(Import!S$2:S$237,Import!$F$2:$F$237,$F132,Import!$G$2:$G$237,$G132)</f>
        <v>389</v>
      </c>
      <c r="T132" s="2">
        <f>SUMIFS(Import!T$2:T$237,Import!$F$2:$F$237,$F132,Import!$G$2:$G$237,$G132)</f>
        <v>36.049999999999997</v>
      </c>
      <c r="U132" s="2">
        <f>SUMIFS(Import!U$2:U$237,Import!$F$2:$F$237,$F132,Import!$G$2:$G$237,$G132)</f>
        <v>91.96</v>
      </c>
      <c r="V132" s="2">
        <f>SUMIFS(Import!V$2:V$237,Import!$F$2:$F$237,$F132,Import!$G$2:$G$237,$G132)</f>
        <v>1</v>
      </c>
      <c r="W132" s="2" t="str">
        <f t="shared" si="66"/>
        <v>M</v>
      </c>
      <c r="X132" s="2" t="str">
        <f t="shared" si="66"/>
        <v>GREIG</v>
      </c>
      <c r="Y132" s="2" t="str">
        <f t="shared" si="66"/>
        <v>Moana</v>
      </c>
      <c r="Z132" s="2">
        <f>SUMIFS(Import!Z$2:Z$237,Import!$F$2:$F$237,$F132,Import!$G$2:$G$237,$G132)</f>
        <v>132</v>
      </c>
      <c r="AA132" s="2">
        <f>SUMIFS(Import!AA$2:AA$237,Import!$F$2:$F$237,$F132,Import!$G$2:$G$237,$G132)</f>
        <v>12.23</v>
      </c>
      <c r="AB132" s="2">
        <f>SUMIFS(Import!AB$2:AB$237,Import!$F$2:$F$237,$F132,Import!$G$2:$G$237,$G132)</f>
        <v>33.93</v>
      </c>
      <c r="AC132" s="2">
        <f>SUMIFS(Import!AC$2:AC$237,Import!$F$2:$F$237,$F132,Import!$G$2:$G$237,$G132)</f>
        <v>3</v>
      </c>
      <c r="AD132" s="2" t="str">
        <f t="shared" si="67"/>
        <v>F</v>
      </c>
      <c r="AE132" s="2" t="str">
        <f t="shared" si="67"/>
        <v>SAGE</v>
      </c>
      <c r="AF132" s="2" t="str">
        <f t="shared" si="67"/>
        <v>Maina</v>
      </c>
      <c r="AG132" s="2">
        <f>SUMIFS(Import!AG$2:AG$237,Import!$F$2:$F$237,$F132,Import!$G$2:$G$237,$G132)</f>
        <v>257</v>
      </c>
      <c r="AH132" s="2">
        <f>SUMIFS(Import!AH$2:AH$237,Import!$F$2:$F$237,$F132,Import!$G$2:$G$237,$G132)</f>
        <v>23.82</v>
      </c>
      <c r="AI132" s="2">
        <f>SUMIFS(Import!AI$2:AI$237,Import!$F$2:$F$237,$F132,Import!$G$2:$G$237,$G132)</f>
        <v>66.069999999999993</v>
      </c>
      <c r="AJ132" s="2">
        <f>SUMIFS(Import!AJ$2:AJ$237,Import!$F$2:$F$237,$F132,Import!$G$2:$G$237,$G132)</f>
        <v>0</v>
      </c>
      <c r="AK132" s="2">
        <f t="shared" si="68"/>
        <v>0</v>
      </c>
      <c r="AL132" s="2">
        <f t="shared" si="68"/>
        <v>0</v>
      </c>
      <c r="AM132" s="2">
        <f t="shared" si="68"/>
        <v>0</v>
      </c>
      <c r="AN132" s="2">
        <f>SUMIFS(Import!AN$2:AN$237,Import!$F$2:$F$237,$F132,Import!$G$2:$G$237,$G132)</f>
        <v>0</v>
      </c>
      <c r="AO132" s="2">
        <f>SUMIFS(Import!AO$2:AO$237,Import!$F$2:$F$237,$F132,Import!$G$2:$G$237,$G132)</f>
        <v>0</v>
      </c>
      <c r="AP132" s="2">
        <f>SUMIFS(Import!AP$2:AP$237,Import!$F$2:$F$237,$F132,Import!$G$2:$G$237,$G132)</f>
        <v>0</v>
      </c>
      <c r="AQ132" s="2">
        <f>SUMIFS(Import!AQ$2:AQ$237,Import!$F$2:$F$237,$F132,Import!$G$2:$G$237,$G132)</f>
        <v>0</v>
      </c>
      <c r="AR132" s="2">
        <f t="shared" si="69"/>
        <v>0</v>
      </c>
      <c r="AS132" s="2">
        <f t="shared" si="69"/>
        <v>0</v>
      </c>
      <c r="AT132" s="2">
        <f t="shared" si="69"/>
        <v>0</v>
      </c>
      <c r="AU132" s="2">
        <f>SUMIFS(Import!AU$2:AU$237,Import!$F$2:$F$237,$F132,Import!$G$2:$G$237,$G132)</f>
        <v>0</v>
      </c>
      <c r="AV132" s="2">
        <f>SUMIFS(Import!AV$2:AV$237,Import!$F$2:$F$237,$F132,Import!$G$2:$G$237,$G132)</f>
        <v>0</v>
      </c>
      <c r="AW132" s="2">
        <f>SUMIFS(Import!AW$2:AW$237,Import!$F$2:$F$237,$F132,Import!$G$2:$G$237,$G132)</f>
        <v>0</v>
      </c>
      <c r="AX132" s="2">
        <f>SUMIFS(Import!AX$2:AX$237,Import!$F$2:$F$237,$F132,Import!$G$2:$G$237,$G132)</f>
        <v>0</v>
      </c>
      <c r="AY132" s="2">
        <f t="shared" si="70"/>
        <v>0</v>
      </c>
      <c r="AZ132" s="2">
        <f t="shared" si="70"/>
        <v>0</v>
      </c>
      <c r="BA132" s="2">
        <f t="shared" si="70"/>
        <v>0</v>
      </c>
      <c r="BB132" s="2">
        <f>SUMIFS(Import!BB$2:BB$237,Import!$F$2:$F$237,$F132,Import!$G$2:$G$237,$G132)</f>
        <v>0</v>
      </c>
      <c r="BC132" s="2">
        <f>SUMIFS(Import!BC$2:BC$237,Import!$F$2:$F$237,$F132,Import!$G$2:$G$237,$G132)</f>
        <v>0</v>
      </c>
      <c r="BD132" s="2">
        <f>SUMIFS(Import!BD$2:BD$237,Import!$F$2:$F$237,$F132,Import!$G$2:$G$237,$G132)</f>
        <v>0</v>
      </c>
      <c r="BE132" s="2">
        <f>SUMIFS(Import!BE$2:BE$237,Import!$F$2:$F$237,$F132,Import!$G$2:$G$237,$G132)</f>
        <v>0</v>
      </c>
      <c r="BF132" s="2">
        <f t="shared" si="71"/>
        <v>0</v>
      </c>
      <c r="BG132" s="2">
        <f t="shared" si="71"/>
        <v>0</v>
      </c>
      <c r="BH132" s="2">
        <f t="shared" si="71"/>
        <v>0</v>
      </c>
      <c r="BI132" s="2">
        <f>SUMIFS(Import!BI$2:BI$237,Import!$F$2:$F$237,$F132,Import!$G$2:$G$237,$G132)</f>
        <v>0</v>
      </c>
      <c r="BJ132" s="2">
        <f>SUMIFS(Import!BJ$2:BJ$237,Import!$F$2:$F$237,$F132,Import!$G$2:$G$237,$G132)</f>
        <v>0</v>
      </c>
      <c r="BK132" s="2">
        <f>SUMIFS(Import!BK$2:BK$237,Import!$F$2:$F$237,$F132,Import!$G$2:$G$237,$G132)</f>
        <v>0</v>
      </c>
      <c r="BL132" s="2">
        <f>SUMIFS(Import!BL$2:BL$237,Import!$F$2:$F$237,$F132,Import!$G$2:$G$237,$G132)</f>
        <v>0</v>
      </c>
      <c r="BM132" s="2">
        <f t="shared" si="72"/>
        <v>0</v>
      </c>
      <c r="BN132" s="2">
        <f t="shared" si="72"/>
        <v>0</v>
      </c>
      <c r="BO132" s="2">
        <f t="shared" si="72"/>
        <v>0</v>
      </c>
      <c r="BP132" s="2">
        <f>SUMIFS(Import!BP$2:BP$237,Import!$F$2:$F$237,$F132,Import!$G$2:$G$237,$G132)</f>
        <v>0</v>
      </c>
      <c r="BQ132" s="2">
        <f>SUMIFS(Import!BQ$2:BQ$237,Import!$F$2:$F$237,$F132,Import!$G$2:$G$237,$G132)</f>
        <v>0</v>
      </c>
      <c r="BR132" s="2">
        <f>SUMIFS(Import!BR$2:BR$237,Import!$F$2:$F$237,$F132,Import!$G$2:$G$237,$G132)</f>
        <v>0</v>
      </c>
      <c r="BS132" s="2">
        <f>SUMIFS(Import!BS$2:BS$237,Import!$F$2:$F$237,$F132,Import!$G$2:$G$237,$G132)</f>
        <v>0</v>
      </c>
      <c r="BT132" s="2">
        <f t="shared" si="73"/>
        <v>0</v>
      </c>
      <c r="BU132" s="2">
        <f t="shared" si="73"/>
        <v>0</v>
      </c>
      <c r="BV132" s="2">
        <f t="shared" si="73"/>
        <v>0</v>
      </c>
      <c r="BW132" s="2">
        <f>SUMIFS(Import!BW$2:BW$237,Import!$F$2:$F$237,$F132,Import!$G$2:$G$237,$G132)</f>
        <v>0</v>
      </c>
      <c r="BX132" s="2">
        <f>SUMIFS(Import!BX$2:BX$237,Import!$F$2:$F$237,$F132,Import!$G$2:$G$237,$G132)</f>
        <v>0</v>
      </c>
      <c r="BY132" s="2">
        <f>SUMIFS(Import!BY$2:BY$237,Import!$F$2:$F$237,$F132,Import!$G$2:$G$237,$G132)</f>
        <v>0</v>
      </c>
      <c r="BZ132" s="2">
        <f>SUMIFS(Import!BZ$2:BZ$237,Import!$F$2:$F$237,$F132,Import!$G$2:$G$237,$G132)</f>
        <v>0</v>
      </c>
      <c r="CA132" s="2">
        <f t="shared" si="74"/>
        <v>0</v>
      </c>
      <c r="CB132" s="2">
        <f t="shared" si="74"/>
        <v>0</v>
      </c>
      <c r="CC132" s="2">
        <f t="shared" si="74"/>
        <v>0</v>
      </c>
      <c r="CD132" s="2">
        <f>SUMIFS(Import!CD$2:CD$237,Import!$F$2:$F$237,$F132,Import!$G$2:$G$237,$G132)</f>
        <v>0</v>
      </c>
      <c r="CE132" s="2">
        <f>SUMIFS(Import!CE$2:CE$237,Import!$F$2:$F$237,$F132,Import!$G$2:$G$237,$G132)</f>
        <v>0</v>
      </c>
      <c r="CF132" s="2">
        <f>SUMIFS(Import!CF$2:CF$237,Import!$F$2:$F$237,$F132,Import!$G$2:$G$237,$G132)</f>
        <v>0</v>
      </c>
      <c r="CG132" s="2">
        <f>SUMIFS(Import!CG$2:CG$237,Import!$F$2:$F$237,$F132,Import!$G$2:$G$237,$G132)</f>
        <v>0</v>
      </c>
      <c r="CH132" s="2">
        <f t="shared" si="75"/>
        <v>0</v>
      </c>
      <c r="CI132" s="2">
        <f t="shared" si="75"/>
        <v>0</v>
      </c>
      <c r="CJ132" s="2">
        <f t="shared" si="75"/>
        <v>0</v>
      </c>
      <c r="CK132" s="2">
        <f>SUMIFS(Import!CK$2:CK$237,Import!$F$2:$F$237,$F132,Import!$G$2:$G$237,$G132)</f>
        <v>0</v>
      </c>
      <c r="CL132" s="2">
        <f>SUMIFS(Import!CL$2:CL$237,Import!$F$2:$F$237,$F132,Import!$G$2:$G$237,$G132)</f>
        <v>0</v>
      </c>
      <c r="CM132" s="2">
        <f>SUMIFS(Import!CM$2:CM$237,Import!$F$2:$F$237,$F132,Import!$G$2:$G$237,$G132)</f>
        <v>0</v>
      </c>
      <c r="CN132" s="2">
        <f>SUMIFS(Import!CN$2:CN$237,Import!$F$2:$F$237,$F132,Import!$G$2:$G$237,$G132)</f>
        <v>0</v>
      </c>
      <c r="CO132" s="3">
        <f t="shared" si="76"/>
        <v>0</v>
      </c>
      <c r="CP132" s="3">
        <f t="shared" si="76"/>
        <v>0</v>
      </c>
      <c r="CQ132" s="3">
        <f t="shared" si="76"/>
        <v>0</v>
      </c>
      <c r="CR132" s="2">
        <f>SUMIFS(Import!CR$2:CR$237,Import!$F$2:$F$237,$F132,Import!$G$2:$G$237,$G132)</f>
        <v>0</v>
      </c>
      <c r="CS132" s="2">
        <f>SUMIFS(Import!CS$2:CS$237,Import!$F$2:$F$237,$F132,Import!$G$2:$G$237,$G132)</f>
        <v>0</v>
      </c>
      <c r="CT132" s="2">
        <f>SUMIFS(Import!CT$2:CT$237,Import!$F$2:$F$237,$F132,Import!$G$2:$G$237,$G132)</f>
        <v>0</v>
      </c>
    </row>
    <row r="133" spans="1:98" x14ac:dyDescent="0.25">
      <c r="A133" s="2" t="s">
        <v>38</v>
      </c>
      <c r="B133" s="2" t="s">
        <v>39</v>
      </c>
      <c r="C133" s="2">
        <v>1</v>
      </c>
      <c r="D133" s="2" t="s">
        <v>40</v>
      </c>
      <c r="E133" s="2">
        <v>35</v>
      </c>
      <c r="F133" s="2" t="s">
        <v>67</v>
      </c>
      <c r="G133" s="2">
        <v>9</v>
      </c>
      <c r="H133" s="2">
        <f>IF(SUMIFS(Import!H$2:H$237,Import!$F$2:$F$237,$F133,Import!$G$2:$G$237,$G133)=0,Data_T1!$H133,SUMIFS(Import!H$2:H$237,Import!$F$2:$F$237,$F133,Import!$G$2:$G$237,$G133))</f>
        <v>1090</v>
      </c>
      <c r="I133" s="2">
        <f>SUMIFS(Import!I$2:I$237,Import!$F$2:$F$237,$F133,Import!$G$2:$G$237,$G133)</f>
        <v>573</v>
      </c>
      <c r="J133" s="2">
        <f>SUMIFS(Import!J$2:J$237,Import!$F$2:$F$237,$F133,Import!$G$2:$G$237,$G133)</f>
        <v>52.57</v>
      </c>
      <c r="K133" s="2">
        <f>SUMIFS(Import!K$2:K$237,Import!$F$2:$F$237,$F133,Import!$G$2:$G$237,$G133)</f>
        <v>517</v>
      </c>
      <c r="L133" s="2">
        <f>SUMIFS(Import!L$2:L$237,Import!$F$2:$F$237,$F133,Import!$G$2:$G$237,$G133)</f>
        <v>47.43</v>
      </c>
      <c r="M133" s="2">
        <f>SUMIFS(Import!M$2:M$237,Import!$F$2:$F$237,$F133,Import!$G$2:$G$237,$G133)</f>
        <v>12</v>
      </c>
      <c r="N133" s="2">
        <f>SUMIFS(Import!N$2:N$237,Import!$F$2:$F$237,$F133,Import!$G$2:$G$237,$G133)</f>
        <v>1.1000000000000001</v>
      </c>
      <c r="O133" s="2">
        <f>SUMIFS(Import!O$2:O$237,Import!$F$2:$F$237,$F133,Import!$G$2:$G$237,$G133)</f>
        <v>2.3199999999999998</v>
      </c>
      <c r="P133" s="2">
        <f>SUMIFS(Import!P$2:P$237,Import!$F$2:$F$237,$F133,Import!$G$2:$G$237,$G133)</f>
        <v>17</v>
      </c>
      <c r="Q133" s="2">
        <f>SUMIFS(Import!Q$2:Q$237,Import!$F$2:$F$237,$F133,Import!$G$2:$G$237,$G133)</f>
        <v>1.56</v>
      </c>
      <c r="R133" s="2">
        <f>SUMIFS(Import!R$2:R$237,Import!$F$2:$F$237,$F133,Import!$G$2:$G$237,$G133)</f>
        <v>3.29</v>
      </c>
      <c r="S133" s="2">
        <f>SUMIFS(Import!S$2:S$237,Import!$F$2:$F$237,$F133,Import!$G$2:$G$237,$G133)</f>
        <v>488</v>
      </c>
      <c r="T133" s="2">
        <f>SUMIFS(Import!T$2:T$237,Import!$F$2:$F$237,$F133,Import!$G$2:$G$237,$G133)</f>
        <v>44.77</v>
      </c>
      <c r="U133" s="2">
        <f>SUMIFS(Import!U$2:U$237,Import!$F$2:$F$237,$F133,Import!$G$2:$G$237,$G133)</f>
        <v>94.39</v>
      </c>
      <c r="V133" s="2">
        <f>SUMIFS(Import!V$2:V$237,Import!$F$2:$F$237,$F133,Import!$G$2:$G$237,$G133)</f>
        <v>1</v>
      </c>
      <c r="W133" s="2" t="str">
        <f t="shared" si="66"/>
        <v>M</v>
      </c>
      <c r="X133" s="2" t="str">
        <f t="shared" si="66"/>
        <v>GREIG</v>
      </c>
      <c r="Y133" s="2" t="str">
        <f t="shared" si="66"/>
        <v>Moana</v>
      </c>
      <c r="Z133" s="2">
        <f>SUMIFS(Import!Z$2:Z$237,Import!$F$2:$F$237,$F133,Import!$G$2:$G$237,$G133)</f>
        <v>208</v>
      </c>
      <c r="AA133" s="2">
        <f>SUMIFS(Import!AA$2:AA$237,Import!$F$2:$F$237,$F133,Import!$G$2:$G$237,$G133)</f>
        <v>19.079999999999998</v>
      </c>
      <c r="AB133" s="2">
        <f>SUMIFS(Import!AB$2:AB$237,Import!$F$2:$F$237,$F133,Import!$G$2:$G$237,$G133)</f>
        <v>42.62</v>
      </c>
      <c r="AC133" s="2">
        <f>SUMIFS(Import!AC$2:AC$237,Import!$F$2:$F$237,$F133,Import!$G$2:$G$237,$G133)</f>
        <v>3</v>
      </c>
      <c r="AD133" s="2" t="str">
        <f t="shared" si="67"/>
        <v>F</v>
      </c>
      <c r="AE133" s="2" t="str">
        <f t="shared" si="67"/>
        <v>SAGE</v>
      </c>
      <c r="AF133" s="2" t="str">
        <f t="shared" si="67"/>
        <v>Maina</v>
      </c>
      <c r="AG133" s="2">
        <f>SUMIFS(Import!AG$2:AG$237,Import!$F$2:$F$237,$F133,Import!$G$2:$G$237,$G133)</f>
        <v>280</v>
      </c>
      <c r="AH133" s="2">
        <f>SUMIFS(Import!AH$2:AH$237,Import!$F$2:$F$237,$F133,Import!$G$2:$G$237,$G133)</f>
        <v>25.69</v>
      </c>
      <c r="AI133" s="2">
        <f>SUMIFS(Import!AI$2:AI$237,Import!$F$2:$F$237,$F133,Import!$G$2:$G$237,$G133)</f>
        <v>57.38</v>
      </c>
      <c r="AJ133" s="2">
        <f>SUMIFS(Import!AJ$2:AJ$237,Import!$F$2:$F$237,$F133,Import!$G$2:$G$237,$G133)</f>
        <v>0</v>
      </c>
      <c r="AK133" s="2">
        <f t="shared" si="68"/>
        <v>0</v>
      </c>
      <c r="AL133" s="2">
        <f t="shared" si="68"/>
        <v>0</v>
      </c>
      <c r="AM133" s="2">
        <f t="shared" si="68"/>
        <v>0</v>
      </c>
      <c r="AN133" s="2">
        <f>SUMIFS(Import!AN$2:AN$237,Import!$F$2:$F$237,$F133,Import!$G$2:$G$237,$G133)</f>
        <v>0</v>
      </c>
      <c r="AO133" s="2">
        <f>SUMIFS(Import!AO$2:AO$237,Import!$F$2:$F$237,$F133,Import!$G$2:$G$237,$G133)</f>
        <v>0</v>
      </c>
      <c r="AP133" s="2">
        <f>SUMIFS(Import!AP$2:AP$237,Import!$F$2:$F$237,$F133,Import!$G$2:$G$237,$G133)</f>
        <v>0</v>
      </c>
      <c r="AQ133" s="2">
        <f>SUMIFS(Import!AQ$2:AQ$237,Import!$F$2:$F$237,$F133,Import!$G$2:$G$237,$G133)</f>
        <v>0</v>
      </c>
      <c r="AR133" s="2">
        <f t="shared" si="69"/>
        <v>0</v>
      </c>
      <c r="AS133" s="2">
        <f t="shared" si="69"/>
        <v>0</v>
      </c>
      <c r="AT133" s="2">
        <f t="shared" si="69"/>
        <v>0</v>
      </c>
      <c r="AU133" s="2">
        <f>SUMIFS(Import!AU$2:AU$237,Import!$F$2:$F$237,$F133,Import!$G$2:$G$237,$G133)</f>
        <v>0</v>
      </c>
      <c r="AV133" s="2">
        <f>SUMIFS(Import!AV$2:AV$237,Import!$F$2:$F$237,$F133,Import!$G$2:$G$237,$G133)</f>
        <v>0</v>
      </c>
      <c r="AW133" s="2">
        <f>SUMIFS(Import!AW$2:AW$237,Import!$F$2:$F$237,$F133,Import!$G$2:$G$237,$G133)</f>
        <v>0</v>
      </c>
      <c r="AX133" s="2">
        <f>SUMIFS(Import!AX$2:AX$237,Import!$F$2:$F$237,$F133,Import!$G$2:$G$237,$G133)</f>
        <v>0</v>
      </c>
      <c r="AY133" s="2">
        <f t="shared" si="70"/>
        <v>0</v>
      </c>
      <c r="AZ133" s="2">
        <f t="shared" si="70"/>
        <v>0</v>
      </c>
      <c r="BA133" s="2">
        <f t="shared" si="70"/>
        <v>0</v>
      </c>
      <c r="BB133" s="2">
        <f>SUMIFS(Import!BB$2:BB$237,Import!$F$2:$F$237,$F133,Import!$G$2:$G$237,$G133)</f>
        <v>0</v>
      </c>
      <c r="BC133" s="2">
        <f>SUMIFS(Import!BC$2:BC$237,Import!$F$2:$F$237,$F133,Import!$G$2:$G$237,$G133)</f>
        <v>0</v>
      </c>
      <c r="BD133" s="2">
        <f>SUMIFS(Import!BD$2:BD$237,Import!$F$2:$F$237,$F133,Import!$G$2:$G$237,$G133)</f>
        <v>0</v>
      </c>
      <c r="BE133" s="2">
        <f>SUMIFS(Import!BE$2:BE$237,Import!$F$2:$F$237,$F133,Import!$G$2:$G$237,$G133)</f>
        <v>0</v>
      </c>
      <c r="BF133" s="2">
        <f t="shared" si="71"/>
        <v>0</v>
      </c>
      <c r="BG133" s="2">
        <f t="shared" si="71"/>
        <v>0</v>
      </c>
      <c r="BH133" s="2">
        <f t="shared" si="71"/>
        <v>0</v>
      </c>
      <c r="BI133" s="2">
        <f>SUMIFS(Import!BI$2:BI$237,Import!$F$2:$F$237,$F133,Import!$G$2:$G$237,$G133)</f>
        <v>0</v>
      </c>
      <c r="BJ133" s="2">
        <f>SUMIFS(Import!BJ$2:BJ$237,Import!$F$2:$F$237,$F133,Import!$G$2:$G$237,$G133)</f>
        <v>0</v>
      </c>
      <c r="BK133" s="2">
        <f>SUMIFS(Import!BK$2:BK$237,Import!$F$2:$F$237,$F133,Import!$G$2:$G$237,$G133)</f>
        <v>0</v>
      </c>
      <c r="BL133" s="2">
        <f>SUMIFS(Import!BL$2:BL$237,Import!$F$2:$F$237,$F133,Import!$G$2:$G$237,$G133)</f>
        <v>0</v>
      </c>
      <c r="BM133" s="2">
        <f t="shared" si="72"/>
        <v>0</v>
      </c>
      <c r="BN133" s="2">
        <f t="shared" si="72"/>
        <v>0</v>
      </c>
      <c r="BO133" s="2">
        <f t="shared" si="72"/>
        <v>0</v>
      </c>
      <c r="BP133" s="2">
        <f>SUMIFS(Import!BP$2:BP$237,Import!$F$2:$F$237,$F133,Import!$G$2:$G$237,$G133)</f>
        <v>0</v>
      </c>
      <c r="BQ133" s="2">
        <f>SUMIFS(Import!BQ$2:BQ$237,Import!$F$2:$F$237,$F133,Import!$G$2:$G$237,$G133)</f>
        <v>0</v>
      </c>
      <c r="BR133" s="2">
        <f>SUMIFS(Import!BR$2:BR$237,Import!$F$2:$F$237,$F133,Import!$G$2:$G$237,$G133)</f>
        <v>0</v>
      </c>
      <c r="BS133" s="2">
        <f>SUMIFS(Import!BS$2:BS$237,Import!$F$2:$F$237,$F133,Import!$G$2:$G$237,$G133)</f>
        <v>0</v>
      </c>
      <c r="BT133" s="2">
        <f t="shared" si="73"/>
        <v>0</v>
      </c>
      <c r="BU133" s="2">
        <f t="shared" si="73"/>
        <v>0</v>
      </c>
      <c r="BV133" s="2">
        <f t="shared" si="73"/>
        <v>0</v>
      </c>
      <c r="BW133" s="2">
        <f>SUMIFS(Import!BW$2:BW$237,Import!$F$2:$F$237,$F133,Import!$G$2:$G$237,$G133)</f>
        <v>0</v>
      </c>
      <c r="BX133" s="2">
        <f>SUMIFS(Import!BX$2:BX$237,Import!$F$2:$F$237,$F133,Import!$G$2:$G$237,$G133)</f>
        <v>0</v>
      </c>
      <c r="BY133" s="2">
        <f>SUMIFS(Import!BY$2:BY$237,Import!$F$2:$F$237,$F133,Import!$G$2:$G$237,$G133)</f>
        <v>0</v>
      </c>
      <c r="BZ133" s="2">
        <f>SUMIFS(Import!BZ$2:BZ$237,Import!$F$2:$F$237,$F133,Import!$G$2:$G$237,$G133)</f>
        <v>0</v>
      </c>
      <c r="CA133" s="2">
        <f t="shared" si="74"/>
        <v>0</v>
      </c>
      <c r="CB133" s="2">
        <f t="shared" si="74"/>
        <v>0</v>
      </c>
      <c r="CC133" s="2">
        <f t="shared" si="74"/>
        <v>0</v>
      </c>
      <c r="CD133" s="2">
        <f>SUMIFS(Import!CD$2:CD$237,Import!$F$2:$F$237,$F133,Import!$G$2:$G$237,$G133)</f>
        <v>0</v>
      </c>
      <c r="CE133" s="2">
        <f>SUMIFS(Import!CE$2:CE$237,Import!$F$2:$F$237,$F133,Import!$G$2:$G$237,$G133)</f>
        <v>0</v>
      </c>
      <c r="CF133" s="2">
        <f>SUMIFS(Import!CF$2:CF$237,Import!$F$2:$F$237,$F133,Import!$G$2:$G$237,$G133)</f>
        <v>0</v>
      </c>
      <c r="CG133" s="2">
        <f>SUMIFS(Import!CG$2:CG$237,Import!$F$2:$F$237,$F133,Import!$G$2:$G$237,$G133)</f>
        <v>0</v>
      </c>
      <c r="CH133" s="2">
        <f t="shared" si="75"/>
        <v>0</v>
      </c>
      <c r="CI133" s="2">
        <f t="shared" si="75"/>
        <v>0</v>
      </c>
      <c r="CJ133" s="2">
        <f t="shared" si="75"/>
        <v>0</v>
      </c>
      <c r="CK133" s="2">
        <f>SUMIFS(Import!CK$2:CK$237,Import!$F$2:$F$237,$F133,Import!$G$2:$G$237,$G133)</f>
        <v>0</v>
      </c>
      <c r="CL133" s="2">
        <f>SUMIFS(Import!CL$2:CL$237,Import!$F$2:$F$237,$F133,Import!$G$2:$G$237,$G133)</f>
        <v>0</v>
      </c>
      <c r="CM133" s="2">
        <f>SUMIFS(Import!CM$2:CM$237,Import!$F$2:$F$237,$F133,Import!$G$2:$G$237,$G133)</f>
        <v>0</v>
      </c>
      <c r="CN133" s="2">
        <f>SUMIFS(Import!CN$2:CN$237,Import!$F$2:$F$237,$F133,Import!$G$2:$G$237,$G133)</f>
        <v>0</v>
      </c>
      <c r="CO133" s="3">
        <f t="shared" si="76"/>
        <v>0</v>
      </c>
      <c r="CP133" s="3">
        <f t="shared" si="76"/>
        <v>0</v>
      </c>
      <c r="CQ133" s="3">
        <f t="shared" si="76"/>
        <v>0</v>
      </c>
      <c r="CR133" s="2">
        <f>SUMIFS(Import!CR$2:CR$237,Import!$F$2:$F$237,$F133,Import!$G$2:$G$237,$G133)</f>
        <v>0</v>
      </c>
      <c r="CS133" s="2">
        <f>SUMIFS(Import!CS$2:CS$237,Import!$F$2:$F$237,$F133,Import!$G$2:$G$237,$G133)</f>
        <v>0</v>
      </c>
      <c r="CT133" s="2">
        <f>SUMIFS(Import!CT$2:CT$237,Import!$F$2:$F$237,$F133,Import!$G$2:$G$237,$G133)</f>
        <v>0</v>
      </c>
    </row>
    <row r="134" spans="1:98" x14ac:dyDescent="0.25">
      <c r="A134" s="2" t="s">
        <v>38</v>
      </c>
      <c r="B134" s="2" t="s">
        <v>39</v>
      </c>
      <c r="C134" s="2">
        <v>1</v>
      </c>
      <c r="D134" s="2" t="s">
        <v>40</v>
      </c>
      <c r="E134" s="2">
        <v>35</v>
      </c>
      <c r="F134" s="2" t="s">
        <v>67</v>
      </c>
      <c r="G134" s="2">
        <v>10</v>
      </c>
      <c r="H134" s="2">
        <f>IF(SUMIFS(Import!H$2:H$237,Import!$F$2:$F$237,$F134,Import!$G$2:$G$237,$G134)=0,Data_T1!$H134,SUMIFS(Import!H$2:H$237,Import!$F$2:$F$237,$F134,Import!$G$2:$G$237,$G134))</f>
        <v>1465</v>
      </c>
      <c r="I134" s="2">
        <f>SUMIFS(Import!I$2:I$237,Import!$F$2:$F$237,$F134,Import!$G$2:$G$237,$G134)</f>
        <v>916</v>
      </c>
      <c r="J134" s="2">
        <f>SUMIFS(Import!J$2:J$237,Import!$F$2:$F$237,$F134,Import!$G$2:$G$237,$G134)</f>
        <v>62.53</v>
      </c>
      <c r="K134" s="2">
        <f>SUMIFS(Import!K$2:K$237,Import!$F$2:$F$237,$F134,Import!$G$2:$G$237,$G134)</f>
        <v>549</v>
      </c>
      <c r="L134" s="2">
        <f>SUMIFS(Import!L$2:L$237,Import!$F$2:$F$237,$F134,Import!$G$2:$G$237,$G134)</f>
        <v>37.47</v>
      </c>
      <c r="M134" s="2">
        <f>SUMIFS(Import!M$2:M$237,Import!$F$2:$F$237,$F134,Import!$G$2:$G$237,$G134)</f>
        <v>16</v>
      </c>
      <c r="N134" s="2">
        <f>SUMIFS(Import!N$2:N$237,Import!$F$2:$F$237,$F134,Import!$G$2:$G$237,$G134)</f>
        <v>1.0900000000000001</v>
      </c>
      <c r="O134" s="2">
        <f>SUMIFS(Import!O$2:O$237,Import!$F$2:$F$237,$F134,Import!$G$2:$G$237,$G134)</f>
        <v>2.91</v>
      </c>
      <c r="P134" s="2">
        <f>SUMIFS(Import!P$2:P$237,Import!$F$2:$F$237,$F134,Import!$G$2:$G$237,$G134)</f>
        <v>15</v>
      </c>
      <c r="Q134" s="2">
        <f>SUMIFS(Import!Q$2:Q$237,Import!$F$2:$F$237,$F134,Import!$G$2:$G$237,$G134)</f>
        <v>1.02</v>
      </c>
      <c r="R134" s="2">
        <f>SUMIFS(Import!R$2:R$237,Import!$F$2:$F$237,$F134,Import!$G$2:$G$237,$G134)</f>
        <v>2.73</v>
      </c>
      <c r="S134" s="2">
        <f>SUMIFS(Import!S$2:S$237,Import!$F$2:$F$237,$F134,Import!$G$2:$G$237,$G134)</f>
        <v>518</v>
      </c>
      <c r="T134" s="2">
        <f>SUMIFS(Import!T$2:T$237,Import!$F$2:$F$237,$F134,Import!$G$2:$G$237,$G134)</f>
        <v>35.36</v>
      </c>
      <c r="U134" s="2">
        <f>SUMIFS(Import!U$2:U$237,Import!$F$2:$F$237,$F134,Import!$G$2:$G$237,$G134)</f>
        <v>94.35</v>
      </c>
      <c r="V134" s="2">
        <f>SUMIFS(Import!V$2:V$237,Import!$F$2:$F$237,$F134,Import!$G$2:$G$237,$G134)</f>
        <v>1</v>
      </c>
      <c r="W134" s="2" t="str">
        <f t="shared" si="66"/>
        <v>M</v>
      </c>
      <c r="X134" s="2" t="str">
        <f t="shared" si="66"/>
        <v>GREIG</v>
      </c>
      <c r="Y134" s="2" t="str">
        <f t="shared" si="66"/>
        <v>Moana</v>
      </c>
      <c r="Z134" s="2">
        <f>SUMIFS(Import!Z$2:Z$237,Import!$F$2:$F$237,$F134,Import!$G$2:$G$237,$G134)</f>
        <v>183</v>
      </c>
      <c r="AA134" s="2">
        <f>SUMIFS(Import!AA$2:AA$237,Import!$F$2:$F$237,$F134,Import!$G$2:$G$237,$G134)</f>
        <v>12.49</v>
      </c>
      <c r="AB134" s="2">
        <f>SUMIFS(Import!AB$2:AB$237,Import!$F$2:$F$237,$F134,Import!$G$2:$G$237,$G134)</f>
        <v>35.33</v>
      </c>
      <c r="AC134" s="2">
        <f>SUMIFS(Import!AC$2:AC$237,Import!$F$2:$F$237,$F134,Import!$G$2:$G$237,$G134)</f>
        <v>3</v>
      </c>
      <c r="AD134" s="2" t="str">
        <f t="shared" si="67"/>
        <v>F</v>
      </c>
      <c r="AE134" s="2" t="str">
        <f t="shared" si="67"/>
        <v>SAGE</v>
      </c>
      <c r="AF134" s="2" t="str">
        <f t="shared" si="67"/>
        <v>Maina</v>
      </c>
      <c r="AG134" s="2">
        <f>SUMIFS(Import!AG$2:AG$237,Import!$F$2:$F$237,$F134,Import!$G$2:$G$237,$G134)</f>
        <v>335</v>
      </c>
      <c r="AH134" s="2">
        <f>SUMIFS(Import!AH$2:AH$237,Import!$F$2:$F$237,$F134,Import!$G$2:$G$237,$G134)</f>
        <v>22.87</v>
      </c>
      <c r="AI134" s="2">
        <f>SUMIFS(Import!AI$2:AI$237,Import!$F$2:$F$237,$F134,Import!$G$2:$G$237,$G134)</f>
        <v>64.67</v>
      </c>
      <c r="AJ134" s="2">
        <f>SUMIFS(Import!AJ$2:AJ$237,Import!$F$2:$F$237,$F134,Import!$G$2:$G$237,$G134)</f>
        <v>0</v>
      </c>
      <c r="AK134" s="2">
        <f t="shared" si="68"/>
        <v>0</v>
      </c>
      <c r="AL134" s="2">
        <f t="shared" si="68"/>
        <v>0</v>
      </c>
      <c r="AM134" s="2">
        <f t="shared" si="68"/>
        <v>0</v>
      </c>
      <c r="AN134" s="2">
        <f>SUMIFS(Import!AN$2:AN$237,Import!$F$2:$F$237,$F134,Import!$G$2:$G$237,$G134)</f>
        <v>0</v>
      </c>
      <c r="AO134" s="2">
        <f>SUMIFS(Import!AO$2:AO$237,Import!$F$2:$F$237,$F134,Import!$G$2:$G$237,$G134)</f>
        <v>0</v>
      </c>
      <c r="AP134" s="2">
        <f>SUMIFS(Import!AP$2:AP$237,Import!$F$2:$F$237,$F134,Import!$G$2:$G$237,$G134)</f>
        <v>0</v>
      </c>
      <c r="AQ134" s="2">
        <f>SUMIFS(Import!AQ$2:AQ$237,Import!$F$2:$F$237,$F134,Import!$G$2:$G$237,$G134)</f>
        <v>0</v>
      </c>
      <c r="AR134" s="2">
        <f t="shared" si="69"/>
        <v>0</v>
      </c>
      <c r="AS134" s="2">
        <f t="shared" si="69"/>
        <v>0</v>
      </c>
      <c r="AT134" s="2">
        <f t="shared" si="69"/>
        <v>0</v>
      </c>
      <c r="AU134" s="2">
        <f>SUMIFS(Import!AU$2:AU$237,Import!$F$2:$F$237,$F134,Import!$G$2:$G$237,$G134)</f>
        <v>0</v>
      </c>
      <c r="AV134" s="2">
        <f>SUMIFS(Import!AV$2:AV$237,Import!$F$2:$F$237,$F134,Import!$G$2:$G$237,$G134)</f>
        <v>0</v>
      </c>
      <c r="AW134" s="2">
        <f>SUMIFS(Import!AW$2:AW$237,Import!$F$2:$F$237,$F134,Import!$G$2:$G$237,$G134)</f>
        <v>0</v>
      </c>
      <c r="AX134" s="2">
        <f>SUMIFS(Import!AX$2:AX$237,Import!$F$2:$F$237,$F134,Import!$G$2:$G$237,$G134)</f>
        <v>0</v>
      </c>
      <c r="AY134" s="2">
        <f t="shared" si="70"/>
        <v>0</v>
      </c>
      <c r="AZ134" s="2">
        <f t="shared" si="70"/>
        <v>0</v>
      </c>
      <c r="BA134" s="2">
        <f t="shared" si="70"/>
        <v>0</v>
      </c>
      <c r="BB134" s="2">
        <f>SUMIFS(Import!BB$2:BB$237,Import!$F$2:$F$237,$F134,Import!$G$2:$G$237,$G134)</f>
        <v>0</v>
      </c>
      <c r="BC134" s="2">
        <f>SUMIFS(Import!BC$2:BC$237,Import!$F$2:$F$237,$F134,Import!$G$2:$G$237,$G134)</f>
        <v>0</v>
      </c>
      <c r="BD134" s="2">
        <f>SUMIFS(Import!BD$2:BD$237,Import!$F$2:$F$237,$F134,Import!$G$2:$G$237,$G134)</f>
        <v>0</v>
      </c>
      <c r="BE134" s="2">
        <f>SUMIFS(Import!BE$2:BE$237,Import!$F$2:$F$237,$F134,Import!$G$2:$G$237,$G134)</f>
        <v>0</v>
      </c>
      <c r="BF134" s="2">
        <f t="shared" si="71"/>
        <v>0</v>
      </c>
      <c r="BG134" s="2">
        <f t="shared" si="71"/>
        <v>0</v>
      </c>
      <c r="BH134" s="2">
        <f t="shared" si="71"/>
        <v>0</v>
      </c>
      <c r="BI134" s="2">
        <f>SUMIFS(Import!BI$2:BI$237,Import!$F$2:$F$237,$F134,Import!$G$2:$G$237,$G134)</f>
        <v>0</v>
      </c>
      <c r="BJ134" s="2">
        <f>SUMIFS(Import!BJ$2:BJ$237,Import!$F$2:$F$237,$F134,Import!$G$2:$G$237,$G134)</f>
        <v>0</v>
      </c>
      <c r="BK134" s="2">
        <f>SUMIFS(Import!BK$2:BK$237,Import!$F$2:$F$237,$F134,Import!$G$2:$G$237,$G134)</f>
        <v>0</v>
      </c>
      <c r="BL134" s="2">
        <f>SUMIFS(Import!BL$2:BL$237,Import!$F$2:$F$237,$F134,Import!$G$2:$G$237,$G134)</f>
        <v>0</v>
      </c>
      <c r="BM134" s="2">
        <f t="shared" si="72"/>
        <v>0</v>
      </c>
      <c r="BN134" s="2">
        <f t="shared" si="72"/>
        <v>0</v>
      </c>
      <c r="BO134" s="2">
        <f t="shared" si="72"/>
        <v>0</v>
      </c>
      <c r="BP134" s="2">
        <f>SUMIFS(Import!BP$2:BP$237,Import!$F$2:$F$237,$F134,Import!$G$2:$G$237,$G134)</f>
        <v>0</v>
      </c>
      <c r="BQ134" s="2">
        <f>SUMIFS(Import!BQ$2:BQ$237,Import!$F$2:$F$237,$F134,Import!$G$2:$G$237,$G134)</f>
        <v>0</v>
      </c>
      <c r="BR134" s="2">
        <f>SUMIFS(Import!BR$2:BR$237,Import!$F$2:$F$237,$F134,Import!$G$2:$G$237,$G134)</f>
        <v>0</v>
      </c>
      <c r="BS134" s="2">
        <f>SUMIFS(Import!BS$2:BS$237,Import!$F$2:$F$237,$F134,Import!$G$2:$G$237,$G134)</f>
        <v>0</v>
      </c>
      <c r="BT134" s="2">
        <f t="shared" si="73"/>
        <v>0</v>
      </c>
      <c r="BU134" s="2">
        <f t="shared" si="73"/>
        <v>0</v>
      </c>
      <c r="BV134" s="2">
        <f t="shared" si="73"/>
        <v>0</v>
      </c>
      <c r="BW134" s="2">
        <f>SUMIFS(Import!BW$2:BW$237,Import!$F$2:$F$237,$F134,Import!$G$2:$G$237,$G134)</f>
        <v>0</v>
      </c>
      <c r="BX134" s="2">
        <f>SUMIFS(Import!BX$2:BX$237,Import!$F$2:$F$237,$F134,Import!$G$2:$G$237,$G134)</f>
        <v>0</v>
      </c>
      <c r="BY134" s="2">
        <f>SUMIFS(Import!BY$2:BY$237,Import!$F$2:$F$237,$F134,Import!$G$2:$G$237,$G134)</f>
        <v>0</v>
      </c>
      <c r="BZ134" s="2">
        <f>SUMIFS(Import!BZ$2:BZ$237,Import!$F$2:$F$237,$F134,Import!$G$2:$G$237,$G134)</f>
        <v>0</v>
      </c>
      <c r="CA134" s="2">
        <f t="shared" si="74"/>
        <v>0</v>
      </c>
      <c r="CB134" s="2">
        <f t="shared" si="74"/>
        <v>0</v>
      </c>
      <c r="CC134" s="2">
        <f t="shared" si="74"/>
        <v>0</v>
      </c>
      <c r="CD134" s="2">
        <f>SUMIFS(Import!CD$2:CD$237,Import!$F$2:$F$237,$F134,Import!$G$2:$G$237,$G134)</f>
        <v>0</v>
      </c>
      <c r="CE134" s="2">
        <f>SUMIFS(Import!CE$2:CE$237,Import!$F$2:$F$237,$F134,Import!$G$2:$G$237,$G134)</f>
        <v>0</v>
      </c>
      <c r="CF134" s="2">
        <f>SUMIFS(Import!CF$2:CF$237,Import!$F$2:$F$237,$F134,Import!$G$2:$G$237,$G134)</f>
        <v>0</v>
      </c>
      <c r="CG134" s="2">
        <f>SUMIFS(Import!CG$2:CG$237,Import!$F$2:$F$237,$F134,Import!$G$2:$G$237,$G134)</f>
        <v>0</v>
      </c>
      <c r="CH134" s="2">
        <f t="shared" si="75"/>
        <v>0</v>
      </c>
      <c r="CI134" s="2">
        <f t="shared" si="75"/>
        <v>0</v>
      </c>
      <c r="CJ134" s="2">
        <f t="shared" si="75"/>
        <v>0</v>
      </c>
      <c r="CK134" s="2">
        <f>SUMIFS(Import!CK$2:CK$237,Import!$F$2:$F$237,$F134,Import!$G$2:$G$237,$G134)</f>
        <v>0</v>
      </c>
      <c r="CL134" s="2">
        <f>SUMIFS(Import!CL$2:CL$237,Import!$F$2:$F$237,$F134,Import!$G$2:$G$237,$G134)</f>
        <v>0</v>
      </c>
      <c r="CM134" s="2">
        <f>SUMIFS(Import!CM$2:CM$237,Import!$F$2:$F$237,$F134,Import!$G$2:$G$237,$G134)</f>
        <v>0</v>
      </c>
      <c r="CN134" s="2">
        <f>SUMIFS(Import!CN$2:CN$237,Import!$F$2:$F$237,$F134,Import!$G$2:$G$237,$G134)</f>
        <v>0</v>
      </c>
      <c r="CO134" s="3">
        <f t="shared" si="76"/>
        <v>0</v>
      </c>
      <c r="CP134" s="3">
        <f t="shared" si="76"/>
        <v>0</v>
      </c>
      <c r="CQ134" s="3">
        <f t="shared" si="76"/>
        <v>0</v>
      </c>
      <c r="CR134" s="2">
        <f>SUMIFS(Import!CR$2:CR$237,Import!$F$2:$F$237,$F134,Import!$G$2:$G$237,$G134)</f>
        <v>0</v>
      </c>
      <c r="CS134" s="2">
        <f>SUMIFS(Import!CS$2:CS$237,Import!$F$2:$F$237,$F134,Import!$G$2:$G$237,$G134)</f>
        <v>0</v>
      </c>
      <c r="CT134" s="2">
        <f>SUMIFS(Import!CT$2:CT$237,Import!$F$2:$F$237,$F134,Import!$G$2:$G$237,$G134)</f>
        <v>0</v>
      </c>
    </row>
    <row r="135" spans="1:98" x14ac:dyDescent="0.25">
      <c r="A135" s="2" t="s">
        <v>38</v>
      </c>
      <c r="B135" s="2" t="s">
        <v>39</v>
      </c>
      <c r="C135" s="2">
        <v>1</v>
      </c>
      <c r="D135" s="2" t="s">
        <v>40</v>
      </c>
      <c r="E135" s="2">
        <v>35</v>
      </c>
      <c r="F135" s="2" t="s">
        <v>67</v>
      </c>
      <c r="G135" s="2">
        <v>11</v>
      </c>
      <c r="H135" s="2">
        <f>IF(SUMIFS(Import!H$2:H$237,Import!$F$2:$F$237,$F135,Import!$G$2:$G$237,$G135)=0,Data_T1!$H135,SUMIFS(Import!H$2:H$237,Import!$F$2:$F$237,$F135,Import!$G$2:$G$237,$G135))</f>
        <v>1405</v>
      </c>
      <c r="I135" s="2">
        <f>SUMIFS(Import!I$2:I$237,Import!$F$2:$F$237,$F135,Import!$G$2:$G$237,$G135)</f>
        <v>787</v>
      </c>
      <c r="J135" s="2">
        <f>SUMIFS(Import!J$2:J$237,Import!$F$2:$F$237,$F135,Import!$G$2:$G$237,$G135)</f>
        <v>56.01</v>
      </c>
      <c r="K135" s="2">
        <f>SUMIFS(Import!K$2:K$237,Import!$F$2:$F$237,$F135,Import!$G$2:$G$237,$G135)</f>
        <v>618</v>
      </c>
      <c r="L135" s="2">
        <f>SUMIFS(Import!L$2:L$237,Import!$F$2:$F$237,$F135,Import!$G$2:$G$237,$G135)</f>
        <v>43.99</v>
      </c>
      <c r="M135" s="2">
        <f>SUMIFS(Import!M$2:M$237,Import!$F$2:$F$237,$F135,Import!$G$2:$G$237,$G135)</f>
        <v>15</v>
      </c>
      <c r="N135" s="2">
        <f>SUMIFS(Import!N$2:N$237,Import!$F$2:$F$237,$F135,Import!$G$2:$G$237,$G135)</f>
        <v>1.07</v>
      </c>
      <c r="O135" s="2">
        <f>SUMIFS(Import!O$2:O$237,Import!$F$2:$F$237,$F135,Import!$G$2:$G$237,$G135)</f>
        <v>2.4300000000000002</v>
      </c>
      <c r="P135" s="2">
        <f>SUMIFS(Import!P$2:P$237,Import!$F$2:$F$237,$F135,Import!$G$2:$G$237,$G135)</f>
        <v>23</v>
      </c>
      <c r="Q135" s="2">
        <f>SUMIFS(Import!Q$2:Q$237,Import!$F$2:$F$237,$F135,Import!$G$2:$G$237,$G135)</f>
        <v>1.64</v>
      </c>
      <c r="R135" s="2">
        <f>SUMIFS(Import!R$2:R$237,Import!$F$2:$F$237,$F135,Import!$G$2:$G$237,$G135)</f>
        <v>3.72</v>
      </c>
      <c r="S135" s="2">
        <f>SUMIFS(Import!S$2:S$237,Import!$F$2:$F$237,$F135,Import!$G$2:$G$237,$G135)</f>
        <v>580</v>
      </c>
      <c r="T135" s="2">
        <f>SUMIFS(Import!T$2:T$237,Import!$F$2:$F$237,$F135,Import!$G$2:$G$237,$G135)</f>
        <v>41.28</v>
      </c>
      <c r="U135" s="2">
        <f>SUMIFS(Import!U$2:U$237,Import!$F$2:$F$237,$F135,Import!$G$2:$G$237,$G135)</f>
        <v>93.85</v>
      </c>
      <c r="V135" s="2">
        <f>SUMIFS(Import!V$2:V$237,Import!$F$2:$F$237,$F135,Import!$G$2:$G$237,$G135)</f>
        <v>1</v>
      </c>
      <c r="W135" s="2" t="str">
        <f t="shared" si="66"/>
        <v>M</v>
      </c>
      <c r="X135" s="2" t="str">
        <f t="shared" si="66"/>
        <v>GREIG</v>
      </c>
      <c r="Y135" s="2" t="str">
        <f t="shared" si="66"/>
        <v>Moana</v>
      </c>
      <c r="Z135" s="2">
        <f>SUMIFS(Import!Z$2:Z$237,Import!$F$2:$F$237,$F135,Import!$G$2:$G$237,$G135)</f>
        <v>177</v>
      </c>
      <c r="AA135" s="2">
        <f>SUMIFS(Import!AA$2:AA$237,Import!$F$2:$F$237,$F135,Import!$G$2:$G$237,$G135)</f>
        <v>12.6</v>
      </c>
      <c r="AB135" s="2">
        <f>SUMIFS(Import!AB$2:AB$237,Import!$F$2:$F$237,$F135,Import!$G$2:$G$237,$G135)</f>
        <v>30.52</v>
      </c>
      <c r="AC135" s="2">
        <f>SUMIFS(Import!AC$2:AC$237,Import!$F$2:$F$237,$F135,Import!$G$2:$G$237,$G135)</f>
        <v>3</v>
      </c>
      <c r="AD135" s="2" t="str">
        <f t="shared" si="67"/>
        <v>F</v>
      </c>
      <c r="AE135" s="2" t="str">
        <f t="shared" si="67"/>
        <v>SAGE</v>
      </c>
      <c r="AF135" s="2" t="str">
        <f t="shared" si="67"/>
        <v>Maina</v>
      </c>
      <c r="AG135" s="2">
        <f>SUMIFS(Import!AG$2:AG$237,Import!$F$2:$F$237,$F135,Import!$G$2:$G$237,$G135)</f>
        <v>403</v>
      </c>
      <c r="AH135" s="2">
        <f>SUMIFS(Import!AH$2:AH$237,Import!$F$2:$F$237,$F135,Import!$G$2:$G$237,$G135)</f>
        <v>28.68</v>
      </c>
      <c r="AI135" s="2">
        <f>SUMIFS(Import!AI$2:AI$237,Import!$F$2:$F$237,$F135,Import!$G$2:$G$237,$G135)</f>
        <v>69.48</v>
      </c>
      <c r="AJ135" s="2">
        <f>SUMIFS(Import!AJ$2:AJ$237,Import!$F$2:$F$237,$F135,Import!$G$2:$G$237,$G135)</f>
        <v>0</v>
      </c>
      <c r="AK135" s="2">
        <f t="shared" si="68"/>
        <v>0</v>
      </c>
      <c r="AL135" s="2">
        <f t="shared" si="68"/>
        <v>0</v>
      </c>
      <c r="AM135" s="2">
        <f t="shared" si="68"/>
        <v>0</v>
      </c>
      <c r="AN135" s="2">
        <f>SUMIFS(Import!AN$2:AN$237,Import!$F$2:$F$237,$F135,Import!$G$2:$G$237,$G135)</f>
        <v>0</v>
      </c>
      <c r="AO135" s="2">
        <f>SUMIFS(Import!AO$2:AO$237,Import!$F$2:$F$237,$F135,Import!$G$2:$G$237,$G135)</f>
        <v>0</v>
      </c>
      <c r="AP135" s="2">
        <f>SUMIFS(Import!AP$2:AP$237,Import!$F$2:$F$237,$F135,Import!$G$2:$G$237,$G135)</f>
        <v>0</v>
      </c>
      <c r="AQ135" s="2">
        <f>SUMIFS(Import!AQ$2:AQ$237,Import!$F$2:$F$237,$F135,Import!$G$2:$G$237,$G135)</f>
        <v>0</v>
      </c>
      <c r="AR135" s="2">
        <f t="shared" si="69"/>
        <v>0</v>
      </c>
      <c r="AS135" s="2">
        <f t="shared" si="69"/>
        <v>0</v>
      </c>
      <c r="AT135" s="2">
        <f t="shared" si="69"/>
        <v>0</v>
      </c>
      <c r="AU135" s="2">
        <f>SUMIFS(Import!AU$2:AU$237,Import!$F$2:$F$237,$F135,Import!$G$2:$G$237,$G135)</f>
        <v>0</v>
      </c>
      <c r="AV135" s="2">
        <f>SUMIFS(Import!AV$2:AV$237,Import!$F$2:$F$237,$F135,Import!$G$2:$G$237,$G135)</f>
        <v>0</v>
      </c>
      <c r="AW135" s="2">
        <f>SUMIFS(Import!AW$2:AW$237,Import!$F$2:$F$237,$F135,Import!$G$2:$G$237,$G135)</f>
        <v>0</v>
      </c>
      <c r="AX135" s="2">
        <f>SUMIFS(Import!AX$2:AX$237,Import!$F$2:$F$237,$F135,Import!$G$2:$G$237,$G135)</f>
        <v>0</v>
      </c>
      <c r="AY135" s="2">
        <f t="shared" si="70"/>
        <v>0</v>
      </c>
      <c r="AZ135" s="2">
        <f t="shared" si="70"/>
        <v>0</v>
      </c>
      <c r="BA135" s="2">
        <f t="shared" si="70"/>
        <v>0</v>
      </c>
      <c r="BB135" s="2">
        <f>SUMIFS(Import!BB$2:BB$237,Import!$F$2:$F$237,$F135,Import!$G$2:$G$237,$G135)</f>
        <v>0</v>
      </c>
      <c r="BC135" s="2">
        <f>SUMIFS(Import!BC$2:BC$237,Import!$F$2:$F$237,$F135,Import!$G$2:$G$237,$G135)</f>
        <v>0</v>
      </c>
      <c r="BD135" s="2">
        <f>SUMIFS(Import!BD$2:BD$237,Import!$F$2:$F$237,$F135,Import!$G$2:$G$237,$G135)</f>
        <v>0</v>
      </c>
      <c r="BE135" s="2">
        <f>SUMIFS(Import!BE$2:BE$237,Import!$F$2:$F$237,$F135,Import!$G$2:$G$237,$G135)</f>
        <v>0</v>
      </c>
      <c r="BF135" s="2">
        <f t="shared" si="71"/>
        <v>0</v>
      </c>
      <c r="BG135" s="2">
        <f t="shared" si="71"/>
        <v>0</v>
      </c>
      <c r="BH135" s="2">
        <f t="shared" si="71"/>
        <v>0</v>
      </c>
      <c r="BI135" s="2">
        <f>SUMIFS(Import!BI$2:BI$237,Import!$F$2:$F$237,$F135,Import!$G$2:$G$237,$G135)</f>
        <v>0</v>
      </c>
      <c r="BJ135" s="2">
        <f>SUMIFS(Import!BJ$2:BJ$237,Import!$F$2:$F$237,$F135,Import!$G$2:$G$237,$G135)</f>
        <v>0</v>
      </c>
      <c r="BK135" s="2">
        <f>SUMIFS(Import!BK$2:BK$237,Import!$F$2:$F$237,$F135,Import!$G$2:$G$237,$G135)</f>
        <v>0</v>
      </c>
      <c r="BL135" s="2">
        <f>SUMIFS(Import!BL$2:BL$237,Import!$F$2:$F$237,$F135,Import!$G$2:$G$237,$G135)</f>
        <v>0</v>
      </c>
      <c r="BM135" s="2">
        <f t="shared" si="72"/>
        <v>0</v>
      </c>
      <c r="BN135" s="2">
        <f t="shared" si="72"/>
        <v>0</v>
      </c>
      <c r="BO135" s="2">
        <f t="shared" si="72"/>
        <v>0</v>
      </c>
      <c r="BP135" s="2">
        <f>SUMIFS(Import!BP$2:BP$237,Import!$F$2:$F$237,$F135,Import!$G$2:$G$237,$G135)</f>
        <v>0</v>
      </c>
      <c r="BQ135" s="2">
        <f>SUMIFS(Import!BQ$2:BQ$237,Import!$F$2:$F$237,$F135,Import!$G$2:$G$237,$G135)</f>
        <v>0</v>
      </c>
      <c r="BR135" s="2">
        <f>SUMIFS(Import!BR$2:BR$237,Import!$F$2:$F$237,$F135,Import!$G$2:$G$237,$G135)</f>
        <v>0</v>
      </c>
      <c r="BS135" s="2">
        <f>SUMIFS(Import!BS$2:BS$237,Import!$F$2:$F$237,$F135,Import!$G$2:$G$237,$G135)</f>
        <v>0</v>
      </c>
      <c r="BT135" s="2">
        <f t="shared" si="73"/>
        <v>0</v>
      </c>
      <c r="BU135" s="2">
        <f t="shared" si="73"/>
        <v>0</v>
      </c>
      <c r="BV135" s="2">
        <f t="shared" si="73"/>
        <v>0</v>
      </c>
      <c r="BW135" s="2">
        <f>SUMIFS(Import!BW$2:BW$237,Import!$F$2:$F$237,$F135,Import!$G$2:$G$237,$G135)</f>
        <v>0</v>
      </c>
      <c r="BX135" s="2">
        <f>SUMIFS(Import!BX$2:BX$237,Import!$F$2:$F$237,$F135,Import!$G$2:$G$237,$G135)</f>
        <v>0</v>
      </c>
      <c r="BY135" s="2">
        <f>SUMIFS(Import!BY$2:BY$237,Import!$F$2:$F$237,$F135,Import!$G$2:$G$237,$G135)</f>
        <v>0</v>
      </c>
      <c r="BZ135" s="2">
        <f>SUMIFS(Import!BZ$2:BZ$237,Import!$F$2:$F$237,$F135,Import!$G$2:$G$237,$G135)</f>
        <v>0</v>
      </c>
      <c r="CA135" s="2">
        <f t="shared" si="74"/>
        <v>0</v>
      </c>
      <c r="CB135" s="2">
        <f t="shared" si="74"/>
        <v>0</v>
      </c>
      <c r="CC135" s="2">
        <f t="shared" si="74"/>
        <v>0</v>
      </c>
      <c r="CD135" s="2">
        <f>SUMIFS(Import!CD$2:CD$237,Import!$F$2:$F$237,$F135,Import!$G$2:$G$237,$G135)</f>
        <v>0</v>
      </c>
      <c r="CE135" s="2">
        <f>SUMIFS(Import!CE$2:CE$237,Import!$F$2:$F$237,$F135,Import!$G$2:$G$237,$G135)</f>
        <v>0</v>
      </c>
      <c r="CF135" s="2">
        <f>SUMIFS(Import!CF$2:CF$237,Import!$F$2:$F$237,$F135,Import!$G$2:$G$237,$G135)</f>
        <v>0</v>
      </c>
      <c r="CG135" s="2">
        <f>SUMIFS(Import!CG$2:CG$237,Import!$F$2:$F$237,$F135,Import!$G$2:$G$237,$G135)</f>
        <v>0</v>
      </c>
      <c r="CH135" s="2">
        <f t="shared" si="75"/>
        <v>0</v>
      </c>
      <c r="CI135" s="2">
        <f t="shared" si="75"/>
        <v>0</v>
      </c>
      <c r="CJ135" s="2">
        <f t="shared" si="75"/>
        <v>0</v>
      </c>
      <c r="CK135" s="2">
        <f>SUMIFS(Import!CK$2:CK$237,Import!$F$2:$F$237,$F135,Import!$G$2:$G$237,$G135)</f>
        <v>0</v>
      </c>
      <c r="CL135" s="2">
        <f>SUMIFS(Import!CL$2:CL$237,Import!$F$2:$F$237,$F135,Import!$G$2:$G$237,$G135)</f>
        <v>0</v>
      </c>
      <c r="CM135" s="2">
        <f>SUMIFS(Import!CM$2:CM$237,Import!$F$2:$F$237,$F135,Import!$G$2:$G$237,$G135)</f>
        <v>0</v>
      </c>
      <c r="CN135" s="2">
        <f>SUMIFS(Import!CN$2:CN$237,Import!$F$2:$F$237,$F135,Import!$G$2:$G$237,$G135)</f>
        <v>0</v>
      </c>
      <c r="CO135" s="3">
        <f t="shared" si="76"/>
        <v>0</v>
      </c>
      <c r="CP135" s="3">
        <f t="shared" si="76"/>
        <v>0</v>
      </c>
      <c r="CQ135" s="3">
        <f t="shared" si="76"/>
        <v>0</v>
      </c>
      <c r="CR135" s="2">
        <f>SUMIFS(Import!CR$2:CR$237,Import!$F$2:$F$237,$F135,Import!$G$2:$G$237,$G135)</f>
        <v>0</v>
      </c>
      <c r="CS135" s="2">
        <f>SUMIFS(Import!CS$2:CS$237,Import!$F$2:$F$237,$F135,Import!$G$2:$G$237,$G135)</f>
        <v>0</v>
      </c>
      <c r="CT135" s="2">
        <f>SUMIFS(Import!CT$2:CT$237,Import!$F$2:$F$237,$F135,Import!$G$2:$G$237,$G135)</f>
        <v>0</v>
      </c>
    </row>
    <row r="136" spans="1:98" x14ac:dyDescent="0.25">
      <c r="A136" s="2" t="s">
        <v>38</v>
      </c>
      <c r="B136" s="2" t="s">
        <v>39</v>
      </c>
      <c r="C136" s="2">
        <v>1</v>
      </c>
      <c r="D136" s="2" t="s">
        <v>40</v>
      </c>
      <c r="E136" s="2">
        <v>35</v>
      </c>
      <c r="F136" s="2" t="s">
        <v>67</v>
      </c>
      <c r="G136" s="2">
        <v>12</v>
      </c>
      <c r="H136" s="2">
        <f>IF(SUMIFS(Import!H$2:H$237,Import!$F$2:$F$237,$F136,Import!$G$2:$G$237,$G136)=0,Data_T1!$H136,SUMIFS(Import!H$2:H$237,Import!$F$2:$F$237,$F136,Import!$G$2:$G$237,$G136))</f>
        <v>1491</v>
      </c>
      <c r="I136" s="2">
        <f>SUMIFS(Import!I$2:I$237,Import!$F$2:$F$237,$F136,Import!$G$2:$G$237,$G136)</f>
        <v>1018</v>
      </c>
      <c r="J136" s="2">
        <f>SUMIFS(Import!J$2:J$237,Import!$F$2:$F$237,$F136,Import!$G$2:$G$237,$G136)</f>
        <v>68.28</v>
      </c>
      <c r="K136" s="2">
        <f>SUMIFS(Import!K$2:K$237,Import!$F$2:$F$237,$F136,Import!$G$2:$G$237,$G136)</f>
        <v>473</v>
      </c>
      <c r="L136" s="2">
        <f>SUMIFS(Import!L$2:L$237,Import!$F$2:$F$237,$F136,Import!$G$2:$G$237,$G136)</f>
        <v>31.72</v>
      </c>
      <c r="M136" s="2">
        <f>SUMIFS(Import!M$2:M$237,Import!$F$2:$F$237,$F136,Import!$G$2:$G$237,$G136)</f>
        <v>10</v>
      </c>
      <c r="N136" s="2">
        <f>SUMIFS(Import!N$2:N$237,Import!$F$2:$F$237,$F136,Import!$G$2:$G$237,$G136)</f>
        <v>0.67</v>
      </c>
      <c r="O136" s="2">
        <f>SUMIFS(Import!O$2:O$237,Import!$F$2:$F$237,$F136,Import!$G$2:$G$237,$G136)</f>
        <v>2.11</v>
      </c>
      <c r="P136" s="2">
        <f>SUMIFS(Import!P$2:P$237,Import!$F$2:$F$237,$F136,Import!$G$2:$G$237,$G136)</f>
        <v>9</v>
      </c>
      <c r="Q136" s="2">
        <f>SUMIFS(Import!Q$2:Q$237,Import!$F$2:$F$237,$F136,Import!$G$2:$G$237,$G136)</f>
        <v>0.6</v>
      </c>
      <c r="R136" s="2">
        <f>SUMIFS(Import!R$2:R$237,Import!$F$2:$F$237,$F136,Import!$G$2:$G$237,$G136)</f>
        <v>1.9</v>
      </c>
      <c r="S136" s="2">
        <f>SUMIFS(Import!S$2:S$237,Import!$F$2:$F$237,$F136,Import!$G$2:$G$237,$G136)</f>
        <v>454</v>
      </c>
      <c r="T136" s="2">
        <f>SUMIFS(Import!T$2:T$237,Import!$F$2:$F$237,$F136,Import!$G$2:$G$237,$G136)</f>
        <v>30.45</v>
      </c>
      <c r="U136" s="2">
        <f>SUMIFS(Import!U$2:U$237,Import!$F$2:$F$237,$F136,Import!$G$2:$G$237,$G136)</f>
        <v>95.98</v>
      </c>
      <c r="V136" s="2">
        <f>SUMIFS(Import!V$2:V$237,Import!$F$2:$F$237,$F136,Import!$G$2:$G$237,$G136)</f>
        <v>1</v>
      </c>
      <c r="W136" s="2" t="str">
        <f t="shared" si="66"/>
        <v>M</v>
      </c>
      <c r="X136" s="2" t="str">
        <f t="shared" si="66"/>
        <v>GREIG</v>
      </c>
      <c r="Y136" s="2" t="str">
        <f t="shared" si="66"/>
        <v>Moana</v>
      </c>
      <c r="Z136" s="2">
        <f>SUMIFS(Import!Z$2:Z$237,Import!$F$2:$F$237,$F136,Import!$G$2:$G$237,$G136)</f>
        <v>110</v>
      </c>
      <c r="AA136" s="2">
        <f>SUMIFS(Import!AA$2:AA$237,Import!$F$2:$F$237,$F136,Import!$G$2:$G$237,$G136)</f>
        <v>7.38</v>
      </c>
      <c r="AB136" s="2">
        <f>SUMIFS(Import!AB$2:AB$237,Import!$F$2:$F$237,$F136,Import!$G$2:$G$237,$G136)</f>
        <v>24.23</v>
      </c>
      <c r="AC136" s="2">
        <f>SUMIFS(Import!AC$2:AC$237,Import!$F$2:$F$237,$F136,Import!$G$2:$G$237,$G136)</f>
        <v>3</v>
      </c>
      <c r="AD136" s="2" t="str">
        <f t="shared" si="67"/>
        <v>F</v>
      </c>
      <c r="AE136" s="2" t="str">
        <f t="shared" si="67"/>
        <v>SAGE</v>
      </c>
      <c r="AF136" s="2" t="str">
        <f t="shared" si="67"/>
        <v>Maina</v>
      </c>
      <c r="AG136" s="2">
        <f>SUMIFS(Import!AG$2:AG$237,Import!$F$2:$F$237,$F136,Import!$G$2:$G$237,$G136)</f>
        <v>344</v>
      </c>
      <c r="AH136" s="2">
        <f>SUMIFS(Import!AH$2:AH$237,Import!$F$2:$F$237,$F136,Import!$G$2:$G$237,$G136)</f>
        <v>23.07</v>
      </c>
      <c r="AI136" s="2">
        <f>SUMIFS(Import!AI$2:AI$237,Import!$F$2:$F$237,$F136,Import!$G$2:$G$237,$G136)</f>
        <v>75.77</v>
      </c>
      <c r="AJ136" s="2">
        <f>SUMIFS(Import!AJ$2:AJ$237,Import!$F$2:$F$237,$F136,Import!$G$2:$G$237,$G136)</f>
        <v>0</v>
      </c>
      <c r="AK136" s="2">
        <f t="shared" si="68"/>
        <v>0</v>
      </c>
      <c r="AL136" s="2">
        <f t="shared" si="68"/>
        <v>0</v>
      </c>
      <c r="AM136" s="2">
        <f t="shared" si="68"/>
        <v>0</v>
      </c>
      <c r="AN136" s="2">
        <f>SUMIFS(Import!AN$2:AN$237,Import!$F$2:$F$237,$F136,Import!$G$2:$G$237,$G136)</f>
        <v>0</v>
      </c>
      <c r="AO136" s="2">
        <f>SUMIFS(Import!AO$2:AO$237,Import!$F$2:$F$237,$F136,Import!$G$2:$G$237,$G136)</f>
        <v>0</v>
      </c>
      <c r="AP136" s="2">
        <f>SUMIFS(Import!AP$2:AP$237,Import!$F$2:$F$237,$F136,Import!$G$2:$G$237,$G136)</f>
        <v>0</v>
      </c>
      <c r="AQ136" s="2">
        <f>SUMIFS(Import!AQ$2:AQ$237,Import!$F$2:$F$237,$F136,Import!$G$2:$G$237,$G136)</f>
        <v>0</v>
      </c>
      <c r="AR136" s="2">
        <f t="shared" si="69"/>
        <v>0</v>
      </c>
      <c r="AS136" s="2">
        <f t="shared" si="69"/>
        <v>0</v>
      </c>
      <c r="AT136" s="2">
        <f t="shared" si="69"/>
        <v>0</v>
      </c>
      <c r="AU136" s="2">
        <f>SUMIFS(Import!AU$2:AU$237,Import!$F$2:$F$237,$F136,Import!$G$2:$G$237,$G136)</f>
        <v>0</v>
      </c>
      <c r="AV136" s="2">
        <f>SUMIFS(Import!AV$2:AV$237,Import!$F$2:$F$237,$F136,Import!$G$2:$G$237,$G136)</f>
        <v>0</v>
      </c>
      <c r="AW136" s="2">
        <f>SUMIFS(Import!AW$2:AW$237,Import!$F$2:$F$237,$F136,Import!$G$2:$G$237,$G136)</f>
        <v>0</v>
      </c>
      <c r="AX136" s="2">
        <f>SUMIFS(Import!AX$2:AX$237,Import!$F$2:$F$237,$F136,Import!$G$2:$G$237,$G136)</f>
        <v>0</v>
      </c>
      <c r="AY136" s="2">
        <f t="shared" si="70"/>
        <v>0</v>
      </c>
      <c r="AZ136" s="2">
        <f t="shared" si="70"/>
        <v>0</v>
      </c>
      <c r="BA136" s="2">
        <f t="shared" si="70"/>
        <v>0</v>
      </c>
      <c r="BB136" s="2">
        <f>SUMIFS(Import!BB$2:BB$237,Import!$F$2:$F$237,$F136,Import!$G$2:$G$237,$G136)</f>
        <v>0</v>
      </c>
      <c r="BC136" s="2">
        <f>SUMIFS(Import!BC$2:BC$237,Import!$F$2:$F$237,$F136,Import!$G$2:$G$237,$G136)</f>
        <v>0</v>
      </c>
      <c r="BD136" s="2">
        <f>SUMIFS(Import!BD$2:BD$237,Import!$F$2:$F$237,$F136,Import!$G$2:$G$237,$G136)</f>
        <v>0</v>
      </c>
      <c r="BE136" s="2">
        <f>SUMIFS(Import!BE$2:BE$237,Import!$F$2:$F$237,$F136,Import!$G$2:$G$237,$G136)</f>
        <v>0</v>
      </c>
      <c r="BF136" s="2">
        <f t="shared" si="71"/>
        <v>0</v>
      </c>
      <c r="BG136" s="2">
        <f t="shared" si="71"/>
        <v>0</v>
      </c>
      <c r="BH136" s="2">
        <f t="shared" si="71"/>
        <v>0</v>
      </c>
      <c r="BI136" s="2">
        <f>SUMIFS(Import!BI$2:BI$237,Import!$F$2:$F$237,$F136,Import!$G$2:$G$237,$G136)</f>
        <v>0</v>
      </c>
      <c r="BJ136" s="2">
        <f>SUMIFS(Import!BJ$2:BJ$237,Import!$F$2:$F$237,$F136,Import!$G$2:$G$237,$G136)</f>
        <v>0</v>
      </c>
      <c r="BK136" s="2">
        <f>SUMIFS(Import!BK$2:BK$237,Import!$F$2:$F$237,$F136,Import!$G$2:$G$237,$G136)</f>
        <v>0</v>
      </c>
      <c r="BL136" s="2">
        <f>SUMIFS(Import!BL$2:BL$237,Import!$F$2:$F$237,$F136,Import!$G$2:$G$237,$G136)</f>
        <v>0</v>
      </c>
      <c r="BM136" s="2">
        <f t="shared" si="72"/>
        <v>0</v>
      </c>
      <c r="BN136" s="2">
        <f t="shared" si="72"/>
        <v>0</v>
      </c>
      <c r="BO136" s="2">
        <f t="shared" si="72"/>
        <v>0</v>
      </c>
      <c r="BP136" s="2">
        <f>SUMIFS(Import!BP$2:BP$237,Import!$F$2:$F$237,$F136,Import!$G$2:$G$237,$G136)</f>
        <v>0</v>
      </c>
      <c r="BQ136" s="2">
        <f>SUMIFS(Import!BQ$2:BQ$237,Import!$F$2:$F$237,$F136,Import!$G$2:$G$237,$G136)</f>
        <v>0</v>
      </c>
      <c r="BR136" s="2">
        <f>SUMIFS(Import!BR$2:BR$237,Import!$F$2:$F$237,$F136,Import!$G$2:$G$237,$G136)</f>
        <v>0</v>
      </c>
      <c r="BS136" s="2">
        <f>SUMIFS(Import!BS$2:BS$237,Import!$F$2:$F$237,$F136,Import!$G$2:$G$237,$G136)</f>
        <v>0</v>
      </c>
      <c r="BT136" s="2">
        <f t="shared" si="73"/>
        <v>0</v>
      </c>
      <c r="BU136" s="2">
        <f t="shared" si="73"/>
        <v>0</v>
      </c>
      <c r="BV136" s="2">
        <f t="shared" si="73"/>
        <v>0</v>
      </c>
      <c r="BW136" s="2">
        <f>SUMIFS(Import!BW$2:BW$237,Import!$F$2:$F$237,$F136,Import!$G$2:$G$237,$G136)</f>
        <v>0</v>
      </c>
      <c r="BX136" s="2">
        <f>SUMIFS(Import!BX$2:BX$237,Import!$F$2:$F$237,$F136,Import!$G$2:$G$237,$G136)</f>
        <v>0</v>
      </c>
      <c r="BY136" s="2">
        <f>SUMIFS(Import!BY$2:BY$237,Import!$F$2:$F$237,$F136,Import!$G$2:$G$237,$G136)</f>
        <v>0</v>
      </c>
      <c r="BZ136" s="2">
        <f>SUMIFS(Import!BZ$2:BZ$237,Import!$F$2:$F$237,$F136,Import!$G$2:$G$237,$G136)</f>
        <v>0</v>
      </c>
      <c r="CA136" s="2">
        <f t="shared" si="74"/>
        <v>0</v>
      </c>
      <c r="CB136" s="2">
        <f t="shared" si="74"/>
        <v>0</v>
      </c>
      <c r="CC136" s="2">
        <f t="shared" si="74"/>
        <v>0</v>
      </c>
      <c r="CD136" s="2">
        <f>SUMIFS(Import!CD$2:CD$237,Import!$F$2:$F$237,$F136,Import!$G$2:$G$237,$G136)</f>
        <v>0</v>
      </c>
      <c r="CE136" s="2">
        <f>SUMIFS(Import!CE$2:CE$237,Import!$F$2:$F$237,$F136,Import!$G$2:$G$237,$G136)</f>
        <v>0</v>
      </c>
      <c r="CF136" s="2">
        <f>SUMIFS(Import!CF$2:CF$237,Import!$F$2:$F$237,$F136,Import!$G$2:$G$237,$G136)</f>
        <v>0</v>
      </c>
      <c r="CG136" s="2">
        <f>SUMIFS(Import!CG$2:CG$237,Import!$F$2:$F$237,$F136,Import!$G$2:$G$237,$G136)</f>
        <v>0</v>
      </c>
      <c r="CH136" s="2">
        <f t="shared" si="75"/>
        <v>0</v>
      </c>
      <c r="CI136" s="2">
        <f t="shared" si="75"/>
        <v>0</v>
      </c>
      <c r="CJ136" s="2">
        <f t="shared" si="75"/>
        <v>0</v>
      </c>
      <c r="CK136" s="2">
        <f>SUMIFS(Import!CK$2:CK$237,Import!$F$2:$F$237,$F136,Import!$G$2:$G$237,$G136)</f>
        <v>0</v>
      </c>
      <c r="CL136" s="2">
        <f>SUMIFS(Import!CL$2:CL$237,Import!$F$2:$F$237,$F136,Import!$G$2:$G$237,$G136)</f>
        <v>0</v>
      </c>
      <c r="CM136" s="2">
        <f>SUMIFS(Import!CM$2:CM$237,Import!$F$2:$F$237,$F136,Import!$G$2:$G$237,$G136)</f>
        <v>0</v>
      </c>
      <c r="CN136" s="2">
        <f>SUMIFS(Import!CN$2:CN$237,Import!$F$2:$F$237,$F136,Import!$G$2:$G$237,$G136)</f>
        <v>0</v>
      </c>
      <c r="CO136" s="3">
        <f t="shared" si="76"/>
        <v>0</v>
      </c>
      <c r="CP136" s="3">
        <f t="shared" si="76"/>
        <v>0</v>
      </c>
      <c r="CQ136" s="3">
        <f t="shared" si="76"/>
        <v>0</v>
      </c>
      <c r="CR136" s="2">
        <f>SUMIFS(Import!CR$2:CR$237,Import!$F$2:$F$237,$F136,Import!$G$2:$G$237,$G136)</f>
        <v>0</v>
      </c>
      <c r="CS136" s="2">
        <f>SUMIFS(Import!CS$2:CS$237,Import!$F$2:$F$237,$F136,Import!$G$2:$G$237,$G136)</f>
        <v>0</v>
      </c>
      <c r="CT136" s="2">
        <f>SUMIFS(Import!CT$2:CT$237,Import!$F$2:$F$237,$F136,Import!$G$2:$G$237,$G136)</f>
        <v>0</v>
      </c>
    </row>
    <row r="137" spans="1:98" x14ac:dyDescent="0.25">
      <c r="A137" s="2" t="s">
        <v>38</v>
      </c>
      <c r="B137" s="2" t="s">
        <v>39</v>
      </c>
      <c r="C137" s="2">
        <v>1</v>
      </c>
      <c r="D137" s="2" t="s">
        <v>40</v>
      </c>
      <c r="E137" s="2">
        <v>35</v>
      </c>
      <c r="F137" s="2" t="s">
        <v>67</v>
      </c>
      <c r="G137" s="2">
        <v>13</v>
      </c>
      <c r="H137" s="2">
        <f>IF(SUMIFS(Import!H$2:H$237,Import!$F$2:$F$237,$F137,Import!$G$2:$G$237,$G137)=0,Data_T1!$H137,SUMIFS(Import!H$2:H$237,Import!$F$2:$F$237,$F137,Import!$G$2:$G$237,$G137))</f>
        <v>1062</v>
      </c>
      <c r="I137" s="2">
        <f>SUMIFS(Import!I$2:I$237,Import!$F$2:$F$237,$F137,Import!$G$2:$G$237,$G137)</f>
        <v>739</v>
      </c>
      <c r="J137" s="2">
        <f>SUMIFS(Import!J$2:J$237,Import!$F$2:$F$237,$F137,Import!$G$2:$G$237,$G137)</f>
        <v>69.59</v>
      </c>
      <c r="K137" s="2">
        <f>SUMIFS(Import!K$2:K$237,Import!$F$2:$F$237,$F137,Import!$G$2:$G$237,$G137)</f>
        <v>323</v>
      </c>
      <c r="L137" s="2">
        <f>SUMIFS(Import!L$2:L$237,Import!$F$2:$F$237,$F137,Import!$G$2:$G$237,$G137)</f>
        <v>30.41</v>
      </c>
      <c r="M137" s="2">
        <f>SUMIFS(Import!M$2:M$237,Import!$F$2:$F$237,$F137,Import!$G$2:$G$237,$G137)</f>
        <v>10</v>
      </c>
      <c r="N137" s="2">
        <f>SUMIFS(Import!N$2:N$237,Import!$F$2:$F$237,$F137,Import!$G$2:$G$237,$G137)</f>
        <v>0.94</v>
      </c>
      <c r="O137" s="2">
        <f>SUMIFS(Import!O$2:O$237,Import!$F$2:$F$237,$F137,Import!$G$2:$G$237,$G137)</f>
        <v>3.1</v>
      </c>
      <c r="P137" s="2">
        <f>SUMIFS(Import!P$2:P$237,Import!$F$2:$F$237,$F137,Import!$G$2:$G$237,$G137)</f>
        <v>8</v>
      </c>
      <c r="Q137" s="2">
        <f>SUMIFS(Import!Q$2:Q$237,Import!$F$2:$F$237,$F137,Import!$G$2:$G$237,$G137)</f>
        <v>0.75</v>
      </c>
      <c r="R137" s="2">
        <f>SUMIFS(Import!R$2:R$237,Import!$F$2:$F$237,$F137,Import!$G$2:$G$237,$G137)</f>
        <v>2.48</v>
      </c>
      <c r="S137" s="2">
        <f>SUMIFS(Import!S$2:S$237,Import!$F$2:$F$237,$F137,Import!$G$2:$G$237,$G137)</f>
        <v>305</v>
      </c>
      <c r="T137" s="2">
        <f>SUMIFS(Import!T$2:T$237,Import!$F$2:$F$237,$F137,Import!$G$2:$G$237,$G137)</f>
        <v>28.72</v>
      </c>
      <c r="U137" s="2">
        <f>SUMIFS(Import!U$2:U$237,Import!$F$2:$F$237,$F137,Import!$G$2:$G$237,$G137)</f>
        <v>94.43</v>
      </c>
      <c r="V137" s="2">
        <f>SUMIFS(Import!V$2:V$237,Import!$F$2:$F$237,$F137,Import!$G$2:$G$237,$G137)</f>
        <v>1</v>
      </c>
      <c r="W137" s="2" t="str">
        <f t="shared" si="66"/>
        <v>M</v>
      </c>
      <c r="X137" s="2" t="str">
        <f t="shared" si="66"/>
        <v>GREIG</v>
      </c>
      <c r="Y137" s="2" t="str">
        <f t="shared" si="66"/>
        <v>Moana</v>
      </c>
      <c r="Z137" s="2">
        <f>SUMIFS(Import!Z$2:Z$237,Import!$F$2:$F$237,$F137,Import!$G$2:$G$237,$G137)</f>
        <v>65</v>
      </c>
      <c r="AA137" s="2">
        <f>SUMIFS(Import!AA$2:AA$237,Import!$F$2:$F$237,$F137,Import!$G$2:$G$237,$G137)</f>
        <v>6.12</v>
      </c>
      <c r="AB137" s="2">
        <f>SUMIFS(Import!AB$2:AB$237,Import!$F$2:$F$237,$F137,Import!$G$2:$G$237,$G137)</f>
        <v>21.31</v>
      </c>
      <c r="AC137" s="2">
        <f>SUMIFS(Import!AC$2:AC$237,Import!$F$2:$F$237,$F137,Import!$G$2:$G$237,$G137)</f>
        <v>3</v>
      </c>
      <c r="AD137" s="2" t="str">
        <f t="shared" si="67"/>
        <v>F</v>
      </c>
      <c r="AE137" s="2" t="str">
        <f t="shared" si="67"/>
        <v>SAGE</v>
      </c>
      <c r="AF137" s="2" t="str">
        <f t="shared" si="67"/>
        <v>Maina</v>
      </c>
      <c r="AG137" s="2">
        <f>SUMIFS(Import!AG$2:AG$237,Import!$F$2:$F$237,$F137,Import!$G$2:$G$237,$G137)</f>
        <v>240</v>
      </c>
      <c r="AH137" s="2">
        <f>SUMIFS(Import!AH$2:AH$237,Import!$F$2:$F$237,$F137,Import!$G$2:$G$237,$G137)</f>
        <v>22.6</v>
      </c>
      <c r="AI137" s="2">
        <f>SUMIFS(Import!AI$2:AI$237,Import!$F$2:$F$237,$F137,Import!$G$2:$G$237,$G137)</f>
        <v>78.69</v>
      </c>
      <c r="AJ137" s="2">
        <f>SUMIFS(Import!AJ$2:AJ$237,Import!$F$2:$F$237,$F137,Import!$G$2:$G$237,$G137)</f>
        <v>0</v>
      </c>
      <c r="AK137" s="2">
        <f t="shared" si="68"/>
        <v>0</v>
      </c>
      <c r="AL137" s="2">
        <f t="shared" si="68"/>
        <v>0</v>
      </c>
      <c r="AM137" s="2">
        <f t="shared" si="68"/>
        <v>0</v>
      </c>
      <c r="AN137" s="2">
        <f>SUMIFS(Import!AN$2:AN$237,Import!$F$2:$F$237,$F137,Import!$G$2:$G$237,$G137)</f>
        <v>0</v>
      </c>
      <c r="AO137" s="2">
        <f>SUMIFS(Import!AO$2:AO$237,Import!$F$2:$F$237,$F137,Import!$G$2:$G$237,$G137)</f>
        <v>0</v>
      </c>
      <c r="AP137" s="2">
        <f>SUMIFS(Import!AP$2:AP$237,Import!$F$2:$F$237,$F137,Import!$G$2:$G$237,$G137)</f>
        <v>0</v>
      </c>
      <c r="AQ137" s="2">
        <f>SUMIFS(Import!AQ$2:AQ$237,Import!$F$2:$F$237,$F137,Import!$G$2:$G$237,$G137)</f>
        <v>0</v>
      </c>
      <c r="AR137" s="2">
        <f t="shared" si="69"/>
        <v>0</v>
      </c>
      <c r="AS137" s="2">
        <f t="shared" si="69"/>
        <v>0</v>
      </c>
      <c r="AT137" s="2">
        <f t="shared" si="69"/>
        <v>0</v>
      </c>
      <c r="AU137" s="2">
        <f>SUMIFS(Import!AU$2:AU$237,Import!$F$2:$F$237,$F137,Import!$G$2:$G$237,$G137)</f>
        <v>0</v>
      </c>
      <c r="AV137" s="2">
        <f>SUMIFS(Import!AV$2:AV$237,Import!$F$2:$F$237,$F137,Import!$G$2:$G$237,$G137)</f>
        <v>0</v>
      </c>
      <c r="AW137" s="2">
        <f>SUMIFS(Import!AW$2:AW$237,Import!$F$2:$F$237,$F137,Import!$G$2:$G$237,$G137)</f>
        <v>0</v>
      </c>
      <c r="AX137" s="2">
        <f>SUMIFS(Import!AX$2:AX$237,Import!$F$2:$F$237,$F137,Import!$G$2:$G$237,$G137)</f>
        <v>0</v>
      </c>
      <c r="AY137" s="2">
        <f t="shared" si="70"/>
        <v>0</v>
      </c>
      <c r="AZ137" s="2">
        <f t="shared" si="70"/>
        <v>0</v>
      </c>
      <c r="BA137" s="2">
        <f t="shared" si="70"/>
        <v>0</v>
      </c>
      <c r="BB137" s="2">
        <f>SUMIFS(Import!BB$2:BB$237,Import!$F$2:$F$237,$F137,Import!$G$2:$G$237,$G137)</f>
        <v>0</v>
      </c>
      <c r="BC137" s="2">
        <f>SUMIFS(Import!BC$2:BC$237,Import!$F$2:$F$237,$F137,Import!$G$2:$G$237,$G137)</f>
        <v>0</v>
      </c>
      <c r="BD137" s="2">
        <f>SUMIFS(Import!BD$2:BD$237,Import!$F$2:$F$237,$F137,Import!$G$2:$G$237,$G137)</f>
        <v>0</v>
      </c>
      <c r="BE137" s="2">
        <f>SUMIFS(Import!BE$2:BE$237,Import!$F$2:$F$237,$F137,Import!$G$2:$G$237,$G137)</f>
        <v>0</v>
      </c>
      <c r="BF137" s="2">
        <f t="shared" si="71"/>
        <v>0</v>
      </c>
      <c r="BG137" s="2">
        <f t="shared" si="71"/>
        <v>0</v>
      </c>
      <c r="BH137" s="2">
        <f t="shared" si="71"/>
        <v>0</v>
      </c>
      <c r="BI137" s="2">
        <f>SUMIFS(Import!BI$2:BI$237,Import!$F$2:$F$237,$F137,Import!$G$2:$G$237,$G137)</f>
        <v>0</v>
      </c>
      <c r="BJ137" s="2">
        <f>SUMIFS(Import!BJ$2:BJ$237,Import!$F$2:$F$237,$F137,Import!$G$2:$G$237,$G137)</f>
        <v>0</v>
      </c>
      <c r="BK137" s="2">
        <f>SUMIFS(Import!BK$2:BK$237,Import!$F$2:$F$237,$F137,Import!$G$2:$G$237,$G137)</f>
        <v>0</v>
      </c>
      <c r="BL137" s="2">
        <f>SUMIFS(Import!BL$2:BL$237,Import!$F$2:$F$237,$F137,Import!$G$2:$G$237,$G137)</f>
        <v>0</v>
      </c>
      <c r="BM137" s="2">
        <f t="shared" si="72"/>
        <v>0</v>
      </c>
      <c r="BN137" s="2">
        <f t="shared" si="72"/>
        <v>0</v>
      </c>
      <c r="BO137" s="2">
        <f t="shared" si="72"/>
        <v>0</v>
      </c>
      <c r="BP137" s="2">
        <f>SUMIFS(Import!BP$2:BP$237,Import!$F$2:$F$237,$F137,Import!$G$2:$G$237,$G137)</f>
        <v>0</v>
      </c>
      <c r="BQ137" s="2">
        <f>SUMIFS(Import!BQ$2:BQ$237,Import!$F$2:$F$237,$F137,Import!$G$2:$G$237,$G137)</f>
        <v>0</v>
      </c>
      <c r="BR137" s="2">
        <f>SUMIFS(Import!BR$2:BR$237,Import!$F$2:$F$237,$F137,Import!$G$2:$G$237,$G137)</f>
        <v>0</v>
      </c>
      <c r="BS137" s="2">
        <f>SUMIFS(Import!BS$2:BS$237,Import!$F$2:$F$237,$F137,Import!$G$2:$G$237,$G137)</f>
        <v>0</v>
      </c>
      <c r="BT137" s="2">
        <f t="shared" si="73"/>
        <v>0</v>
      </c>
      <c r="BU137" s="2">
        <f t="shared" si="73"/>
        <v>0</v>
      </c>
      <c r="BV137" s="2">
        <f t="shared" si="73"/>
        <v>0</v>
      </c>
      <c r="BW137" s="2">
        <f>SUMIFS(Import!BW$2:BW$237,Import!$F$2:$F$237,$F137,Import!$G$2:$G$237,$G137)</f>
        <v>0</v>
      </c>
      <c r="BX137" s="2">
        <f>SUMIFS(Import!BX$2:BX$237,Import!$F$2:$F$237,$F137,Import!$G$2:$G$237,$G137)</f>
        <v>0</v>
      </c>
      <c r="BY137" s="2">
        <f>SUMIFS(Import!BY$2:BY$237,Import!$F$2:$F$237,$F137,Import!$G$2:$G$237,$G137)</f>
        <v>0</v>
      </c>
      <c r="BZ137" s="2">
        <f>SUMIFS(Import!BZ$2:BZ$237,Import!$F$2:$F$237,$F137,Import!$G$2:$G$237,$G137)</f>
        <v>0</v>
      </c>
      <c r="CA137" s="2">
        <f t="shared" si="74"/>
        <v>0</v>
      </c>
      <c r="CB137" s="2">
        <f t="shared" si="74"/>
        <v>0</v>
      </c>
      <c r="CC137" s="2">
        <f t="shared" si="74"/>
        <v>0</v>
      </c>
      <c r="CD137" s="2">
        <f>SUMIFS(Import!CD$2:CD$237,Import!$F$2:$F$237,$F137,Import!$G$2:$G$237,$G137)</f>
        <v>0</v>
      </c>
      <c r="CE137" s="2">
        <f>SUMIFS(Import!CE$2:CE$237,Import!$F$2:$F$237,$F137,Import!$G$2:$G$237,$G137)</f>
        <v>0</v>
      </c>
      <c r="CF137" s="2">
        <f>SUMIFS(Import!CF$2:CF$237,Import!$F$2:$F$237,$F137,Import!$G$2:$G$237,$G137)</f>
        <v>0</v>
      </c>
      <c r="CG137" s="2">
        <f>SUMIFS(Import!CG$2:CG$237,Import!$F$2:$F$237,$F137,Import!$G$2:$G$237,$G137)</f>
        <v>0</v>
      </c>
      <c r="CH137" s="2">
        <f t="shared" si="75"/>
        <v>0</v>
      </c>
      <c r="CI137" s="2">
        <f t="shared" si="75"/>
        <v>0</v>
      </c>
      <c r="CJ137" s="2">
        <f t="shared" si="75"/>
        <v>0</v>
      </c>
      <c r="CK137" s="2">
        <f>SUMIFS(Import!CK$2:CK$237,Import!$F$2:$F$237,$F137,Import!$G$2:$G$237,$G137)</f>
        <v>0</v>
      </c>
      <c r="CL137" s="2">
        <f>SUMIFS(Import!CL$2:CL$237,Import!$F$2:$F$237,$F137,Import!$G$2:$G$237,$G137)</f>
        <v>0</v>
      </c>
      <c r="CM137" s="2">
        <f>SUMIFS(Import!CM$2:CM$237,Import!$F$2:$F$237,$F137,Import!$G$2:$G$237,$G137)</f>
        <v>0</v>
      </c>
      <c r="CN137" s="2">
        <f>SUMIFS(Import!CN$2:CN$237,Import!$F$2:$F$237,$F137,Import!$G$2:$G$237,$G137)</f>
        <v>0</v>
      </c>
      <c r="CO137" s="3">
        <f t="shared" si="76"/>
        <v>0</v>
      </c>
      <c r="CP137" s="3">
        <f t="shared" si="76"/>
        <v>0</v>
      </c>
      <c r="CQ137" s="3">
        <f t="shared" si="76"/>
        <v>0</v>
      </c>
      <c r="CR137" s="2">
        <f>SUMIFS(Import!CR$2:CR$237,Import!$F$2:$F$237,$F137,Import!$G$2:$G$237,$G137)</f>
        <v>0</v>
      </c>
      <c r="CS137" s="2">
        <f>SUMIFS(Import!CS$2:CS$237,Import!$F$2:$F$237,$F137,Import!$G$2:$G$237,$G137)</f>
        <v>0</v>
      </c>
      <c r="CT137" s="2">
        <f>SUMIFS(Import!CT$2:CT$237,Import!$F$2:$F$237,$F137,Import!$G$2:$G$237,$G137)</f>
        <v>0</v>
      </c>
    </row>
    <row r="138" spans="1:98" x14ac:dyDescent="0.25">
      <c r="A138" s="2" t="s">
        <v>38</v>
      </c>
      <c r="B138" s="2" t="s">
        <v>39</v>
      </c>
      <c r="C138" s="2">
        <v>1</v>
      </c>
      <c r="D138" s="2" t="s">
        <v>40</v>
      </c>
      <c r="E138" s="2">
        <v>35</v>
      </c>
      <c r="F138" s="2" t="s">
        <v>67</v>
      </c>
      <c r="G138" s="2">
        <v>14</v>
      </c>
      <c r="H138" s="2">
        <f>IF(SUMIFS(Import!H$2:H$237,Import!$F$2:$F$237,$F138,Import!$G$2:$G$237,$G138)=0,Data_T1!$H138,SUMIFS(Import!H$2:H$237,Import!$F$2:$F$237,$F138,Import!$G$2:$G$237,$G138))</f>
        <v>1490</v>
      </c>
      <c r="I138" s="2">
        <f>SUMIFS(Import!I$2:I$237,Import!$F$2:$F$237,$F138,Import!$G$2:$G$237,$G138)</f>
        <v>952</v>
      </c>
      <c r="J138" s="2">
        <f>SUMIFS(Import!J$2:J$237,Import!$F$2:$F$237,$F138,Import!$G$2:$G$237,$G138)</f>
        <v>63.89</v>
      </c>
      <c r="K138" s="2">
        <f>SUMIFS(Import!K$2:K$237,Import!$F$2:$F$237,$F138,Import!$G$2:$G$237,$G138)</f>
        <v>538</v>
      </c>
      <c r="L138" s="2">
        <f>SUMIFS(Import!L$2:L$237,Import!$F$2:$F$237,$F138,Import!$G$2:$G$237,$G138)</f>
        <v>36.11</v>
      </c>
      <c r="M138" s="2">
        <f>SUMIFS(Import!M$2:M$237,Import!$F$2:$F$237,$F138,Import!$G$2:$G$237,$G138)</f>
        <v>14</v>
      </c>
      <c r="N138" s="2">
        <f>SUMIFS(Import!N$2:N$237,Import!$F$2:$F$237,$F138,Import!$G$2:$G$237,$G138)</f>
        <v>0.94</v>
      </c>
      <c r="O138" s="2">
        <f>SUMIFS(Import!O$2:O$237,Import!$F$2:$F$237,$F138,Import!$G$2:$G$237,$G138)</f>
        <v>2.6</v>
      </c>
      <c r="P138" s="2">
        <f>SUMIFS(Import!P$2:P$237,Import!$F$2:$F$237,$F138,Import!$G$2:$G$237,$G138)</f>
        <v>18</v>
      </c>
      <c r="Q138" s="2">
        <f>SUMIFS(Import!Q$2:Q$237,Import!$F$2:$F$237,$F138,Import!$G$2:$G$237,$G138)</f>
        <v>1.21</v>
      </c>
      <c r="R138" s="2">
        <f>SUMIFS(Import!R$2:R$237,Import!$F$2:$F$237,$F138,Import!$G$2:$G$237,$G138)</f>
        <v>3.35</v>
      </c>
      <c r="S138" s="2">
        <f>SUMIFS(Import!S$2:S$237,Import!$F$2:$F$237,$F138,Import!$G$2:$G$237,$G138)</f>
        <v>506</v>
      </c>
      <c r="T138" s="2">
        <f>SUMIFS(Import!T$2:T$237,Import!$F$2:$F$237,$F138,Import!$G$2:$G$237,$G138)</f>
        <v>33.96</v>
      </c>
      <c r="U138" s="2">
        <f>SUMIFS(Import!U$2:U$237,Import!$F$2:$F$237,$F138,Import!$G$2:$G$237,$G138)</f>
        <v>94.05</v>
      </c>
      <c r="V138" s="2">
        <f>SUMIFS(Import!V$2:V$237,Import!$F$2:$F$237,$F138,Import!$G$2:$G$237,$G138)</f>
        <v>1</v>
      </c>
      <c r="W138" s="2" t="str">
        <f t="shared" si="66"/>
        <v>M</v>
      </c>
      <c r="X138" s="2" t="str">
        <f t="shared" si="66"/>
        <v>GREIG</v>
      </c>
      <c r="Y138" s="2" t="str">
        <f t="shared" si="66"/>
        <v>Moana</v>
      </c>
      <c r="Z138" s="2">
        <f>SUMIFS(Import!Z$2:Z$237,Import!$F$2:$F$237,$F138,Import!$G$2:$G$237,$G138)</f>
        <v>145</v>
      </c>
      <c r="AA138" s="2">
        <f>SUMIFS(Import!AA$2:AA$237,Import!$F$2:$F$237,$F138,Import!$G$2:$G$237,$G138)</f>
        <v>9.73</v>
      </c>
      <c r="AB138" s="2">
        <f>SUMIFS(Import!AB$2:AB$237,Import!$F$2:$F$237,$F138,Import!$G$2:$G$237,$G138)</f>
        <v>28.66</v>
      </c>
      <c r="AC138" s="2">
        <f>SUMIFS(Import!AC$2:AC$237,Import!$F$2:$F$237,$F138,Import!$G$2:$G$237,$G138)</f>
        <v>3</v>
      </c>
      <c r="AD138" s="2" t="str">
        <f t="shared" si="67"/>
        <v>F</v>
      </c>
      <c r="AE138" s="2" t="str">
        <f t="shared" si="67"/>
        <v>SAGE</v>
      </c>
      <c r="AF138" s="2" t="str">
        <f t="shared" si="67"/>
        <v>Maina</v>
      </c>
      <c r="AG138" s="2">
        <f>SUMIFS(Import!AG$2:AG$237,Import!$F$2:$F$237,$F138,Import!$G$2:$G$237,$G138)</f>
        <v>361</v>
      </c>
      <c r="AH138" s="2">
        <f>SUMIFS(Import!AH$2:AH$237,Import!$F$2:$F$237,$F138,Import!$G$2:$G$237,$G138)</f>
        <v>24.23</v>
      </c>
      <c r="AI138" s="2">
        <f>SUMIFS(Import!AI$2:AI$237,Import!$F$2:$F$237,$F138,Import!$G$2:$G$237,$G138)</f>
        <v>71.34</v>
      </c>
      <c r="AJ138" s="2">
        <f>SUMIFS(Import!AJ$2:AJ$237,Import!$F$2:$F$237,$F138,Import!$G$2:$G$237,$G138)</f>
        <v>0</v>
      </c>
      <c r="AK138" s="2">
        <f t="shared" si="68"/>
        <v>0</v>
      </c>
      <c r="AL138" s="2">
        <f t="shared" si="68"/>
        <v>0</v>
      </c>
      <c r="AM138" s="2">
        <f t="shared" si="68"/>
        <v>0</v>
      </c>
      <c r="AN138" s="2">
        <f>SUMIFS(Import!AN$2:AN$237,Import!$F$2:$F$237,$F138,Import!$G$2:$G$237,$G138)</f>
        <v>0</v>
      </c>
      <c r="AO138" s="2">
        <f>SUMIFS(Import!AO$2:AO$237,Import!$F$2:$F$237,$F138,Import!$G$2:$G$237,$G138)</f>
        <v>0</v>
      </c>
      <c r="AP138" s="2">
        <f>SUMIFS(Import!AP$2:AP$237,Import!$F$2:$F$237,$F138,Import!$G$2:$G$237,$G138)</f>
        <v>0</v>
      </c>
      <c r="AQ138" s="2">
        <f>SUMIFS(Import!AQ$2:AQ$237,Import!$F$2:$F$237,$F138,Import!$G$2:$G$237,$G138)</f>
        <v>0</v>
      </c>
      <c r="AR138" s="2">
        <f t="shared" si="69"/>
        <v>0</v>
      </c>
      <c r="AS138" s="2">
        <f t="shared" si="69"/>
        <v>0</v>
      </c>
      <c r="AT138" s="2">
        <f t="shared" si="69"/>
        <v>0</v>
      </c>
      <c r="AU138" s="2">
        <f>SUMIFS(Import!AU$2:AU$237,Import!$F$2:$F$237,$F138,Import!$G$2:$G$237,$G138)</f>
        <v>0</v>
      </c>
      <c r="AV138" s="2">
        <f>SUMIFS(Import!AV$2:AV$237,Import!$F$2:$F$237,$F138,Import!$G$2:$G$237,$G138)</f>
        <v>0</v>
      </c>
      <c r="AW138" s="2">
        <f>SUMIFS(Import!AW$2:AW$237,Import!$F$2:$F$237,$F138,Import!$G$2:$G$237,$G138)</f>
        <v>0</v>
      </c>
      <c r="AX138" s="2">
        <f>SUMIFS(Import!AX$2:AX$237,Import!$F$2:$F$237,$F138,Import!$G$2:$G$237,$G138)</f>
        <v>0</v>
      </c>
      <c r="AY138" s="2">
        <f t="shared" si="70"/>
        <v>0</v>
      </c>
      <c r="AZ138" s="2">
        <f t="shared" si="70"/>
        <v>0</v>
      </c>
      <c r="BA138" s="2">
        <f t="shared" si="70"/>
        <v>0</v>
      </c>
      <c r="BB138" s="2">
        <f>SUMIFS(Import!BB$2:BB$237,Import!$F$2:$F$237,$F138,Import!$G$2:$G$237,$G138)</f>
        <v>0</v>
      </c>
      <c r="BC138" s="2">
        <f>SUMIFS(Import!BC$2:BC$237,Import!$F$2:$F$237,$F138,Import!$G$2:$G$237,$G138)</f>
        <v>0</v>
      </c>
      <c r="BD138" s="2">
        <f>SUMIFS(Import!BD$2:BD$237,Import!$F$2:$F$237,$F138,Import!$G$2:$G$237,$G138)</f>
        <v>0</v>
      </c>
      <c r="BE138" s="2">
        <f>SUMIFS(Import!BE$2:BE$237,Import!$F$2:$F$237,$F138,Import!$G$2:$G$237,$G138)</f>
        <v>0</v>
      </c>
      <c r="BF138" s="2">
        <f t="shared" si="71"/>
        <v>0</v>
      </c>
      <c r="BG138" s="2">
        <f t="shared" si="71"/>
        <v>0</v>
      </c>
      <c r="BH138" s="2">
        <f t="shared" si="71"/>
        <v>0</v>
      </c>
      <c r="BI138" s="2">
        <f>SUMIFS(Import!BI$2:BI$237,Import!$F$2:$F$237,$F138,Import!$G$2:$G$237,$G138)</f>
        <v>0</v>
      </c>
      <c r="BJ138" s="2">
        <f>SUMIFS(Import!BJ$2:BJ$237,Import!$F$2:$F$237,$F138,Import!$G$2:$G$237,$G138)</f>
        <v>0</v>
      </c>
      <c r="BK138" s="2">
        <f>SUMIFS(Import!BK$2:BK$237,Import!$F$2:$F$237,$F138,Import!$G$2:$G$237,$G138)</f>
        <v>0</v>
      </c>
      <c r="BL138" s="2">
        <f>SUMIFS(Import!BL$2:BL$237,Import!$F$2:$F$237,$F138,Import!$G$2:$G$237,$G138)</f>
        <v>0</v>
      </c>
      <c r="BM138" s="2">
        <f t="shared" si="72"/>
        <v>0</v>
      </c>
      <c r="BN138" s="2">
        <f t="shared" si="72"/>
        <v>0</v>
      </c>
      <c r="BO138" s="2">
        <f t="shared" si="72"/>
        <v>0</v>
      </c>
      <c r="BP138" s="2">
        <f>SUMIFS(Import!BP$2:BP$237,Import!$F$2:$F$237,$F138,Import!$G$2:$G$237,$G138)</f>
        <v>0</v>
      </c>
      <c r="BQ138" s="2">
        <f>SUMIFS(Import!BQ$2:BQ$237,Import!$F$2:$F$237,$F138,Import!$G$2:$G$237,$G138)</f>
        <v>0</v>
      </c>
      <c r="BR138" s="2">
        <f>SUMIFS(Import!BR$2:BR$237,Import!$F$2:$F$237,$F138,Import!$G$2:$G$237,$G138)</f>
        <v>0</v>
      </c>
      <c r="BS138" s="2">
        <f>SUMIFS(Import!BS$2:BS$237,Import!$F$2:$F$237,$F138,Import!$G$2:$G$237,$G138)</f>
        <v>0</v>
      </c>
      <c r="BT138" s="2">
        <f t="shared" si="73"/>
        <v>0</v>
      </c>
      <c r="BU138" s="2">
        <f t="shared" si="73"/>
        <v>0</v>
      </c>
      <c r="BV138" s="2">
        <f t="shared" si="73"/>
        <v>0</v>
      </c>
      <c r="BW138" s="2">
        <f>SUMIFS(Import!BW$2:BW$237,Import!$F$2:$F$237,$F138,Import!$G$2:$G$237,$G138)</f>
        <v>0</v>
      </c>
      <c r="BX138" s="2">
        <f>SUMIFS(Import!BX$2:BX$237,Import!$F$2:$F$237,$F138,Import!$G$2:$G$237,$G138)</f>
        <v>0</v>
      </c>
      <c r="BY138" s="2">
        <f>SUMIFS(Import!BY$2:BY$237,Import!$F$2:$F$237,$F138,Import!$G$2:$G$237,$G138)</f>
        <v>0</v>
      </c>
      <c r="BZ138" s="2">
        <f>SUMIFS(Import!BZ$2:BZ$237,Import!$F$2:$F$237,$F138,Import!$G$2:$G$237,$G138)</f>
        <v>0</v>
      </c>
      <c r="CA138" s="2">
        <f t="shared" si="74"/>
        <v>0</v>
      </c>
      <c r="CB138" s="2">
        <f t="shared" si="74"/>
        <v>0</v>
      </c>
      <c r="CC138" s="2">
        <f t="shared" si="74"/>
        <v>0</v>
      </c>
      <c r="CD138" s="2">
        <f>SUMIFS(Import!CD$2:CD$237,Import!$F$2:$F$237,$F138,Import!$G$2:$G$237,$G138)</f>
        <v>0</v>
      </c>
      <c r="CE138" s="2">
        <f>SUMIFS(Import!CE$2:CE$237,Import!$F$2:$F$237,$F138,Import!$G$2:$G$237,$G138)</f>
        <v>0</v>
      </c>
      <c r="CF138" s="2">
        <f>SUMIFS(Import!CF$2:CF$237,Import!$F$2:$F$237,$F138,Import!$G$2:$G$237,$G138)</f>
        <v>0</v>
      </c>
      <c r="CG138" s="2">
        <f>SUMIFS(Import!CG$2:CG$237,Import!$F$2:$F$237,$F138,Import!$G$2:$G$237,$G138)</f>
        <v>0</v>
      </c>
      <c r="CH138" s="2">
        <f t="shared" si="75"/>
        <v>0</v>
      </c>
      <c r="CI138" s="2">
        <f t="shared" si="75"/>
        <v>0</v>
      </c>
      <c r="CJ138" s="2">
        <f t="shared" si="75"/>
        <v>0</v>
      </c>
      <c r="CK138" s="2">
        <f>SUMIFS(Import!CK$2:CK$237,Import!$F$2:$F$237,$F138,Import!$G$2:$G$237,$G138)</f>
        <v>0</v>
      </c>
      <c r="CL138" s="2">
        <f>SUMIFS(Import!CL$2:CL$237,Import!$F$2:$F$237,$F138,Import!$G$2:$G$237,$G138)</f>
        <v>0</v>
      </c>
      <c r="CM138" s="2">
        <f>SUMIFS(Import!CM$2:CM$237,Import!$F$2:$F$237,$F138,Import!$G$2:$G$237,$G138)</f>
        <v>0</v>
      </c>
      <c r="CN138" s="2">
        <f>SUMIFS(Import!CN$2:CN$237,Import!$F$2:$F$237,$F138,Import!$G$2:$G$237,$G138)</f>
        <v>0</v>
      </c>
      <c r="CO138" s="3">
        <f t="shared" si="76"/>
        <v>0</v>
      </c>
      <c r="CP138" s="3">
        <f t="shared" si="76"/>
        <v>0</v>
      </c>
      <c r="CQ138" s="3">
        <f t="shared" si="76"/>
        <v>0</v>
      </c>
      <c r="CR138" s="2">
        <f>SUMIFS(Import!CR$2:CR$237,Import!$F$2:$F$237,$F138,Import!$G$2:$G$237,$G138)</f>
        <v>0</v>
      </c>
      <c r="CS138" s="2">
        <f>SUMIFS(Import!CS$2:CS$237,Import!$F$2:$F$237,$F138,Import!$G$2:$G$237,$G138)</f>
        <v>0</v>
      </c>
      <c r="CT138" s="2">
        <f>SUMIFS(Import!CT$2:CT$237,Import!$F$2:$F$237,$F138,Import!$G$2:$G$237,$G138)</f>
        <v>0</v>
      </c>
    </row>
    <row r="139" spans="1:98" x14ac:dyDescent="0.25">
      <c r="A139" s="2" t="s">
        <v>38</v>
      </c>
      <c r="B139" s="2" t="s">
        <v>39</v>
      </c>
      <c r="C139" s="2">
        <v>1</v>
      </c>
      <c r="D139" s="2" t="s">
        <v>40</v>
      </c>
      <c r="E139" s="2">
        <v>35</v>
      </c>
      <c r="F139" s="2" t="s">
        <v>67</v>
      </c>
      <c r="G139" s="2">
        <v>15</v>
      </c>
      <c r="H139" s="2">
        <f>IF(SUMIFS(Import!H$2:H$237,Import!$F$2:$F$237,$F139,Import!$G$2:$G$237,$G139)=0,Data_T1!$H139,SUMIFS(Import!H$2:H$237,Import!$F$2:$F$237,$F139,Import!$G$2:$G$237,$G139))</f>
        <v>1441</v>
      </c>
      <c r="I139" s="2">
        <f>SUMIFS(Import!I$2:I$237,Import!$F$2:$F$237,$F139,Import!$G$2:$G$237,$G139)</f>
        <v>897</v>
      </c>
      <c r="J139" s="2">
        <f>SUMIFS(Import!J$2:J$237,Import!$F$2:$F$237,$F139,Import!$G$2:$G$237,$G139)</f>
        <v>62.25</v>
      </c>
      <c r="K139" s="2">
        <f>SUMIFS(Import!K$2:K$237,Import!$F$2:$F$237,$F139,Import!$G$2:$G$237,$G139)</f>
        <v>544</v>
      </c>
      <c r="L139" s="2">
        <f>SUMIFS(Import!L$2:L$237,Import!$F$2:$F$237,$F139,Import!$G$2:$G$237,$G139)</f>
        <v>37.75</v>
      </c>
      <c r="M139" s="2">
        <f>SUMIFS(Import!M$2:M$237,Import!$F$2:$F$237,$F139,Import!$G$2:$G$237,$G139)</f>
        <v>23</v>
      </c>
      <c r="N139" s="2">
        <f>SUMIFS(Import!N$2:N$237,Import!$F$2:$F$237,$F139,Import!$G$2:$G$237,$G139)</f>
        <v>1.6</v>
      </c>
      <c r="O139" s="2">
        <f>SUMIFS(Import!O$2:O$237,Import!$F$2:$F$237,$F139,Import!$G$2:$G$237,$G139)</f>
        <v>4.2300000000000004</v>
      </c>
      <c r="P139" s="2">
        <f>SUMIFS(Import!P$2:P$237,Import!$F$2:$F$237,$F139,Import!$G$2:$G$237,$G139)</f>
        <v>12</v>
      </c>
      <c r="Q139" s="2">
        <f>SUMIFS(Import!Q$2:Q$237,Import!$F$2:$F$237,$F139,Import!$G$2:$G$237,$G139)</f>
        <v>0.83</v>
      </c>
      <c r="R139" s="2">
        <f>SUMIFS(Import!R$2:R$237,Import!$F$2:$F$237,$F139,Import!$G$2:$G$237,$G139)</f>
        <v>2.21</v>
      </c>
      <c r="S139" s="2">
        <f>SUMIFS(Import!S$2:S$237,Import!$F$2:$F$237,$F139,Import!$G$2:$G$237,$G139)</f>
        <v>509</v>
      </c>
      <c r="T139" s="2">
        <f>SUMIFS(Import!T$2:T$237,Import!$F$2:$F$237,$F139,Import!$G$2:$G$237,$G139)</f>
        <v>35.32</v>
      </c>
      <c r="U139" s="2">
        <f>SUMIFS(Import!U$2:U$237,Import!$F$2:$F$237,$F139,Import!$G$2:$G$237,$G139)</f>
        <v>93.57</v>
      </c>
      <c r="V139" s="2">
        <f>SUMIFS(Import!V$2:V$237,Import!$F$2:$F$237,$F139,Import!$G$2:$G$237,$G139)</f>
        <v>1</v>
      </c>
      <c r="W139" s="2" t="str">
        <f t="shared" si="66"/>
        <v>M</v>
      </c>
      <c r="X139" s="2" t="str">
        <f t="shared" si="66"/>
        <v>GREIG</v>
      </c>
      <c r="Y139" s="2" t="str">
        <f t="shared" si="66"/>
        <v>Moana</v>
      </c>
      <c r="Z139" s="2">
        <f>SUMIFS(Import!Z$2:Z$237,Import!$F$2:$F$237,$F139,Import!$G$2:$G$237,$G139)</f>
        <v>143</v>
      </c>
      <c r="AA139" s="2">
        <f>SUMIFS(Import!AA$2:AA$237,Import!$F$2:$F$237,$F139,Import!$G$2:$G$237,$G139)</f>
        <v>9.92</v>
      </c>
      <c r="AB139" s="2">
        <f>SUMIFS(Import!AB$2:AB$237,Import!$F$2:$F$237,$F139,Import!$G$2:$G$237,$G139)</f>
        <v>28.09</v>
      </c>
      <c r="AC139" s="2">
        <f>SUMIFS(Import!AC$2:AC$237,Import!$F$2:$F$237,$F139,Import!$G$2:$G$237,$G139)</f>
        <v>3</v>
      </c>
      <c r="AD139" s="2" t="str">
        <f t="shared" si="67"/>
        <v>F</v>
      </c>
      <c r="AE139" s="2" t="str">
        <f t="shared" si="67"/>
        <v>SAGE</v>
      </c>
      <c r="AF139" s="2" t="str">
        <f t="shared" si="67"/>
        <v>Maina</v>
      </c>
      <c r="AG139" s="2">
        <f>SUMIFS(Import!AG$2:AG$237,Import!$F$2:$F$237,$F139,Import!$G$2:$G$237,$G139)</f>
        <v>366</v>
      </c>
      <c r="AH139" s="2">
        <f>SUMIFS(Import!AH$2:AH$237,Import!$F$2:$F$237,$F139,Import!$G$2:$G$237,$G139)</f>
        <v>25.4</v>
      </c>
      <c r="AI139" s="2">
        <f>SUMIFS(Import!AI$2:AI$237,Import!$F$2:$F$237,$F139,Import!$G$2:$G$237,$G139)</f>
        <v>71.91</v>
      </c>
      <c r="AJ139" s="2">
        <f>SUMIFS(Import!AJ$2:AJ$237,Import!$F$2:$F$237,$F139,Import!$G$2:$G$237,$G139)</f>
        <v>0</v>
      </c>
      <c r="AK139" s="2">
        <f t="shared" si="68"/>
        <v>0</v>
      </c>
      <c r="AL139" s="2">
        <f t="shared" si="68"/>
        <v>0</v>
      </c>
      <c r="AM139" s="2">
        <f t="shared" si="68"/>
        <v>0</v>
      </c>
      <c r="AN139" s="2">
        <f>SUMIFS(Import!AN$2:AN$237,Import!$F$2:$F$237,$F139,Import!$G$2:$G$237,$G139)</f>
        <v>0</v>
      </c>
      <c r="AO139" s="2">
        <f>SUMIFS(Import!AO$2:AO$237,Import!$F$2:$F$237,$F139,Import!$G$2:$G$237,$G139)</f>
        <v>0</v>
      </c>
      <c r="AP139" s="2">
        <f>SUMIFS(Import!AP$2:AP$237,Import!$F$2:$F$237,$F139,Import!$G$2:$G$237,$G139)</f>
        <v>0</v>
      </c>
      <c r="AQ139" s="2">
        <f>SUMIFS(Import!AQ$2:AQ$237,Import!$F$2:$F$237,$F139,Import!$G$2:$G$237,$G139)</f>
        <v>0</v>
      </c>
      <c r="AR139" s="2">
        <f t="shared" si="69"/>
        <v>0</v>
      </c>
      <c r="AS139" s="2">
        <f t="shared" si="69"/>
        <v>0</v>
      </c>
      <c r="AT139" s="2">
        <f t="shared" si="69"/>
        <v>0</v>
      </c>
      <c r="AU139" s="2">
        <f>SUMIFS(Import!AU$2:AU$237,Import!$F$2:$F$237,$F139,Import!$G$2:$G$237,$G139)</f>
        <v>0</v>
      </c>
      <c r="AV139" s="2">
        <f>SUMIFS(Import!AV$2:AV$237,Import!$F$2:$F$237,$F139,Import!$G$2:$G$237,$G139)</f>
        <v>0</v>
      </c>
      <c r="AW139" s="2">
        <f>SUMIFS(Import!AW$2:AW$237,Import!$F$2:$F$237,$F139,Import!$G$2:$G$237,$G139)</f>
        <v>0</v>
      </c>
      <c r="AX139" s="2">
        <f>SUMIFS(Import!AX$2:AX$237,Import!$F$2:$F$237,$F139,Import!$G$2:$G$237,$G139)</f>
        <v>0</v>
      </c>
      <c r="AY139" s="2">
        <f t="shared" si="70"/>
        <v>0</v>
      </c>
      <c r="AZ139" s="2">
        <f t="shared" si="70"/>
        <v>0</v>
      </c>
      <c r="BA139" s="2">
        <f t="shared" si="70"/>
        <v>0</v>
      </c>
      <c r="BB139" s="2">
        <f>SUMIFS(Import!BB$2:BB$237,Import!$F$2:$F$237,$F139,Import!$G$2:$G$237,$G139)</f>
        <v>0</v>
      </c>
      <c r="BC139" s="2">
        <f>SUMIFS(Import!BC$2:BC$237,Import!$F$2:$F$237,$F139,Import!$G$2:$G$237,$G139)</f>
        <v>0</v>
      </c>
      <c r="BD139" s="2">
        <f>SUMIFS(Import!BD$2:BD$237,Import!$F$2:$F$237,$F139,Import!$G$2:$G$237,$G139)</f>
        <v>0</v>
      </c>
      <c r="BE139" s="2">
        <f>SUMIFS(Import!BE$2:BE$237,Import!$F$2:$F$237,$F139,Import!$G$2:$G$237,$G139)</f>
        <v>0</v>
      </c>
      <c r="BF139" s="2">
        <f t="shared" si="71"/>
        <v>0</v>
      </c>
      <c r="BG139" s="2">
        <f t="shared" si="71"/>
        <v>0</v>
      </c>
      <c r="BH139" s="2">
        <f t="shared" si="71"/>
        <v>0</v>
      </c>
      <c r="BI139" s="2">
        <f>SUMIFS(Import!BI$2:BI$237,Import!$F$2:$F$237,$F139,Import!$G$2:$G$237,$G139)</f>
        <v>0</v>
      </c>
      <c r="BJ139" s="2">
        <f>SUMIFS(Import!BJ$2:BJ$237,Import!$F$2:$F$237,$F139,Import!$G$2:$G$237,$G139)</f>
        <v>0</v>
      </c>
      <c r="BK139" s="2">
        <f>SUMIFS(Import!BK$2:BK$237,Import!$F$2:$F$237,$F139,Import!$G$2:$G$237,$G139)</f>
        <v>0</v>
      </c>
      <c r="BL139" s="2">
        <f>SUMIFS(Import!BL$2:BL$237,Import!$F$2:$F$237,$F139,Import!$G$2:$G$237,$G139)</f>
        <v>0</v>
      </c>
      <c r="BM139" s="2">
        <f t="shared" si="72"/>
        <v>0</v>
      </c>
      <c r="BN139" s="2">
        <f t="shared" si="72"/>
        <v>0</v>
      </c>
      <c r="BO139" s="2">
        <f t="shared" si="72"/>
        <v>0</v>
      </c>
      <c r="BP139" s="2">
        <f>SUMIFS(Import!BP$2:BP$237,Import!$F$2:$F$237,$F139,Import!$G$2:$G$237,$G139)</f>
        <v>0</v>
      </c>
      <c r="BQ139" s="2">
        <f>SUMIFS(Import!BQ$2:BQ$237,Import!$F$2:$F$237,$F139,Import!$G$2:$G$237,$G139)</f>
        <v>0</v>
      </c>
      <c r="BR139" s="2">
        <f>SUMIFS(Import!BR$2:BR$237,Import!$F$2:$F$237,$F139,Import!$G$2:$G$237,$G139)</f>
        <v>0</v>
      </c>
      <c r="BS139" s="2">
        <f>SUMIFS(Import!BS$2:BS$237,Import!$F$2:$F$237,$F139,Import!$G$2:$G$237,$G139)</f>
        <v>0</v>
      </c>
      <c r="BT139" s="2">
        <f t="shared" si="73"/>
        <v>0</v>
      </c>
      <c r="BU139" s="2">
        <f t="shared" si="73"/>
        <v>0</v>
      </c>
      <c r="BV139" s="2">
        <f t="shared" si="73"/>
        <v>0</v>
      </c>
      <c r="BW139" s="2">
        <f>SUMIFS(Import!BW$2:BW$237,Import!$F$2:$F$237,$F139,Import!$G$2:$G$237,$G139)</f>
        <v>0</v>
      </c>
      <c r="BX139" s="2">
        <f>SUMIFS(Import!BX$2:BX$237,Import!$F$2:$F$237,$F139,Import!$G$2:$G$237,$G139)</f>
        <v>0</v>
      </c>
      <c r="BY139" s="2">
        <f>SUMIFS(Import!BY$2:BY$237,Import!$F$2:$F$237,$F139,Import!$G$2:$G$237,$G139)</f>
        <v>0</v>
      </c>
      <c r="BZ139" s="2">
        <f>SUMIFS(Import!BZ$2:BZ$237,Import!$F$2:$F$237,$F139,Import!$G$2:$G$237,$G139)</f>
        <v>0</v>
      </c>
      <c r="CA139" s="2">
        <f t="shared" si="74"/>
        <v>0</v>
      </c>
      <c r="CB139" s="2">
        <f t="shared" si="74"/>
        <v>0</v>
      </c>
      <c r="CC139" s="2">
        <f t="shared" si="74"/>
        <v>0</v>
      </c>
      <c r="CD139" s="2">
        <f>SUMIFS(Import!CD$2:CD$237,Import!$F$2:$F$237,$F139,Import!$G$2:$G$237,$G139)</f>
        <v>0</v>
      </c>
      <c r="CE139" s="2">
        <f>SUMIFS(Import!CE$2:CE$237,Import!$F$2:$F$237,$F139,Import!$G$2:$G$237,$G139)</f>
        <v>0</v>
      </c>
      <c r="CF139" s="2">
        <f>SUMIFS(Import!CF$2:CF$237,Import!$F$2:$F$237,$F139,Import!$G$2:$G$237,$G139)</f>
        <v>0</v>
      </c>
      <c r="CG139" s="2">
        <f>SUMIFS(Import!CG$2:CG$237,Import!$F$2:$F$237,$F139,Import!$G$2:$G$237,$G139)</f>
        <v>0</v>
      </c>
      <c r="CH139" s="2">
        <f t="shared" si="75"/>
        <v>0</v>
      </c>
      <c r="CI139" s="2">
        <f t="shared" si="75"/>
        <v>0</v>
      </c>
      <c r="CJ139" s="2">
        <f t="shared" si="75"/>
        <v>0</v>
      </c>
      <c r="CK139" s="2">
        <f>SUMIFS(Import!CK$2:CK$237,Import!$F$2:$F$237,$F139,Import!$G$2:$G$237,$G139)</f>
        <v>0</v>
      </c>
      <c r="CL139" s="2">
        <f>SUMIFS(Import!CL$2:CL$237,Import!$F$2:$F$237,$F139,Import!$G$2:$G$237,$G139)</f>
        <v>0</v>
      </c>
      <c r="CM139" s="2">
        <f>SUMIFS(Import!CM$2:CM$237,Import!$F$2:$F$237,$F139,Import!$G$2:$G$237,$G139)</f>
        <v>0</v>
      </c>
      <c r="CN139" s="2">
        <f>SUMIFS(Import!CN$2:CN$237,Import!$F$2:$F$237,$F139,Import!$G$2:$G$237,$G139)</f>
        <v>0</v>
      </c>
      <c r="CO139" s="3">
        <f t="shared" si="76"/>
        <v>0</v>
      </c>
      <c r="CP139" s="3">
        <f t="shared" si="76"/>
        <v>0</v>
      </c>
      <c r="CQ139" s="3">
        <f t="shared" si="76"/>
        <v>0</v>
      </c>
      <c r="CR139" s="2">
        <f>SUMIFS(Import!CR$2:CR$237,Import!$F$2:$F$237,$F139,Import!$G$2:$G$237,$G139)</f>
        <v>0</v>
      </c>
      <c r="CS139" s="2">
        <f>SUMIFS(Import!CS$2:CS$237,Import!$F$2:$F$237,$F139,Import!$G$2:$G$237,$G139)</f>
        <v>0</v>
      </c>
      <c r="CT139" s="2">
        <f>SUMIFS(Import!CT$2:CT$237,Import!$F$2:$F$237,$F139,Import!$G$2:$G$237,$G139)</f>
        <v>0</v>
      </c>
    </row>
    <row r="140" spans="1:98" x14ac:dyDescent="0.25">
      <c r="A140" s="2" t="s">
        <v>38</v>
      </c>
      <c r="B140" s="2" t="s">
        <v>39</v>
      </c>
      <c r="C140" s="2">
        <v>1</v>
      </c>
      <c r="D140" s="2" t="s">
        <v>40</v>
      </c>
      <c r="E140" s="2">
        <v>36</v>
      </c>
      <c r="F140" s="2" t="s">
        <v>68</v>
      </c>
      <c r="G140" s="2">
        <v>1</v>
      </c>
      <c r="H140" s="2">
        <f>IF(SUMIFS(Import!H$2:H$237,Import!$F$2:$F$237,$F140,Import!$G$2:$G$237,$G140)=0,Data_T1!$H140,SUMIFS(Import!H$2:H$237,Import!$F$2:$F$237,$F140,Import!$G$2:$G$237,$G140))</f>
        <v>1186</v>
      </c>
      <c r="I140" s="2">
        <f>SUMIFS(Import!I$2:I$237,Import!$F$2:$F$237,$F140,Import!$G$2:$G$237,$G140)</f>
        <v>692</v>
      </c>
      <c r="J140" s="2">
        <f>SUMIFS(Import!J$2:J$237,Import!$F$2:$F$237,$F140,Import!$G$2:$G$237,$G140)</f>
        <v>58.35</v>
      </c>
      <c r="K140" s="2">
        <f>SUMIFS(Import!K$2:K$237,Import!$F$2:$F$237,$F140,Import!$G$2:$G$237,$G140)</f>
        <v>494</v>
      </c>
      <c r="L140" s="2">
        <f>SUMIFS(Import!L$2:L$237,Import!$F$2:$F$237,$F140,Import!$G$2:$G$237,$G140)</f>
        <v>41.65</v>
      </c>
      <c r="M140" s="2">
        <f>SUMIFS(Import!M$2:M$237,Import!$F$2:$F$237,$F140,Import!$G$2:$G$237,$G140)</f>
        <v>7</v>
      </c>
      <c r="N140" s="2">
        <f>SUMIFS(Import!N$2:N$237,Import!$F$2:$F$237,$F140,Import!$G$2:$G$237,$G140)</f>
        <v>0.59</v>
      </c>
      <c r="O140" s="2">
        <f>SUMIFS(Import!O$2:O$237,Import!$F$2:$F$237,$F140,Import!$G$2:$G$237,$G140)</f>
        <v>1.42</v>
      </c>
      <c r="P140" s="2">
        <f>SUMIFS(Import!P$2:P$237,Import!$F$2:$F$237,$F140,Import!$G$2:$G$237,$G140)</f>
        <v>10</v>
      </c>
      <c r="Q140" s="2">
        <f>SUMIFS(Import!Q$2:Q$237,Import!$F$2:$F$237,$F140,Import!$G$2:$G$237,$G140)</f>
        <v>0.84</v>
      </c>
      <c r="R140" s="2">
        <f>SUMIFS(Import!R$2:R$237,Import!$F$2:$F$237,$F140,Import!$G$2:$G$237,$G140)</f>
        <v>2.02</v>
      </c>
      <c r="S140" s="2">
        <f>SUMIFS(Import!S$2:S$237,Import!$F$2:$F$237,$F140,Import!$G$2:$G$237,$G140)</f>
        <v>477</v>
      </c>
      <c r="T140" s="2">
        <f>SUMIFS(Import!T$2:T$237,Import!$F$2:$F$237,$F140,Import!$G$2:$G$237,$G140)</f>
        <v>40.22</v>
      </c>
      <c r="U140" s="2">
        <f>SUMIFS(Import!U$2:U$237,Import!$F$2:$F$237,$F140,Import!$G$2:$G$237,$G140)</f>
        <v>96.56</v>
      </c>
      <c r="V140" s="2">
        <f>SUMIFS(Import!V$2:V$237,Import!$F$2:$F$237,$F140,Import!$G$2:$G$237,$G140)</f>
        <v>1</v>
      </c>
      <c r="W140" s="2" t="str">
        <f t="shared" si="66"/>
        <v>M</v>
      </c>
      <c r="X140" s="2" t="str">
        <f t="shared" si="66"/>
        <v>GREIG</v>
      </c>
      <c r="Y140" s="2" t="str">
        <f t="shared" si="66"/>
        <v>Moana</v>
      </c>
      <c r="Z140" s="2">
        <f>SUMIFS(Import!Z$2:Z$237,Import!$F$2:$F$237,$F140,Import!$G$2:$G$237,$G140)</f>
        <v>139</v>
      </c>
      <c r="AA140" s="2">
        <f>SUMIFS(Import!AA$2:AA$237,Import!$F$2:$F$237,$F140,Import!$G$2:$G$237,$G140)</f>
        <v>11.72</v>
      </c>
      <c r="AB140" s="2">
        <f>SUMIFS(Import!AB$2:AB$237,Import!$F$2:$F$237,$F140,Import!$G$2:$G$237,$G140)</f>
        <v>29.14</v>
      </c>
      <c r="AC140" s="2">
        <f>SUMIFS(Import!AC$2:AC$237,Import!$F$2:$F$237,$F140,Import!$G$2:$G$237,$G140)</f>
        <v>3</v>
      </c>
      <c r="AD140" s="2" t="str">
        <f t="shared" si="67"/>
        <v>F</v>
      </c>
      <c r="AE140" s="2" t="str">
        <f t="shared" si="67"/>
        <v>SAGE</v>
      </c>
      <c r="AF140" s="2" t="str">
        <f t="shared" si="67"/>
        <v>Maina</v>
      </c>
      <c r="AG140" s="2">
        <f>SUMIFS(Import!AG$2:AG$237,Import!$F$2:$F$237,$F140,Import!$G$2:$G$237,$G140)</f>
        <v>338</v>
      </c>
      <c r="AH140" s="2">
        <f>SUMIFS(Import!AH$2:AH$237,Import!$F$2:$F$237,$F140,Import!$G$2:$G$237,$G140)</f>
        <v>28.5</v>
      </c>
      <c r="AI140" s="2">
        <f>SUMIFS(Import!AI$2:AI$237,Import!$F$2:$F$237,$F140,Import!$G$2:$G$237,$G140)</f>
        <v>70.86</v>
      </c>
      <c r="AJ140" s="2">
        <f>SUMIFS(Import!AJ$2:AJ$237,Import!$F$2:$F$237,$F140,Import!$G$2:$G$237,$G140)</f>
        <v>0</v>
      </c>
      <c r="AK140" s="2">
        <f t="shared" si="68"/>
        <v>0</v>
      </c>
      <c r="AL140" s="2">
        <f t="shared" si="68"/>
        <v>0</v>
      </c>
      <c r="AM140" s="2">
        <f t="shared" si="68"/>
        <v>0</v>
      </c>
      <c r="AN140" s="2">
        <f>SUMIFS(Import!AN$2:AN$237,Import!$F$2:$F$237,$F140,Import!$G$2:$G$237,$G140)</f>
        <v>0</v>
      </c>
      <c r="AO140" s="2">
        <f>SUMIFS(Import!AO$2:AO$237,Import!$F$2:$F$237,$F140,Import!$G$2:$G$237,$G140)</f>
        <v>0</v>
      </c>
      <c r="AP140" s="2">
        <f>SUMIFS(Import!AP$2:AP$237,Import!$F$2:$F$237,$F140,Import!$G$2:$G$237,$G140)</f>
        <v>0</v>
      </c>
      <c r="AQ140" s="2">
        <f>SUMIFS(Import!AQ$2:AQ$237,Import!$F$2:$F$237,$F140,Import!$G$2:$G$237,$G140)</f>
        <v>0</v>
      </c>
      <c r="AR140" s="2">
        <f t="shared" si="69"/>
        <v>0</v>
      </c>
      <c r="AS140" s="2">
        <f t="shared" si="69"/>
        <v>0</v>
      </c>
      <c r="AT140" s="2">
        <f t="shared" si="69"/>
        <v>0</v>
      </c>
      <c r="AU140" s="2">
        <f>SUMIFS(Import!AU$2:AU$237,Import!$F$2:$F$237,$F140,Import!$G$2:$G$237,$G140)</f>
        <v>0</v>
      </c>
      <c r="AV140" s="2">
        <f>SUMIFS(Import!AV$2:AV$237,Import!$F$2:$F$237,$F140,Import!$G$2:$G$237,$G140)</f>
        <v>0</v>
      </c>
      <c r="AW140" s="2">
        <f>SUMIFS(Import!AW$2:AW$237,Import!$F$2:$F$237,$F140,Import!$G$2:$G$237,$G140)</f>
        <v>0</v>
      </c>
      <c r="AX140" s="2">
        <f>SUMIFS(Import!AX$2:AX$237,Import!$F$2:$F$237,$F140,Import!$G$2:$G$237,$G140)</f>
        <v>0</v>
      </c>
      <c r="AY140" s="2">
        <f t="shared" si="70"/>
        <v>0</v>
      </c>
      <c r="AZ140" s="2">
        <f t="shared" si="70"/>
        <v>0</v>
      </c>
      <c r="BA140" s="2">
        <f t="shared" si="70"/>
        <v>0</v>
      </c>
      <c r="BB140" s="2">
        <f>SUMIFS(Import!BB$2:BB$237,Import!$F$2:$F$237,$F140,Import!$G$2:$G$237,$G140)</f>
        <v>0</v>
      </c>
      <c r="BC140" s="2">
        <f>SUMIFS(Import!BC$2:BC$237,Import!$F$2:$F$237,$F140,Import!$G$2:$G$237,$G140)</f>
        <v>0</v>
      </c>
      <c r="BD140" s="2">
        <f>SUMIFS(Import!BD$2:BD$237,Import!$F$2:$F$237,$F140,Import!$G$2:$G$237,$G140)</f>
        <v>0</v>
      </c>
      <c r="BE140" s="2">
        <f>SUMIFS(Import!BE$2:BE$237,Import!$F$2:$F$237,$F140,Import!$G$2:$G$237,$G140)</f>
        <v>0</v>
      </c>
      <c r="BF140" s="2">
        <f t="shared" si="71"/>
        <v>0</v>
      </c>
      <c r="BG140" s="2">
        <f t="shared" si="71"/>
        <v>0</v>
      </c>
      <c r="BH140" s="2">
        <f t="shared" si="71"/>
        <v>0</v>
      </c>
      <c r="BI140" s="2">
        <f>SUMIFS(Import!BI$2:BI$237,Import!$F$2:$F$237,$F140,Import!$G$2:$G$237,$G140)</f>
        <v>0</v>
      </c>
      <c r="BJ140" s="2">
        <f>SUMIFS(Import!BJ$2:BJ$237,Import!$F$2:$F$237,$F140,Import!$G$2:$G$237,$G140)</f>
        <v>0</v>
      </c>
      <c r="BK140" s="2">
        <f>SUMIFS(Import!BK$2:BK$237,Import!$F$2:$F$237,$F140,Import!$G$2:$G$237,$G140)</f>
        <v>0</v>
      </c>
      <c r="BL140" s="2">
        <f>SUMIFS(Import!BL$2:BL$237,Import!$F$2:$F$237,$F140,Import!$G$2:$G$237,$G140)</f>
        <v>0</v>
      </c>
      <c r="BM140" s="2">
        <f t="shared" si="72"/>
        <v>0</v>
      </c>
      <c r="BN140" s="2">
        <f t="shared" si="72"/>
        <v>0</v>
      </c>
      <c r="BO140" s="2">
        <f t="shared" si="72"/>
        <v>0</v>
      </c>
      <c r="BP140" s="2">
        <f>SUMIFS(Import!BP$2:BP$237,Import!$F$2:$F$237,$F140,Import!$G$2:$G$237,$G140)</f>
        <v>0</v>
      </c>
      <c r="BQ140" s="2">
        <f>SUMIFS(Import!BQ$2:BQ$237,Import!$F$2:$F$237,$F140,Import!$G$2:$G$237,$G140)</f>
        <v>0</v>
      </c>
      <c r="BR140" s="2">
        <f>SUMIFS(Import!BR$2:BR$237,Import!$F$2:$F$237,$F140,Import!$G$2:$G$237,$G140)</f>
        <v>0</v>
      </c>
      <c r="BS140" s="2">
        <f>SUMIFS(Import!BS$2:BS$237,Import!$F$2:$F$237,$F140,Import!$G$2:$G$237,$G140)</f>
        <v>0</v>
      </c>
      <c r="BT140" s="2">
        <f t="shared" si="73"/>
        <v>0</v>
      </c>
      <c r="BU140" s="2">
        <f t="shared" si="73"/>
        <v>0</v>
      </c>
      <c r="BV140" s="2">
        <f t="shared" si="73"/>
        <v>0</v>
      </c>
      <c r="BW140" s="2">
        <f>SUMIFS(Import!BW$2:BW$237,Import!$F$2:$F$237,$F140,Import!$G$2:$G$237,$G140)</f>
        <v>0</v>
      </c>
      <c r="BX140" s="2">
        <f>SUMIFS(Import!BX$2:BX$237,Import!$F$2:$F$237,$F140,Import!$G$2:$G$237,$G140)</f>
        <v>0</v>
      </c>
      <c r="BY140" s="2">
        <f>SUMIFS(Import!BY$2:BY$237,Import!$F$2:$F$237,$F140,Import!$G$2:$G$237,$G140)</f>
        <v>0</v>
      </c>
      <c r="BZ140" s="2">
        <f>SUMIFS(Import!BZ$2:BZ$237,Import!$F$2:$F$237,$F140,Import!$G$2:$G$237,$G140)</f>
        <v>0</v>
      </c>
      <c r="CA140" s="2">
        <f t="shared" si="74"/>
        <v>0</v>
      </c>
      <c r="CB140" s="2">
        <f t="shared" si="74"/>
        <v>0</v>
      </c>
      <c r="CC140" s="2">
        <f t="shared" si="74"/>
        <v>0</v>
      </c>
      <c r="CD140" s="2">
        <f>SUMIFS(Import!CD$2:CD$237,Import!$F$2:$F$237,$F140,Import!$G$2:$G$237,$G140)</f>
        <v>0</v>
      </c>
      <c r="CE140" s="2">
        <f>SUMIFS(Import!CE$2:CE$237,Import!$F$2:$F$237,$F140,Import!$G$2:$G$237,$G140)</f>
        <v>0</v>
      </c>
      <c r="CF140" s="2">
        <f>SUMIFS(Import!CF$2:CF$237,Import!$F$2:$F$237,$F140,Import!$G$2:$G$237,$G140)</f>
        <v>0</v>
      </c>
      <c r="CG140" s="2">
        <f>SUMIFS(Import!CG$2:CG$237,Import!$F$2:$F$237,$F140,Import!$G$2:$G$237,$G140)</f>
        <v>0</v>
      </c>
      <c r="CH140" s="2">
        <f t="shared" si="75"/>
        <v>0</v>
      </c>
      <c r="CI140" s="2">
        <f t="shared" si="75"/>
        <v>0</v>
      </c>
      <c r="CJ140" s="2">
        <f t="shared" si="75"/>
        <v>0</v>
      </c>
      <c r="CK140" s="2">
        <f>SUMIFS(Import!CK$2:CK$237,Import!$F$2:$F$237,$F140,Import!$G$2:$G$237,$G140)</f>
        <v>0</v>
      </c>
      <c r="CL140" s="2">
        <f>SUMIFS(Import!CL$2:CL$237,Import!$F$2:$F$237,$F140,Import!$G$2:$G$237,$G140)</f>
        <v>0</v>
      </c>
      <c r="CM140" s="2">
        <f>SUMIFS(Import!CM$2:CM$237,Import!$F$2:$F$237,$F140,Import!$G$2:$G$237,$G140)</f>
        <v>0</v>
      </c>
      <c r="CN140" s="2">
        <f>SUMIFS(Import!CN$2:CN$237,Import!$F$2:$F$237,$F140,Import!$G$2:$G$237,$G140)</f>
        <v>0</v>
      </c>
      <c r="CO140" s="3">
        <f t="shared" si="76"/>
        <v>0</v>
      </c>
      <c r="CP140" s="3">
        <f t="shared" si="76"/>
        <v>0</v>
      </c>
      <c r="CQ140" s="3">
        <f t="shared" si="76"/>
        <v>0</v>
      </c>
      <c r="CR140" s="2">
        <f>SUMIFS(Import!CR$2:CR$237,Import!$F$2:$F$237,$F140,Import!$G$2:$G$237,$G140)</f>
        <v>0</v>
      </c>
      <c r="CS140" s="2">
        <f>SUMIFS(Import!CS$2:CS$237,Import!$F$2:$F$237,$F140,Import!$G$2:$G$237,$G140)</f>
        <v>0</v>
      </c>
      <c r="CT140" s="2">
        <f>SUMIFS(Import!CT$2:CT$237,Import!$F$2:$F$237,$F140,Import!$G$2:$G$237,$G140)</f>
        <v>0</v>
      </c>
    </row>
    <row r="141" spans="1:98" x14ac:dyDescent="0.25">
      <c r="A141" s="2" t="s">
        <v>38</v>
      </c>
      <c r="B141" s="2" t="s">
        <v>39</v>
      </c>
      <c r="C141" s="2">
        <v>1</v>
      </c>
      <c r="D141" s="2" t="s">
        <v>40</v>
      </c>
      <c r="E141" s="2">
        <v>36</v>
      </c>
      <c r="F141" s="2" t="s">
        <v>68</v>
      </c>
      <c r="G141" s="2">
        <v>2</v>
      </c>
      <c r="H141" s="2">
        <f>IF(SUMIFS(Import!H$2:H$237,Import!$F$2:$F$237,$F141,Import!$G$2:$G$237,$G141)=0,Data_T1!$H141,SUMIFS(Import!H$2:H$237,Import!$F$2:$F$237,$F141,Import!$G$2:$G$237,$G141))</f>
        <v>1051</v>
      </c>
      <c r="I141" s="2">
        <f>SUMIFS(Import!I$2:I$237,Import!$F$2:$F$237,$F141,Import!$G$2:$G$237,$G141)</f>
        <v>535</v>
      </c>
      <c r="J141" s="2">
        <f>SUMIFS(Import!J$2:J$237,Import!$F$2:$F$237,$F141,Import!$G$2:$G$237,$G141)</f>
        <v>50.9</v>
      </c>
      <c r="K141" s="2">
        <f>SUMIFS(Import!K$2:K$237,Import!$F$2:$F$237,$F141,Import!$G$2:$G$237,$G141)</f>
        <v>516</v>
      </c>
      <c r="L141" s="2">
        <f>SUMIFS(Import!L$2:L$237,Import!$F$2:$F$237,$F141,Import!$G$2:$G$237,$G141)</f>
        <v>49.1</v>
      </c>
      <c r="M141" s="2">
        <f>SUMIFS(Import!M$2:M$237,Import!$F$2:$F$237,$F141,Import!$G$2:$G$237,$G141)</f>
        <v>2</v>
      </c>
      <c r="N141" s="2">
        <f>SUMIFS(Import!N$2:N$237,Import!$F$2:$F$237,$F141,Import!$G$2:$G$237,$G141)</f>
        <v>0.19</v>
      </c>
      <c r="O141" s="2">
        <f>SUMIFS(Import!O$2:O$237,Import!$F$2:$F$237,$F141,Import!$G$2:$G$237,$G141)</f>
        <v>0.39</v>
      </c>
      <c r="P141" s="2">
        <f>SUMIFS(Import!P$2:P$237,Import!$F$2:$F$237,$F141,Import!$G$2:$G$237,$G141)</f>
        <v>9</v>
      </c>
      <c r="Q141" s="2">
        <f>SUMIFS(Import!Q$2:Q$237,Import!$F$2:$F$237,$F141,Import!$G$2:$G$237,$G141)</f>
        <v>0.86</v>
      </c>
      <c r="R141" s="2">
        <f>SUMIFS(Import!R$2:R$237,Import!$F$2:$F$237,$F141,Import!$G$2:$G$237,$G141)</f>
        <v>1.74</v>
      </c>
      <c r="S141" s="2">
        <f>SUMIFS(Import!S$2:S$237,Import!$F$2:$F$237,$F141,Import!$G$2:$G$237,$G141)</f>
        <v>505</v>
      </c>
      <c r="T141" s="2">
        <f>SUMIFS(Import!T$2:T$237,Import!$F$2:$F$237,$F141,Import!$G$2:$G$237,$G141)</f>
        <v>48.05</v>
      </c>
      <c r="U141" s="2">
        <f>SUMIFS(Import!U$2:U$237,Import!$F$2:$F$237,$F141,Import!$G$2:$G$237,$G141)</f>
        <v>97.87</v>
      </c>
      <c r="V141" s="2">
        <f>SUMIFS(Import!V$2:V$237,Import!$F$2:$F$237,$F141,Import!$G$2:$G$237,$G141)</f>
        <v>1</v>
      </c>
      <c r="W141" s="2" t="str">
        <f t="shared" si="66"/>
        <v>M</v>
      </c>
      <c r="X141" s="2" t="str">
        <f t="shared" si="66"/>
        <v>GREIG</v>
      </c>
      <c r="Y141" s="2" t="str">
        <f t="shared" si="66"/>
        <v>Moana</v>
      </c>
      <c r="Z141" s="2">
        <f>SUMIFS(Import!Z$2:Z$237,Import!$F$2:$F$237,$F141,Import!$G$2:$G$237,$G141)</f>
        <v>156</v>
      </c>
      <c r="AA141" s="2">
        <f>SUMIFS(Import!AA$2:AA$237,Import!$F$2:$F$237,$F141,Import!$G$2:$G$237,$G141)</f>
        <v>14.84</v>
      </c>
      <c r="AB141" s="2">
        <f>SUMIFS(Import!AB$2:AB$237,Import!$F$2:$F$237,$F141,Import!$G$2:$G$237,$G141)</f>
        <v>30.89</v>
      </c>
      <c r="AC141" s="2">
        <f>SUMIFS(Import!AC$2:AC$237,Import!$F$2:$F$237,$F141,Import!$G$2:$G$237,$G141)</f>
        <v>3</v>
      </c>
      <c r="AD141" s="2" t="str">
        <f t="shared" si="67"/>
        <v>F</v>
      </c>
      <c r="AE141" s="2" t="str">
        <f t="shared" si="67"/>
        <v>SAGE</v>
      </c>
      <c r="AF141" s="2" t="str">
        <f t="shared" si="67"/>
        <v>Maina</v>
      </c>
      <c r="AG141" s="2">
        <f>SUMIFS(Import!AG$2:AG$237,Import!$F$2:$F$237,$F141,Import!$G$2:$G$237,$G141)</f>
        <v>349</v>
      </c>
      <c r="AH141" s="2">
        <f>SUMIFS(Import!AH$2:AH$237,Import!$F$2:$F$237,$F141,Import!$G$2:$G$237,$G141)</f>
        <v>33.21</v>
      </c>
      <c r="AI141" s="2">
        <f>SUMIFS(Import!AI$2:AI$237,Import!$F$2:$F$237,$F141,Import!$G$2:$G$237,$G141)</f>
        <v>69.11</v>
      </c>
      <c r="AJ141" s="2">
        <f>SUMIFS(Import!AJ$2:AJ$237,Import!$F$2:$F$237,$F141,Import!$G$2:$G$237,$G141)</f>
        <v>0</v>
      </c>
      <c r="AK141" s="2">
        <f t="shared" si="68"/>
        <v>0</v>
      </c>
      <c r="AL141" s="2">
        <f t="shared" si="68"/>
        <v>0</v>
      </c>
      <c r="AM141" s="2">
        <f t="shared" si="68"/>
        <v>0</v>
      </c>
      <c r="AN141" s="2">
        <f>SUMIFS(Import!AN$2:AN$237,Import!$F$2:$F$237,$F141,Import!$G$2:$G$237,$G141)</f>
        <v>0</v>
      </c>
      <c r="AO141" s="2">
        <f>SUMIFS(Import!AO$2:AO$237,Import!$F$2:$F$237,$F141,Import!$G$2:$G$237,$G141)</f>
        <v>0</v>
      </c>
      <c r="AP141" s="2">
        <f>SUMIFS(Import!AP$2:AP$237,Import!$F$2:$F$237,$F141,Import!$G$2:$G$237,$G141)</f>
        <v>0</v>
      </c>
      <c r="AQ141" s="2">
        <f>SUMIFS(Import!AQ$2:AQ$237,Import!$F$2:$F$237,$F141,Import!$G$2:$G$237,$G141)</f>
        <v>0</v>
      </c>
      <c r="AR141" s="2">
        <f t="shared" si="69"/>
        <v>0</v>
      </c>
      <c r="AS141" s="2">
        <f t="shared" si="69"/>
        <v>0</v>
      </c>
      <c r="AT141" s="2">
        <f t="shared" si="69"/>
        <v>0</v>
      </c>
      <c r="AU141" s="2">
        <f>SUMIFS(Import!AU$2:AU$237,Import!$F$2:$F$237,$F141,Import!$G$2:$G$237,$G141)</f>
        <v>0</v>
      </c>
      <c r="AV141" s="2">
        <f>SUMIFS(Import!AV$2:AV$237,Import!$F$2:$F$237,$F141,Import!$G$2:$G$237,$G141)</f>
        <v>0</v>
      </c>
      <c r="AW141" s="2">
        <f>SUMIFS(Import!AW$2:AW$237,Import!$F$2:$F$237,$F141,Import!$G$2:$G$237,$G141)</f>
        <v>0</v>
      </c>
      <c r="AX141" s="2">
        <f>SUMIFS(Import!AX$2:AX$237,Import!$F$2:$F$237,$F141,Import!$G$2:$G$237,$G141)</f>
        <v>0</v>
      </c>
      <c r="AY141" s="2">
        <f t="shared" si="70"/>
        <v>0</v>
      </c>
      <c r="AZ141" s="2">
        <f t="shared" si="70"/>
        <v>0</v>
      </c>
      <c r="BA141" s="2">
        <f t="shared" si="70"/>
        <v>0</v>
      </c>
      <c r="BB141" s="2">
        <f>SUMIFS(Import!BB$2:BB$237,Import!$F$2:$F$237,$F141,Import!$G$2:$G$237,$G141)</f>
        <v>0</v>
      </c>
      <c r="BC141" s="2">
        <f>SUMIFS(Import!BC$2:BC$237,Import!$F$2:$F$237,$F141,Import!$G$2:$G$237,$G141)</f>
        <v>0</v>
      </c>
      <c r="BD141" s="2">
        <f>SUMIFS(Import!BD$2:BD$237,Import!$F$2:$F$237,$F141,Import!$G$2:$G$237,$G141)</f>
        <v>0</v>
      </c>
      <c r="BE141" s="2">
        <f>SUMIFS(Import!BE$2:BE$237,Import!$F$2:$F$237,$F141,Import!$G$2:$G$237,$G141)</f>
        <v>0</v>
      </c>
      <c r="BF141" s="2">
        <f t="shared" si="71"/>
        <v>0</v>
      </c>
      <c r="BG141" s="2">
        <f t="shared" si="71"/>
        <v>0</v>
      </c>
      <c r="BH141" s="2">
        <f t="shared" si="71"/>
        <v>0</v>
      </c>
      <c r="BI141" s="2">
        <f>SUMIFS(Import!BI$2:BI$237,Import!$F$2:$F$237,$F141,Import!$G$2:$G$237,$G141)</f>
        <v>0</v>
      </c>
      <c r="BJ141" s="2">
        <f>SUMIFS(Import!BJ$2:BJ$237,Import!$F$2:$F$237,$F141,Import!$G$2:$G$237,$G141)</f>
        <v>0</v>
      </c>
      <c r="BK141" s="2">
        <f>SUMIFS(Import!BK$2:BK$237,Import!$F$2:$F$237,$F141,Import!$G$2:$G$237,$G141)</f>
        <v>0</v>
      </c>
      <c r="BL141" s="2">
        <f>SUMIFS(Import!BL$2:BL$237,Import!$F$2:$F$237,$F141,Import!$G$2:$G$237,$G141)</f>
        <v>0</v>
      </c>
      <c r="BM141" s="2">
        <f t="shared" si="72"/>
        <v>0</v>
      </c>
      <c r="BN141" s="2">
        <f t="shared" si="72"/>
        <v>0</v>
      </c>
      <c r="BO141" s="2">
        <f t="shared" si="72"/>
        <v>0</v>
      </c>
      <c r="BP141" s="2">
        <f>SUMIFS(Import!BP$2:BP$237,Import!$F$2:$F$237,$F141,Import!$G$2:$G$237,$G141)</f>
        <v>0</v>
      </c>
      <c r="BQ141" s="2">
        <f>SUMIFS(Import!BQ$2:BQ$237,Import!$F$2:$F$237,$F141,Import!$G$2:$G$237,$G141)</f>
        <v>0</v>
      </c>
      <c r="BR141" s="2">
        <f>SUMIFS(Import!BR$2:BR$237,Import!$F$2:$F$237,$F141,Import!$G$2:$G$237,$G141)</f>
        <v>0</v>
      </c>
      <c r="BS141" s="2">
        <f>SUMIFS(Import!BS$2:BS$237,Import!$F$2:$F$237,$F141,Import!$G$2:$G$237,$G141)</f>
        <v>0</v>
      </c>
      <c r="BT141" s="2">
        <f t="shared" si="73"/>
        <v>0</v>
      </c>
      <c r="BU141" s="2">
        <f t="shared" si="73"/>
        <v>0</v>
      </c>
      <c r="BV141" s="2">
        <f t="shared" si="73"/>
        <v>0</v>
      </c>
      <c r="BW141" s="2">
        <f>SUMIFS(Import!BW$2:BW$237,Import!$F$2:$F$237,$F141,Import!$G$2:$G$237,$G141)</f>
        <v>0</v>
      </c>
      <c r="BX141" s="2">
        <f>SUMIFS(Import!BX$2:BX$237,Import!$F$2:$F$237,$F141,Import!$G$2:$G$237,$G141)</f>
        <v>0</v>
      </c>
      <c r="BY141" s="2">
        <f>SUMIFS(Import!BY$2:BY$237,Import!$F$2:$F$237,$F141,Import!$G$2:$G$237,$G141)</f>
        <v>0</v>
      </c>
      <c r="BZ141" s="2">
        <f>SUMIFS(Import!BZ$2:BZ$237,Import!$F$2:$F$237,$F141,Import!$G$2:$G$237,$G141)</f>
        <v>0</v>
      </c>
      <c r="CA141" s="2">
        <f t="shared" si="74"/>
        <v>0</v>
      </c>
      <c r="CB141" s="2">
        <f t="shared" si="74"/>
        <v>0</v>
      </c>
      <c r="CC141" s="2">
        <f t="shared" si="74"/>
        <v>0</v>
      </c>
      <c r="CD141" s="2">
        <f>SUMIFS(Import!CD$2:CD$237,Import!$F$2:$F$237,$F141,Import!$G$2:$G$237,$G141)</f>
        <v>0</v>
      </c>
      <c r="CE141" s="2">
        <f>SUMIFS(Import!CE$2:CE$237,Import!$F$2:$F$237,$F141,Import!$G$2:$G$237,$G141)</f>
        <v>0</v>
      </c>
      <c r="CF141" s="2">
        <f>SUMIFS(Import!CF$2:CF$237,Import!$F$2:$F$237,$F141,Import!$G$2:$G$237,$G141)</f>
        <v>0</v>
      </c>
      <c r="CG141" s="2">
        <f>SUMIFS(Import!CG$2:CG$237,Import!$F$2:$F$237,$F141,Import!$G$2:$G$237,$G141)</f>
        <v>0</v>
      </c>
      <c r="CH141" s="2">
        <f t="shared" si="75"/>
        <v>0</v>
      </c>
      <c r="CI141" s="2">
        <f t="shared" si="75"/>
        <v>0</v>
      </c>
      <c r="CJ141" s="2">
        <f t="shared" si="75"/>
        <v>0</v>
      </c>
      <c r="CK141" s="2">
        <f>SUMIFS(Import!CK$2:CK$237,Import!$F$2:$F$237,$F141,Import!$G$2:$G$237,$G141)</f>
        <v>0</v>
      </c>
      <c r="CL141" s="2">
        <f>SUMIFS(Import!CL$2:CL$237,Import!$F$2:$F$237,$F141,Import!$G$2:$G$237,$G141)</f>
        <v>0</v>
      </c>
      <c r="CM141" s="2">
        <f>SUMIFS(Import!CM$2:CM$237,Import!$F$2:$F$237,$F141,Import!$G$2:$G$237,$G141)</f>
        <v>0</v>
      </c>
      <c r="CN141" s="2">
        <f>SUMIFS(Import!CN$2:CN$237,Import!$F$2:$F$237,$F141,Import!$G$2:$G$237,$G141)</f>
        <v>0</v>
      </c>
      <c r="CO141" s="3">
        <f t="shared" si="76"/>
        <v>0</v>
      </c>
      <c r="CP141" s="3">
        <f t="shared" si="76"/>
        <v>0</v>
      </c>
      <c r="CQ141" s="3">
        <f t="shared" si="76"/>
        <v>0</v>
      </c>
      <c r="CR141" s="2">
        <f>SUMIFS(Import!CR$2:CR$237,Import!$F$2:$F$237,$F141,Import!$G$2:$G$237,$G141)</f>
        <v>0</v>
      </c>
      <c r="CS141" s="2">
        <f>SUMIFS(Import!CS$2:CS$237,Import!$F$2:$F$237,$F141,Import!$G$2:$G$237,$G141)</f>
        <v>0</v>
      </c>
      <c r="CT141" s="2">
        <f>SUMIFS(Import!CT$2:CT$237,Import!$F$2:$F$237,$F141,Import!$G$2:$G$237,$G141)</f>
        <v>0</v>
      </c>
    </row>
    <row r="142" spans="1:98" x14ac:dyDescent="0.25">
      <c r="A142" s="2" t="s">
        <v>38</v>
      </c>
      <c r="B142" s="2" t="s">
        <v>39</v>
      </c>
      <c r="C142" s="2">
        <v>1</v>
      </c>
      <c r="D142" s="2" t="s">
        <v>40</v>
      </c>
      <c r="E142" s="2">
        <v>36</v>
      </c>
      <c r="F142" s="2" t="s">
        <v>68</v>
      </c>
      <c r="G142" s="2">
        <v>3</v>
      </c>
      <c r="H142" s="2">
        <f>IF(SUMIFS(Import!H$2:H$237,Import!$F$2:$F$237,$F142,Import!$G$2:$G$237,$G142)=0,Data_T1!$H142,SUMIFS(Import!H$2:H$237,Import!$F$2:$F$237,$F142,Import!$G$2:$G$237,$G142))</f>
        <v>926</v>
      </c>
      <c r="I142" s="2">
        <f>SUMIFS(Import!I$2:I$237,Import!$F$2:$F$237,$F142,Import!$G$2:$G$237,$G142)</f>
        <v>542</v>
      </c>
      <c r="J142" s="2">
        <f>SUMIFS(Import!J$2:J$237,Import!$F$2:$F$237,$F142,Import!$G$2:$G$237,$G142)</f>
        <v>58.53</v>
      </c>
      <c r="K142" s="2">
        <f>SUMIFS(Import!K$2:K$237,Import!$F$2:$F$237,$F142,Import!$G$2:$G$237,$G142)</f>
        <v>384</v>
      </c>
      <c r="L142" s="2">
        <f>SUMIFS(Import!L$2:L$237,Import!$F$2:$F$237,$F142,Import!$G$2:$G$237,$G142)</f>
        <v>41.47</v>
      </c>
      <c r="M142" s="2">
        <f>SUMIFS(Import!M$2:M$237,Import!$F$2:$F$237,$F142,Import!$G$2:$G$237,$G142)</f>
        <v>8</v>
      </c>
      <c r="N142" s="2">
        <f>SUMIFS(Import!N$2:N$237,Import!$F$2:$F$237,$F142,Import!$G$2:$G$237,$G142)</f>
        <v>0.86</v>
      </c>
      <c r="O142" s="2">
        <f>SUMIFS(Import!O$2:O$237,Import!$F$2:$F$237,$F142,Import!$G$2:$G$237,$G142)</f>
        <v>2.08</v>
      </c>
      <c r="P142" s="2">
        <f>SUMIFS(Import!P$2:P$237,Import!$F$2:$F$237,$F142,Import!$G$2:$G$237,$G142)</f>
        <v>5</v>
      </c>
      <c r="Q142" s="2">
        <f>SUMIFS(Import!Q$2:Q$237,Import!$F$2:$F$237,$F142,Import!$G$2:$G$237,$G142)</f>
        <v>0.54</v>
      </c>
      <c r="R142" s="2">
        <f>SUMIFS(Import!R$2:R$237,Import!$F$2:$F$237,$F142,Import!$G$2:$G$237,$G142)</f>
        <v>1.3</v>
      </c>
      <c r="S142" s="2">
        <f>SUMIFS(Import!S$2:S$237,Import!$F$2:$F$237,$F142,Import!$G$2:$G$237,$G142)</f>
        <v>371</v>
      </c>
      <c r="T142" s="2">
        <f>SUMIFS(Import!T$2:T$237,Import!$F$2:$F$237,$F142,Import!$G$2:$G$237,$G142)</f>
        <v>40.06</v>
      </c>
      <c r="U142" s="2">
        <f>SUMIFS(Import!U$2:U$237,Import!$F$2:$F$237,$F142,Import!$G$2:$G$237,$G142)</f>
        <v>96.61</v>
      </c>
      <c r="V142" s="2">
        <f>SUMIFS(Import!V$2:V$237,Import!$F$2:$F$237,$F142,Import!$G$2:$G$237,$G142)</f>
        <v>1</v>
      </c>
      <c r="W142" s="2" t="str">
        <f t="shared" ref="W142:Y161" si="77">VLOOKUP($C142,Import_Donnees,COLUMN()-2,FALSE)</f>
        <v>M</v>
      </c>
      <c r="X142" s="2" t="str">
        <f t="shared" si="77"/>
        <v>GREIG</v>
      </c>
      <c r="Y142" s="2" t="str">
        <f t="shared" si="77"/>
        <v>Moana</v>
      </c>
      <c r="Z142" s="2">
        <f>SUMIFS(Import!Z$2:Z$237,Import!$F$2:$F$237,$F142,Import!$G$2:$G$237,$G142)</f>
        <v>68</v>
      </c>
      <c r="AA142" s="2">
        <f>SUMIFS(Import!AA$2:AA$237,Import!$F$2:$F$237,$F142,Import!$G$2:$G$237,$G142)</f>
        <v>7.34</v>
      </c>
      <c r="AB142" s="2">
        <f>SUMIFS(Import!AB$2:AB$237,Import!$F$2:$F$237,$F142,Import!$G$2:$G$237,$G142)</f>
        <v>18.329999999999998</v>
      </c>
      <c r="AC142" s="2">
        <f>SUMIFS(Import!AC$2:AC$237,Import!$F$2:$F$237,$F142,Import!$G$2:$G$237,$G142)</f>
        <v>3</v>
      </c>
      <c r="AD142" s="2" t="str">
        <f t="shared" ref="AD142:AF161" si="78">VLOOKUP($C142,Import_Donnees,COLUMN()-2,FALSE)</f>
        <v>F</v>
      </c>
      <c r="AE142" s="2" t="str">
        <f t="shared" si="78"/>
        <v>SAGE</v>
      </c>
      <c r="AF142" s="2" t="str">
        <f t="shared" si="78"/>
        <v>Maina</v>
      </c>
      <c r="AG142" s="2">
        <f>SUMIFS(Import!AG$2:AG$237,Import!$F$2:$F$237,$F142,Import!$G$2:$G$237,$G142)</f>
        <v>303</v>
      </c>
      <c r="AH142" s="2">
        <f>SUMIFS(Import!AH$2:AH$237,Import!$F$2:$F$237,$F142,Import!$G$2:$G$237,$G142)</f>
        <v>32.72</v>
      </c>
      <c r="AI142" s="2">
        <f>SUMIFS(Import!AI$2:AI$237,Import!$F$2:$F$237,$F142,Import!$G$2:$G$237,$G142)</f>
        <v>81.67</v>
      </c>
      <c r="AJ142" s="2">
        <f>SUMIFS(Import!AJ$2:AJ$237,Import!$F$2:$F$237,$F142,Import!$G$2:$G$237,$G142)</f>
        <v>0</v>
      </c>
      <c r="AK142" s="2">
        <f t="shared" ref="AK142:AM161" si="79">VLOOKUP($C142,Import_Donnees,COLUMN()-2,FALSE)</f>
        <v>0</v>
      </c>
      <c r="AL142" s="2">
        <f t="shared" si="79"/>
        <v>0</v>
      </c>
      <c r="AM142" s="2">
        <f t="shared" si="79"/>
        <v>0</v>
      </c>
      <c r="AN142" s="2">
        <f>SUMIFS(Import!AN$2:AN$237,Import!$F$2:$F$237,$F142,Import!$G$2:$G$237,$G142)</f>
        <v>0</v>
      </c>
      <c r="AO142" s="2">
        <f>SUMIFS(Import!AO$2:AO$237,Import!$F$2:$F$237,$F142,Import!$G$2:$G$237,$G142)</f>
        <v>0</v>
      </c>
      <c r="AP142" s="2">
        <f>SUMIFS(Import!AP$2:AP$237,Import!$F$2:$F$237,$F142,Import!$G$2:$G$237,$G142)</f>
        <v>0</v>
      </c>
      <c r="AQ142" s="2">
        <f>SUMIFS(Import!AQ$2:AQ$237,Import!$F$2:$F$237,$F142,Import!$G$2:$G$237,$G142)</f>
        <v>0</v>
      </c>
      <c r="AR142" s="2">
        <f t="shared" ref="AR142:AT161" si="80">VLOOKUP($C142,Import_Donnees,COLUMN()-2,FALSE)</f>
        <v>0</v>
      </c>
      <c r="AS142" s="2">
        <f t="shared" si="80"/>
        <v>0</v>
      </c>
      <c r="AT142" s="2">
        <f t="shared" si="80"/>
        <v>0</v>
      </c>
      <c r="AU142" s="2">
        <f>SUMIFS(Import!AU$2:AU$237,Import!$F$2:$F$237,$F142,Import!$G$2:$G$237,$G142)</f>
        <v>0</v>
      </c>
      <c r="AV142" s="2">
        <f>SUMIFS(Import!AV$2:AV$237,Import!$F$2:$F$237,$F142,Import!$G$2:$G$237,$G142)</f>
        <v>0</v>
      </c>
      <c r="AW142" s="2">
        <f>SUMIFS(Import!AW$2:AW$237,Import!$F$2:$F$237,$F142,Import!$G$2:$G$237,$G142)</f>
        <v>0</v>
      </c>
      <c r="AX142" s="2">
        <f>SUMIFS(Import!AX$2:AX$237,Import!$F$2:$F$237,$F142,Import!$G$2:$G$237,$G142)</f>
        <v>0</v>
      </c>
      <c r="AY142" s="2">
        <f t="shared" ref="AY142:BA161" si="81">VLOOKUP($C142,Import_Donnees,COLUMN()-2,FALSE)</f>
        <v>0</v>
      </c>
      <c r="AZ142" s="2">
        <f t="shared" si="81"/>
        <v>0</v>
      </c>
      <c r="BA142" s="2">
        <f t="shared" si="81"/>
        <v>0</v>
      </c>
      <c r="BB142" s="2">
        <f>SUMIFS(Import!BB$2:BB$237,Import!$F$2:$F$237,$F142,Import!$G$2:$G$237,$G142)</f>
        <v>0</v>
      </c>
      <c r="BC142" s="2">
        <f>SUMIFS(Import!BC$2:BC$237,Import!$F$2:$F$237,$F142,Import!$G$2:$G$237,$G142)</f>
        <v>0</v>
      </c>
      <c r="BD142" s="2">
        <f>SUMIFS(Import!BD$2:BD$237,Import!$F$2:$F$237,$F142,Import!$G$2:$G$237,$G142)</f>
        <v>0</v>
      </c>
      <c r="BE142" s="2">
        <f>SUMIFS(Import!BE$2:BE$237,Import!$F$2:$F$237,$F142,Import!$G$2:$G$237,$G142)</f>
        <v>0</v>
      </c>
      <c r="BF142" s="2">
        <f t="shared" ref="BF142:BH161" si="82">VLOOKUP($C142,Import_Donnees,COLUMN()-2,FALSE)</f>
        <v>0</v>
      </c>
      <c r="BG142" s="2">
        <f t="shared" si="82"/>
        <v>0</v>
      </c>
      <c r="BH142" s="2">
        <f t="shared" si="82"/>
        <v>0</v>
      </c>
      <c r="BI142" s="2">
        <f>SUMIFS(Import!BI$2:BI$237,Import!$F$2:$F$237,$F142,Import!$G$2:$G$237,$G142)</f>
        <v>0</v>
      </c>
      <c r="BJ142" s="2">
        <f>SUMIFS(Import!BJ$2:BJ$237,Import!$F$2:$F$237,$F142,Import!$G$2:$G$237,$G142)</f>
        <v>0</v>
      </c>
      <c r="BK142" s="2">
        <f>SUMIFS(Import!BK$2:BK$237,Import!$F$2:$F$237,$F142,Import!$G$2:$G$237,$G142)</f>
        <v>0</v>
      </c>
      <c r="BL142" s="2">
        <f>SUMIFS(Import!BL$2:BL$237,Import!$F$2:$F$237,$F142,Import!$G$2:$G$237,$G142)</f>
        <v>0</v>
      </c>
      <c r="BM142" s="2">
        <f t="shared" ref="BM142:BO161" si="83">VLOOKUP($C142,Import_Donnees,COLUMN()-2,FALSE)</f>
        <v>0</v>
      </c>
      <c r="BN142" s="2">
        <f t="shared" si="83"/>
        <v>0</v>
      </c>
      <c r="BO142" s="2">
        <f t="shared" si="83"/>
        <v>0</v>
      </c>
      <c r="BP142" s="2">
        <f>SUMIFS(Import!BP$2:BP$237,Import!$F$2:$F$237,$F142,Import!$G$2:$G$237,$G142)</f>
        <v>0</v>
      </c>
      <c r="BQ142" s="2">
        <f>SUMIFS(Import!BQ$2:BQ$237,Import!$F$2:$F$237,$F142,Import!$G$2:$G$237,$G142)</f>
        <v>0</v>
      </c>
      <c r="BR142" s="2">
        <f>SUMIFS(Import!BR$2:BR$237,Import!$F$2:$F$237,$F142,Import!$G$2:$G$237,$G142)</f>
        <v>0</v>
      </c>
      <c r="BS142" s="2">
        <f>SUMIFS(Import!BS$2:BS$237,Import!$F$2:$F$237,$F142,Import!$G$2:$G$237,$G142)</f>
        <v>0</v>
      </c>
      <c r="BT142" s="2">
        <f t="shared" ref="BT142:BV161" si="84">VLOOKUP($C142,Import_Donnees,COLUMN()-2,FALSE)</f>
        <v>0</v>
      </c>
      <c r="BU142" s="2">
        <f t="shared" si="84"/>
        <v>0</v>
      </c>
      <c r="BV142" s="2">
        <f t="shared" si="84"/>
        <v>0</v>
      </c>
      <c r="BW142" s="2">
        <f>SUMIFS(Import!BW$2:BW$237,Import!$F$2:$F$237,$F142,Import!$G$2:$G$237,$G142)</f>
        <v>0</v>
      </c>
      <c r="BX142" s="2">
        <f>SUMIFS(Import!BX$2:BX$237,Import!$F$2:$F$237,$F142,Import!$G$2:$G$237,$G142)</f>
        <v>0</v>
      </c>
      <c r="BY142" s="2">
        <f>SUMIFS(Import!BY$2:BY$237,Import!$F$2:$F$237,$F142,Import!$G$2:$G$237,$G142)</f>
        <v>0</v>
      </c>
      <c r="BZ142" s="2">
        <f>SUMIFS(Import!BZ$2:BZ$237,Import!$F$2:$F$237,$F142,Import!$G$2:$G$237,$G142)</f>
        <v>0</v>
      </c>
      <c r="CA142" s="2">
        <f t="shared" ref="CA142:CC161" si="85">VLOOKUP($C142,Import_Donnees,COLUMN()-2,FALSE)</f>
        <v>0</v>
      </c>
      <c r="CB142" s="2">
        <f t="shared" si="85"/>
        <v>0</v>
      </c>
      <c r="CC142" s="2">
        <f t="shared" si="85"/>
        <v>0</v>
      </c>
      <c r="CD142" s="2">
        <f>SUMIFS(Import!CD$2:CD$237,Import!$F$2:$F$237,$F142,Import!$G$2:$G$237,$G142)</f>
        <v>0</v>
      </c>
      <c r="CE142" s="2">
        <f>SUMIFS(Import!CE$2:CE$237,Import!$F$2:$F$237,$F142,Import!$G$2:$G$237,$G142)</f>
        <v>0</v>
      </c>
      <c r="CF142" s="2">
        <f>SUMIFS(Import!CF$2:CF$237,Import!$F$2:$F$237,$F142,Import!$G$2:$G$237,$G142)</f>
        <v>0</v>
      </c>
      <c r="CG142" s="2">
        <f>SUMIFS(Import!CG$2:CG$237,Import!$F$2:$F$237,$F142,Import!$G$2:$G$237,$G142)</f>
        <v>0</v>
      </c>
      <c r="CH142" s="2">
        <f t="shared" ref="CH142:CJ161" si="86">VLOOKUP($C142,Import_Donnees,COLUMN()-2,FALSE)</f>
        <v>0</v>
      </c>
      <c r="CI142" s="2">
        <f t="shared" si="86"/>
        <v>0</v>
      </c>
      <c r="CJ142" s="2">
        <f t="shared" si="86"/>
        <v>0</v>
      </c>
      <c r="CK142" s="2">
        <f>SUMIFS(Import!CK$2:CK$237,Import!$F$2:$F$237,$F142,Import!$G$2:$G$237,$G142)</f>
        <v>0</v>
      </c>
      <c r="CL142" s="2">
        <f>SUMIFS(Import!CL$2:CL$237,Import!$F$2:$F$237,$F142,Import!$G$2:$G$237,$G142)</f>
        <v>0</v>
      </c>
      <c r="CM142" s="2">
        <f>SUMIFS(Import!CM$2:CM$237,Import!$F$2:$F$237,$F142,Import!$G$2:$G$237,$G142)</f>
        <v>0</v>
      </c>
      <c r="CN142" s="2">
        <f>SUMIFS(Import!CN$2:CN$237,Import!$F$2:$F$237,$F142,Import!$G$2:$G$237,$G142)</f>
        <v>0</v>
      </c>
      <c r="CO142" s="3">
        <f t="shared" ref="CO142:CQ161" si="87">VLOOKUP($C142,Import_Donnees,COLUMN()-2,FALSE)</f>
        <v>0</v>
      </c>
      <c r="CP142" s="3">
        <f t="shared" si="87"/>
        <v>0</v>
      </c>
      <c r="CQ142" s="3">
        <f t="shared" si="87"/>
        <v>0</v>
      </c>
      <c r="CR142" s="2">
        <f>SUMIFS(Import!CR$2:CR$237,Import!$F$2:$F$237,$F142,Import!$G$2:$G$237,$G142)</f>
        <v>0</v>
      </c>
      <c r="CS142" s="2">
        <f>SUMIFS(Import!CS$2:CS$237,Import!$F$2:$F$237,$F142,Import!$G$2:$G$237,$G142)</f>
        <v>0</v>
      </c>
      <c r="CT142" s="2">
        <f>SUMIFS(Import!CT$2:CT$237,Import!$F$2:$F$237,$F142,Import!$G$2:$G$237,$G142)</f>
        <v>0</v>
      </c>
    </row>
    <row r="143" spans="1:98" x14ac:dyDescent="0.25">
      <c r="A143" s="2" t="s">
        <v>38</v>
      </c>
      <c r="B143" s="2" t="s">
        <v>39</v>
      </c>
      <c r="C143" s="2">
        <v>1</v>
      </c>
      <c r="D143" s="2" t="s">
        <v>40</v>
      </c>
      <c r="E143" s="2">
        <v>36</v>
      </c>
      <c r="F143" s="2" t="s">
        <v>68</v>
      </c>
      <c r="G143" s="2">
        <v>4</v>
      </c>
      <c r="H143" s="2">
        <f>IF(SUMIFS(Import!H$2:H$237,Import!$F$2:$F$237,$F143,Import!$G$2:$G$237,$G143)=0,Data_T1!$H143,SUMIFS(Import!H$2:H$237,Import!$F$2:$F$237,$F143,Import!$G$2:$G$237,$G143))</f>
        <v>982</v>
      </c>
      <c r="I143" s="2">
        <f>SUMIFS(Import!I$2:I$237,Import!$F$2:$F$237,$F143,Import!$G$2:$G$237,$G143)</f>
        <v>587</v>
      </c>
      <c r="J143" s="2">
        <f>SUMIFS(Import!J$2:J$237,Import!$F$2:$F$237,$F143,Import!$G$2:$G$237,$G143)</f>
        <v>59.78</v>
      </c>
      <c r="K143" s="2">
        <f>SUMIFS(Import!K$2:K$237,Import!$F$2:$F$237,$F143,Import!$G$2:$G$237,$G143)</f>
        <v>395</v>
      </c>
      <c r="L143" s="2">
        <f>SUMIFS(Import!L$2:L$237,Import!$F$2:$F$237,$F143,Import!$G$2:$G$237,$G143)</f>
        <v>40.22</v>
      </c>
      <c r="M143" s="2">
        <f>SUMIFS(Import!M$2:M$237,Import!$F$2:$F$237,$F143,Import!$G$2:$G$237,$G143)</f>
        <v>11</v>
      </c>
      <c r="N143" s="2">
        <f>SUMIFS(Import!N$2:N$237,Import!$F$2:$F$237,$F143,Import!$G$2:$G$237,$G143)</f>
        <v>1.1200000000000001</v>
      </c>
      <c r="O143" s="2">
        <f>SUMIFS(Import!O$2:O$237,Import!$F$2:$F$237,$F143,Import!$G$2:$G$237,$G143)</f>
        <v>2.78</v>
      </c>
      <c r="P143" s="2">
        <f>SUMIFS(Import!P$2:P$237,Import!$F$2:$F$237,$F143,Import!$G$2:$G$237,$G143)</f>
        <v>11</v>
      </c>
      <c r="Q143" s="2">
        <f>SUMIFS(Import!Q$2:Q$237,Import!$F$2:$F$237,$F143,Import!$G$2:$G$237,$G143)</f>
        <v>1.1200000000000001</v>
      </c>
      <c r="R143" s="2">
        <f>SUMIFS(Import!R$2:R$237,Import!$F$2:$F$237,$F143,Import!$G$2:$G$237,$G143)</f>
        <v>2.78</v>
      </c>
      <c r="S143" s="2">
        <f>SUMIFS(Import!S$2:S$237,Import!$F$2:$F$237,$F143,Import!$G$2:$G$237,$G143)</f>
        <v>373</v>
      </c>
      <c r="T143" s="2">
        <f>SUMIFS(Import!T$2:T$237,Import!$F$2:$F$237,$F143,Import!$G$2:$G$237,$G143)</f>
        <v>37.979999999999997</v>
      </c>
      <c r="U143" s="2">
        <f>SUMIFS(Import!U$2:U$237,Import!$F$2:$F$237,$F143,Import!$G$2:$G$237,$G143)</f>
        <v>94.43</v>
      </c>
      <c r="V143" s="2">
        <f>SUMIFS(Import!V$2:V$237,Import!$F$2:$F$237,$F143,Import!$G$2:$G$237,$G143)</f>
        <v>1</v>
      </c>
      <c r="W143" s="2" t="str">
        <f t="shared" si="77"/>
        <v>M</v>
      </c>
      <c r="X143" s="2" t="str">
        <f t="shared" si="77"/>
        <v>GREIG</v>
      </c>
      <c r="Y143" s="2" t="str">
        <f t="shared" si="77"/>
        <v>Moana</v>
      </c>
      <c r="Z143" s="2">
        <f>SUMIFS(Import!Z$2:Z$237,Import!$F$2:$F$237,$F143,Import!$G$2:$G$237,$G143)</f>
        <v>73</v>
      </c>
      <c r="AA143" s="2">
        <f>SUMIFS(Import!AA$2:AA$237,Import!$F$2:$F$237,$F143,Import!$G$2:$G$237,$G143)</f>
        <v>7.43</v>
      </c>
      <c r="AB143" s="2">
        <f>SUMIFS(Import!AB$2:AB$237,Import!$F$2:$F$237,$F143,Import!$G$2:$G$237,$G143)</f>
        <v>19.57</v>
      </c>
      <c r="AC143" s="2">
        <f>SUMIFS(Import!AC$2:AC$237,Import!$F$2:$F$237,$F143,Import!$G$2:$G$237,$G143)</f>
        <v>3</v>
      </c>
      <c r="AD143" s="2" t="str">
        <f t="shared" si="78"/>
        <v>F</v>
      </c>
      <c r="AE143" s="2" t="str">
        <f t="shared" si="78"/>
        <v>SAGE</v>
      </c>
      <c r="AF143" s="2" t="str">
        <f t="shared" si="78"/>
        <v>Maina</v>
      </c>
      <c r="AG143" s="2">
        <f>SUMIFS(Import!AG$2:AG$237,Import!$F$2:$F$237,$F143,Import!$G$2:$G$237,$G143)</f>
        <v>300</v>
      </c>
      <c r="AH143" s="2">
        <f>SUMIFS(Import!AH$2:AH$237,Import!$F$2:$F$237,$F143,Import!$G$2:$G$237,$G143)</f>
        <v>30.55</v>
      </c>
      <c r="AI143" s="2">
        <f>SUMIFS(Import!AI$2:AI$237,Import!$F$2:$F$237,$F143,Import!$G$2:$G$237,$G143)</f>
        <v>80.430000000000007</v>
      </c>
      <c r="AJ143" s="2">
        <f>SUMIFS(Import!AJ$2:AJ$237,Import!$F$2:$F$237,$F143,Import!$G$2:$G$237,$G143)</f>
        <v>0</v>
      </c>
      <c r="AK143" s="2">
        <f t="shared" si="79"/>
        <v>0</v>
      </c>
      <c r="AL143" s="2">
        <f t="shared" si="79"/>
        <v>0</v>
      </c>
      <c r="AM143" s="2">
        <f t="shared" si="79"/>
        <v>0</v>
      </c>
      <c r="AN143" s="2">
        <f>SUMIFS(Import!AN$2:AN$237,Import!$F$2:$F$237,$F143,Import!$G$2:$G$237,$G143)</f>
        <v>0</v>
      </c>
      <c r="AO143" s="2">
        <f>SUMIFS(Import!AO$2:AO$237,Import!$F$2:$F$237,$F143,Import!$G$2:$G$237,$G143)</f>
        <v>0</v>
      </c>
      <c r="AP143" s="2">
        <f>SUMIFS(Import!AP$2:AP$237,Import!$F$2:$F$237,$F143,Import!$G$2:$G$237,$G143)</f>
        <v>0</v>
      </c>
      <c r="AQ143" s="2">
        <f>SUMIFS(Import!AQ$2:AQ$237,Import!$F$2:$F$237,$F143,Import!$G$2:$G$237,$G143)</f>
        <v>0</v>
      </c>
      <c r="AR143" s="2">
        <f t="shared" si="80"/>
        <v>0</v>
      </c>
      <c r="AS143" s="2">
        <f t="shared" si="80"/>
        <v>0</v>
      </c>
      <c r="AT143" s="2">
        <f t="shared" si="80"/>
        <v>0</v>
      </c>
      <c r="AU143" s="2">
        <f>SUMIFS(Import!AU$2:AU$237,Import!$F$2:$F$237,$F143,Import!$G$2:$G$237,$G143)</f>
        <v>0</v>
      </c>
      <c r="AV143" s="2">
        <f>SUMIFS(Import!AV$2:AV$237,Import!$F$2:$F$237,$F143,Import!$G$2:$G$237,$G143)</f>
        <v>0</v>
      </c>
      <c r="AW143" s="2">
        <f>SUMIFS(Import!AW$2:AW$237,Import!$F$2:$F$237,$F143,Import!$G$2:$G$237,$G143)</f>
        <v>0</v>
      </c>
      <c r="AX143" s="2">
        <f>SUMIFS(Import!AX$2:AX$237,Import!$F$2:$F$237,$F143,Import!$G$2:$G$237,$G143)</f>
        <v>0</v>
      </c>
      <c r="AY143" s="2">
        <f t="shared" si="81"/>
        <v>0</v>
      </c>
      <c r="AZ143" s="2">
        <f t="shared" si="81"/>
        <v>0</v>
      </c>
      <c r="BA143" s="2">
        <f t="shared" si="81"/>
        <v>0</v>
      </c>
      <c r="BB143" s="2">
        <f>SUMIFS(Import!BB$2:BB$237,Import!$F$2:$F$237,$F143,Import!$G$2:$G$237,$G143)</f>
        <v>0</v>
      </c>
      <c r="BC143" s="2">
        <f>SUMIFS(Import!BC$2:BC$237,Import!$F$2:$F$237,$F143,Import!$G$2:$G$237,$G143)</f>
        <v>0</v>
      </c>
      <c r="BD143" s="2">
        <f>SUMIFS(Import!BD$2:BD$237,Import!$F$2:$F$237,$F143,Import!$G$2:$G$237,$G143)</f>
        <v>0</v>
      </c>
      <c r="BE143" s="2">
        <f>SUMIFS(Import!BE$2:BE$237,Import!$F$2:$F$237,$F143,Import!$G$2:$G$237,$G143)</f>
        <v>0</v>
      </c>
      <c r="BF143" s="2">
        <f t="shared" si="82"/>
        <v>0</v>
      </c>
      <c r="BG143" s="2">
        <f t="shared" si="82"/>
        <v>0</v>
      </c>
      <c r="BH143" s="2">
        <f t="shared" si="82"/>
        <v>0</v>
      </c>
      <c r="BI143" s="2">
        <f>SUMIFS(Import!BI$2:BI$237,Import!$F$2:$F$237,$F143,Import!$G$2:$G$237,$G143)</f>
        <v>0</v>
      </c>
      <c r="BJ143" s="2">
        <f>SUMIFS(Import!BJ$2:BJ$237,Import!$F$2:$F$237,$F143,Import!$G$2:$G$237,$G143)</f>
        <v>0</v>
      </c>
      <c r="BK143" s="2">
        <f>SUMIFS(Import!BK$2:BK$237,Import!$F$2:$F$237,$F143,Import!$G$2:$G$237,$G143)</f>
        <v>0</v>
      </c>
      <c r="BL143" s="2">
        <f>SUMIFS(Import!BL$2:BL$237,Import!$F$2:$F$237,$F143,Import!$G$2:$G$237,$G143)</f>
        <v>0</v>
      </c>
      <c r="BM143" s="2">
        <f t="shared" si="83"/>
        <v>0</v>
      </c>
      <c r="BN143" s="2">
        <f t="shared" si="83"/>
        <v>0</v>
      </c>
      <c r="BO143" s="2">
        <f t="shared" si="83"/>
        <v>0</v>
      </c>
      <c r="BP143" s="2">
        <f>SUMIFS(Import!BP$2:BP$237,Import!$F$2:$F$237,$F143,Import!$G$2:$G$237,$G143)</f>
        <v>0</v>
      </c>
      <c r="BQ143" s="2">
        <f>SUMIFS(Import!BQ$2:BQ$237,Import!$F$2:$F$237,$F143,Import!$G$2:$G$237,$G143)</f>
        <v>0</v>
      </c>
      <c r="BR143" s="2">
        <f>SUMIFS(Import!BR$2:BR$237,Import!$F$2:$F$237,$F143,Import!$G$2:$G$237,$G143)</f>
        <v>0</v>
      </c>
      <c r="BS143" s="2">
        <f>SUMIFS(Import!BS$2:BS$237,Import!$F$2:$F$237,$F143,Import!$G$2:$G$237,$G143)</f>
        <v>0</v>
      </c>
      <c r="BT143" s="2">
        <f t="shared" si="84"/>
        <v>0</v>
      </c>
      <c r="BU143" s="2">
        <f t="shared" si="84"/>
        <v>0</v>
      </c>
      <c r="BV143" s="2">
        <f t="shared" si="84"/>
        <v>0</v>
      </c>
      <c r="BW143" s="2">
        <f>SUMIFS(Import!BW$2:BW$237,Import!$F$2:$F$237,$F143,Import!$G$2:$G$237,$G143)</f>
        <v>0</v>
      </c>
      <c r="BX143" s="2">
        <f>SUMIFS(Import!BX$2:BX$237,Import!$F$2:$F$237,$F143,Import!$G$2:$G$237,$G143)</f>
        <v>0</v>
      </c>
      <c r="BY143" s="2">
        <f>SUMIFS(Import!BY$2:BY$237,Import!$F$2:$F$237,$F143,Import!$G$2:$G$237,$G143)</f>
        <v>0</v>
      </c>
      <c r="BZ143" s="2">
        <f>SUMIFS(Import!BZ$2:BZ$237,Import!$F$2:$F$237,$F143,Import!$G$2:$G$237,$G143)</f>
        <v>0</v>
      </c>
      <c r="CA143" s="2">
        <f t="shared" si="85"/>
        <v>0</v>
      </c>
      <c r="CB143" s="2">
        <f t="shared" si="85"/>
        <v>0</v>
      </c>
      <c r="CC143" s="2">
        <f t="shared" si="85"/>
        <v>0</v>
      </c>
      <c r="CD143" s="2">
        <f>SUMIFS(Import!CD$2:CD$237,Import!$F$2:$F$237,$F143,Import!$G$2:$G$237,$G143)</f>
        <v>0</v>
      </c>
      <c r="CE143" s="2">
        <f>SUMIFS(Import!CE$2:CE$237,Import!$F$2:$F$237,$F143,Import!$G$2:$G$237,$G143)</f>
        <v>0</v>
      </c>
      <c r="CF143" s="2">
        <f>SUMIFS(Import!CF$2:CF$237,Import!$F$2:$F$237,$F143,Import!$G$2:$G$237,$G143)</f>
        <v>0</v>
      </c>
      <c r="CG143" s="2">
        <f>SUMIFS(Import!CG$2:CG$237,Import!$F$2:$F$237,$F143,Import!$G$2:$G$237,$G143)</f>
        <v>0</v>
      </c>
      <c r="CH143" s="2">
        <f t="shared" si="86"/>
        <v>0</v>
      </c>
      <c r="CI143" s="2">
        <f t="shared" si="86"/>
        <v>0</v>
      </c>
      <c r="CJ143" s="2">
        <f t="shared" si="86"/>
        <v>0</v>
      </c>
      <c r="CK143" s="2">
        <f>SUMIFS(Import!CK$2:CK$237,Import!$F$2:$F$237,$F143,Import!$G$2:$G$237,$G143)</f>
        <v>0</v>
      </c>
      <c r="CL143" s="2">
        <f>SUMIFS(Import!CL$2:CL$237,Import!$F$2:$F$237,$F143,Import!$G$2:$G$237,$G143)</f>
        <v>0</v>
      </c>
      <c r="CM143" s="2">
        <f>SUMIFS(Import!CM$2:CM$237,Import!$F$2:$F$237,$F143,Import!$G$2:$G$237,$G143)</f>
        <v>0</v>
      </c>
      <c r="CN143" s="2">
        <f>SUMIFS(Import!CN$2:CN$237,Import!$F$2:$F$237,$F143,Import!$G$2:$G$237,$G143)</f>
        <v>0</v>
      </c>
      <c r="CO143" s="3">
        <f t="shared" si="87"/>
        <v>0</v>
      </c>
      <c r="CP143" s="3">
        <f t="shared" si="87"/>
        <v>0</v>
      </c>
      <c r="CQ143" s="3">
        <f t="shared" si="87"/>
        <v>0</v>
      </c>
      <c r="CR143" s="2">
        <f>SUMIFS(Import!CR$2:CR$237,Import!$F$2:$F$237,$F143,Import!$G$2:$G$237,$G143)</f>
        <v>0</v>
      </c>
      <c r="CS143" s="2">
        <f>SUMIFS(Import!CS$2:CS$237,Import!$F$2:$F$237,$F143,Import!$G$2:$G$237,$G143)</f>
        <v>0</v>
      </c>
      <c r="CT143" s="2">
        <f>SUMIFS(Import!CT$2:CT$237,Import!$F$2:$F$237,$F143,Import!$G$2:$G$237,$G143)</f>
        <v>0</v>
      </c>
    </row>
    <row r="144" spans="1:98" x14ac:dyDescent="0.25">
      <c r="A144" s="2" t="s">
        <v>38</v>
      </c>
      <c r="B144" s="2" t="s">
        <v>39</v>
      </c>
      <c r="C144" s="2">
        <v>1</v>
      </c>
      <c r="D144" s="2" t="s">
        <v>40</v>
      </c>
      <c r="E144" s="2">
        <v>36</v>
      </c>
      <c r="F144" s="2" t="s">
        <v>68</v>
      </c>
      <c r="G144" s="2">
        <v>5</v>
      </c>
      <c r="H144" s="2">
        <f>IF(SUMIFS(Import!H$2:H$237,Import!$F$2:$F$237,$F144,Import!$G$2:$G$237,$G144)=0,Data_T1!$H144,SUMIFS(Import!H$2:H$237,Import!$F$2:$F$237,$F144,Import!$G$2:$G$237,$G144))</f>
        <v>1193</v>
      </c>
      <c r="I144" s="2">
        <f>SUMIFS(Import!I$2:I$237,Import!$F$2:$F$237,$F144,Import!$G$2:$G$237,$G144)</f>
        <v>722</v>
      </c>
      <c r="J144" s="2">
        <f>SUMIFS(Import!J$2:J$237,Import!$F$2:$F$237,$F144,Import!$G$2:$G$237,$G144)</f>
        <v>60.52</v>
      </c>
      <c r="K144" s="2">
        <f>SUMIFS(Import!K$2:K$237,Import!$F$2:$F$237,$F144,Import!$G$2:$G$237,$G144)</f>
        <v>471</v>
      </c>
      <c r="L144" s="2">
        <f>SUMIFS(Import!L$2:L$237,Import!$F$2:$F$237,$F144,Import!$G$2:$G$237,$G144)</f>
        <v>39.479999999999997</v>
      </c>
      <c r="M144" s="2">
        <f>SUMIFS(Import!M$2:M$237,Import!$F$2:$F$237,$F144,Import!$G$2:$G$237,$G144)</f>
        <v>11</v>
      </c>
      <c r="N144" s="2">
        <f>SUMIFS(Import!N$2:N$237,Import!$F$2:$F$237,$F144,Import!$G$2:$G$237,$G144)</f>
        <v>0.92</v>
      </c>
      <c r="O144" s="2">
        <f>SUMIFS(Import!O$2:O$237,Import!$F$2:$F$237,$F144,Import!$G$2:$G$237,$G144)</f>
        <v>2.34</v>
      </c>
      <c r="P144" s="2">
        <f>SUMIFS(Import!P$2:P$237,Import!$F$2:$F$237,$F144,Import!$G$2:$G$237,$G144)</f>
        <v>11</v>
      </c>
      <c r="Q144" s="2">
        <f>SUMIFS(Import!Q$2:Q$237,Import!$F$2:$F$237,$F144,Import!$G$2:$G$237,$G144)</f>
        <v>0.92</v>
      </c>
      <c r="R144" s="2">
        <f>SUMIFS(Import!R$2:R$237,Import!$F$2:$F$237,$F144,Import!$G$2:$G$237,$G144)</f>
        <v>2.34</v>
      </c>
      <c r="S144" s="2">
        <f>SUMIFS(Import!S$2:S$237,Import!$F$2:$F$237,$F144,Import!$G$2:$G$237,$G144)</f>
        <v>449</v>
      </c>
      <c r="T144" s="2">
        <f>SUMIFS(Import!T$2:T$237,Import!$F$2:$F$237,$F144,Import!$G$2:$G$237,$G144)</f>
        <v>37.64</v>
      </c>
      <c r="U144" s="2">
        <f>SUMIFS(Import!U$2:U$237,Import!$F$2:$F$237,$F144,Import!$G$2:$G$237,$G144)</f>
        <v>95.33</v>
      </c>
      <c r="V144" s="2">
        <f>SUMIFS(Import!V$2:V$237,Import!$F$2:$F$237,$F144,Import!$G$2:$G$237,$G144)</f>
        <v>1</v>
      </c>
      <c r="W144" s="2" t="str">
        <f t="shared" si="77"/>
        <v>M</v>
      </c>
      <c r="X144" s="2" t="str">
        <f t="shared" si="77"/>
        <v>GREIG</v>
      </c>
      <c r="Y144" s="2" t="str">
        <f t="shared" si="77"/>
        <v>Moana</v>
      </c>
      <c r="Z144" s="2">
        <f>SUMIFS(Import!Z$2:Z$237,Import!$F$2:$F$237,$F144,Import!$G$2:$G$237,$G144)</f>
        <v>88</v>
      </c>
      <c r="AA144" s="2">
        <f>SUMIFS(Import!AA$2:AA$237,Import!$F$2:$F$237,$F144,Import!$G$2:$G$237,$G144)</f>
        <v>7.38</v>
      </c>
      <c r="AB144" s="2">
        <f>SUMIFS(Import!AB$2:AB$237,Import!$F$2:$F$237,$F144,Import!$G$2:$G$237,$G144)</f>
        <v>19.600000000000001</v>
      </c>
      <c r="AC144" s="2">
        <f>SUMIFS(Import!AC$2:AC$237,Import!$F$2:$F$237,$F144,Import!$G$2:$G$237,$G144)</f>
        <v>3</v>
      </c>
      <c r="AD144" s="2" t="str">
        <f t="shared" si="78"/>
        <v>F</v>
      </c>
      <c r="AE144" s="2" t="str">
        <f t="shared" si="78"/>
        <v>SAGE</v>
      </c>
      <c r="AF144" s="2" t="str">
        <f t="shared" si="78"/>
        <v>Maina</v>
      </c>
      <c r="AG144" s="2">
        <f>SUMIFS(Import!AG$2:AG$237,Import!$F$2:$F$237,$F144,Import!$G$2:$G$237,$G144)</f>
        <v>361</v>
      </c>
      <c r="AH144" s="2">
        <f>SUMIFS(Import!AH$2:AH$237,Import!$F$2:$F$237,$F144,Import!$G$2:$G$237,$G144)</f>
        <v>30.26</v>
      </c>
      <c r="AI144" s="2">
        <f>SUMIFS(Import!AI$2:AI$237,Import!$F$2:$F$237,$F144,Import!$G$2:$G$237,$G144)</f>
        <v>80.400000000000006</v>
      </c>
      <c r="AJ144" s="2">
        <f>SUMIFS(Import!AJ$2:AJ$237,Import!$F$2:$F$237,$F144,Import!$G$2:$G$237,$G144)</f>
        <v>0</v>
      </c>
      <c r="AK144" s="2">
        <f t="shared" si="79"/>
        <v>0</v>
      </c>
      <c r="AL144" s="2">
        <f t="shared" si="79"/>
        <v>0</v>
      </c>
      <c r="AM144" s="2">
        <f t="shared" si="79"/>
        <v>0</v>
      </c>
      <c r="AN144" s="2">
        <f>SUMIFS(Import!AN$2:AN$237,Import!$F$2:$F$237,$F144,Import!$G$2:$G$237,$G144)</f>
        <v>0</v>
      </c>
      <c r="AO144" s="2">
        <f>SUMIFS(Import!AO$2:AO$237,Import!$F$2:$F$237,$F144,Import!$G$2:$G$237,$G144)</f>
        <v>0</v>
      </c>
      <c r="AP144" s="2">
        <f>SUMIFS(Import!AP$2:AP$237,Import!$F$2:$F$237,$F144,Import!$G$2:$G$237,$G144)</f>
        <v>0</v>
      </c>
      <c r="AQ144" s="2">
        <f>SUMIFS(Import!AQ$2:AQ$237,Import!$F$2:$F$237,$F144,Import!$G$2:$G$237,$G144)</f>
        <v>0</v>
      </c>
      <c r="AR144" s="2">
        <f t="shared" si="80"/>
        <v>0</v>
      </c>
      <c r="AS144" s="2">
        <f t="shared" si="80"/>
        <v>0</v>
      </c>
      <c r="AT144" s="2">
        <f t="shared" si="80"/>
        <v>0</v>
      </c>
      <c r="AU144" s="2">
        <f>SUMIFS(Import!AU$2:AU$237,Import!$F$2:$F$237,$F144,Import!$G$2:$G$237,$G144)</f>
        <v>0</v>
      </c>
      <c r="AV144" s="2">
        <f>SUMIFS(Import!AV$2:AV$237,Import!$F$2:$F$237,$F144,Import!$G$2:$G$237,$G144)</f>
        <v>0</v>
      </c>
      <c r="AW144" s="2">
        <f>SUMIFS(Import!AW$2:AW$237,Import!$F$2:$F$237,$F144,Import!$G$2:$G$237,$G144)</f>
        <v>0</v>
      </c>
      <c r="AX144" s="2">
        <f>SUMIFS(Import!AX$2:AX$237,Import!$F$2:$F$237,$F144,Import!$G$2:$G$237,$G144)</f>
        <v>0</v>
      </c>
      <c r="AY144" s="2">
        <f t="shared" si="81"/>
        <v>0</v>
      </c>
      <c r="AZ144" s="2">
        <f t="shared" si="81"/>
        <v>0</v>
      </c>
      <c r="BA144" s="2">
        <f t="shared" si="81"/>
        <v>0</v>
      </c>
      <c r="BB144" s="2">
        <f>SUMIFS(Import!BB$2:BB$237,Import!$F$2:$F$237,$F144,Import!$G$2:$G$237,$G144)</f>
        <v>0</v>
      </c>
      <c r="BC144" s="2">
        <f>SUMIFS(Import!BC$2:BC$237,Import!$F$2:$F$237,$F144,Import!$G$2:$G$237,$G144)</f>
        <v>0</v>
      </c>
      <c r="BD144" s="2">
        <f>SUMIFS(Import!BD$2:BD$237,Import!$F$2:$F$237,$F144,Import!$G$2:$G$237,$G144)</f>
        <v>0</v>
      </c>
      <c r="BE144" s="2">
        <f>SUMIFS(Import!BE$2:BE$237,Import!$F$2:$F$237,$F144,Import!$G$2:$G$237,$G144)</f>
        <v>0</v>
      </c>
      <c r="BF144" s="2">
        <f t="shared" si="82"/>
        <v>0</v>
      </c>
      <c r="BG144" s="2">
        <f t="shared" si="82"/>
        <v>0</v>
      </c>
      <c r="BH144" s="2">
        <f t="shared" si="82"/>
        <v>0</v>
      </c>
      <c r="BI144" s="2">
        <f>SUMIFS(Import!BI$2:BI$237,Import!$F$2:$F$237,$F144,Import!$G$2:$G$237,$G144)</f>
        <v>0</v>
      </c>
      <c r="BJ144" s="2">
        <f>SUMIFS(Import!BJ$2:BJ$237,Import!$F$2:$F$237,$F144,Import!$G$2:$G$237,$G144)</f>
        <v>0</v>
      </c>
      <c r="BK144" s="2">
        <f>SUMIFS(Import!BK$2:BK$237,Import!$F$2:$F$237,$F144,Import!$G$2:$G$237,$G144)</f>
        <v>0</v>
      </c>
      <c r="BL144" s="2">
        <f>SUMIFS(Import!BL$2:BL$237,Import!$F$2:$F$237,$F144,Import!$G$2:$G$237,$G144)</f>
        <v>0</v>
      </c>
      <c r="BM144" s="2">
        <f t="shared" si="83"/>
        <v>0</v>
      </c>
      <c r="BN144" s="2">
        <f t="shared" si="83"/>
        <v>0</v>
      </c>
      <c r="BO144" s="2">
        <f t="shared" si="83"/>
        <v>0</v>
      </c>
      <c r="BP144" s="2">
        <f>SUMIFS(Import!BP$2:BP$237,Import!$F$2:$F$237,$F144,Import!$G$2:$G$237,$G144)</f>
        <v>0</v>
      </c>
      <c r="BQ144" s="2">
        <f>SUMIFS(Import!BQ$2:BQ$237,Import!$F$2:$F$237,$F144,Import!$G$2:$G$237,$G144)</f>
        <v>0</v>
      </c>
      <c r="BR144" s="2">
        <f>SUMIFS(Import!BR$2:BR$237,Import!$F$2:$F$237,$F144,Import!$G$2:$G$237,$G144)</f>
        <v>0</v>
      </c>
      <c r="BS144" s="2">
        <f>SUMIFS(Import!BS$2:BS$237,Import!$F$2:$F$237,$F144,Import!$G$2:$G$237,$G144)</f>
        <v>0</v>
      </c>
      <c r="BT144" s="2">
        <f t="shared" si="84"/>
        <v>0</v>
      </c>
      <c r="BU144" s="2">
        <f t="shared" si="84"/>
        <v>0</v>
      </c>
      <c r="BV144" s="2">
        <f t="shared" si="84"/>
        <v>0</v>
      </c>
      <c r="BW144" s="2">
        <f>SUMIFS(Import!BW$2:BW$237,Import!$F$2:$F$237,$F144,Import!$G$2:$G$237,$G144)</f>
        <v>0</v>
      </c>
      <c r="BX144" s="2">
        <f>SUMIFS(Import!BX$2:BX$237,Import!$F$2:$F$237,$F144,Import!$G$2:$G$237,$G144)</f>
        <v>0</v>
      </c>
      <c r="BY144" s="2">
        <f>SUMIFS(Import!BY$2:BY$237,Import!$F$2:$F$237,$F144,Import!$G$2:$G$237,$G144)</f>
        <v>0</v>
      </c>
      <c r="BZ144" s="2">
        <f>SUMIFS(Import!BZ$2:BZ$237,Import!$F$2:$F$237,$F144,Import!$G$2:$G$237,$G144)</f>
        <v>0</v>
      </c>
      <c r="CA144" s="2">
        <f t="shared" si="85"/>
        <v>0</v>
      </c>
      <c r="CB144" s="2">
        <f t="shared" si="85"/>
        <v>0</v>
      </c>
      <c r="CC144" s="2">
        <f t="shared" si="85"/>
        <v>0</v>
      </c>
      <c r="CD144" s="2">
        <f>SUMIFS(Import!CD$2:CD$237,Import!$F$2:$F$237,$F144,Import!$G$2:$G$237,$G144)</f>
        <v>0</v>
      </c>
      <c r="CE144" s="2">
        <f>SUMIFS(Import!CE$2:CE$237,Import!$F$2:$F$237,$F144,Import!$G$2:$G$237,$G144)</f>
        <v>0</v>
      </c>
      <c r="CF144" s="2">
        <f>SUMIFS(Import!CF$2:CF$237,Import!$F$2:$F$237,$F144,Import!$G$2:$G$237,$G144)</f>
        <v>0</v>
      </c>
      <c r="CG144" s="2">
        <f>SUMIFS(Import!CG$2:CG$237,Import!$F$2:$F$237,$F144,Import!$G$2:$G$237,$G144)</f>
        <v>0</v>
      </c>
      <c r="CH144" s="2">
        <f t="shared" si="86"/>
        <v>0</v>
      </c>
      <c r="CI144" s="2">
        <f t="shared" si="86"/>
        <v>0</v>
      </c>
      <c r="CJ144" s="2">
        <f t="shared" si="86"/>
        <v>0</v>
      </c>
      <c r="CK144" s="2">
        <f>SUMIFS(Import!CK$2:CK$237,Import!$F$2:$F$237,$F144,Import!$G$2:$G$237,$G144)</f>
        <v>0</v>
      </c>
      <c r="CL144" s="2">
        <f>SUMIFS(Import!CL$2:CL$237,Import!$F$2:$F$237,$F144,Import!$G$2:$G$237,$G144)</f>
        <v>0</v>
      </c>
      <c r="CM144" s="2">
        <f>SUMIFS(Import!CM$2:CM$237,Import!$F$2:$F$237,$F144,Import!$G$2:$G$237,$G144)</f>
        <v>0</v>
      </c>
      <c r="CN144" s="2">
        <f>SUMIFS(Import!CN$2:CN$237,Import!$F$2:$F$237,$F144,Import!$G$2:$G$237,$G144)</f>
        <v>0</v>
      </c>
      <c r="CO144" s="3">
        <f t="shared" si="87"/>
        <v>0</v>
      </c>
      <c r="CP144" s="3">
        <f t="shared" si="87"/>
        <v>0</v>
      </c>
      <c r="CQ144" s="3">
        <f t="shared" si="87"/>
        <v>0</v>
      </c>
      <c r="CR144" s="2">
        <f>SUMIFS(Import!CR$2:CR$237,Import!$F$2:$F$237,$F144,Import!$G$2:$G$237,$G144)</f>
        <v>0</v>
      </c>
      <c r="CS144" s="2">
        <f>SUMIFS(Import!CS$2:CS$237,Import!$F$2:$F$237,$F144,Import!$G$2:$G$237,$G144)</f>
        <v>0</v>
      </c>
      <c r="CT144" s="2">
        <f>SUMIFS(Import!CT$2:CT$237,Import!$F$2:$F$237,$F144,Import!$G$2:$G$237,$G144)</f>
        <v>0</v>
      </c>
    </row>
    <row r="145" spans="1:98" x14ac:dyDescent="0.25">
      <c r="A145" s="2" t="s">
        <v>38</v>
      </c>
      <c r="B145" s="2" t="s">
        <v>39</v>
      </c>
      <c r="C145" s="2">
        <v>1</v>
      </c>
      <c r="D145" s="2" t="s">
        <v>40</v>
      </c>
      <c r="E145" s="2">
        <v>36</v>
      </c>
      <c r="F145" s="2" t="s">
        <v>68</v>
      </c>
      <c r="G145" s="2">
        <v>6</v>
      </c>
      <c r="H145" s="2">
        <f>IF(SUMIFS(Import!H$2:H$237,Import!$F$2:$F$237,$F145,Import!$G$2:$G$237,$G145)=0,Data_T1!$H145,SUMIFS(Import!H$2:H$237,Import!$F$2:$F$237,$F145,Import!$G$2:$G$237,$G145))</f>
        <v>1201</v>
      </c>
      <c r="I145" s="2">
        <f>SUMIFS(Import!I$2:I$237,Import!$F$2:$F$237,$F145,Import!$G$2:$G$237,$G145)</f>
        <v>697</v>
      </c>
      <c r="J145" s="2">
        <f>SUMIFS(Import!J$2:J$237,Import!$F$2:$F$237,$F145,Import!$G$2:$G$237,$G145)</f>
        <v>58.03</v>
      </c>
      <c r="K145" s="2">
        <f>SUMIFS(Import!K$2:K$237,Import!$F$2:$F$237,$F145,Import!$G$2:$G$237,$G145)</f>
        <v>504</v>
      </c>
      <c r="L145" s="2">
        <f>SUMIFS(Import!L$2:L$237,Import!$F$2:$F$237,$F145,Import!$G$2:$G$237,$G145)</f>
        <v>41.97</v>
      </c>
      <c r="M145" s="2">
        <f>SUMIFS(Import!M$2:M$237,Import!$F$2:$F$237,$F145,Import!$G$2:$G$237,$G145)</f>
        <v>13</v>
      </c>
      <c r="N145" s="2">
        <f>SUMIFS(Import!N$2:N$237,Import!$F$2:$F$237,$F145,Import!$G$2:$G$237,$G145)</f>
        <v>1.08</v>
      </c>
      <c r="O145" s="2">
        <f>SUMIFS(Import!O$2:O$237,Import!$F$2:$F$237,$F145,Import!$G$2:$G$237,$G145)</f>
        <v>2.58</v>
      </c>
      <c r="P145" s="2">
        <f>SUMIFS(Import!P$2:P$237,Import!$F$2:$F$237,$F145,Import!$G$2:$G$237,$G145)</f>
        <v>14</v>
      </c>
      <c r="Q145" s="2">
        <f>SUMIFS(Import!Q$2:Q$237,Import!$F$2:$F$237,$F145,Import!$G$2:$G$237,$G145)</f>
        <v>1.17</v>
      </c>
      <c r="R145" s="2">
        <f>SUMIFS(Import!R$2:R$237,Import!$F$2:$F$237,$F145,Import!$G$2:$G$237,$G145)</f>
        <v>2.78</v>
      </c>
      <c r="S145" s="2">
        <f>SUMIFS(Import!S$2:S$237,Import!$F$2:$F$237,$F145,Import!$G$2:$G$237,$G145)</f>
        <v>477</v>
      </c>
      <c r="T145" s="2">
        <f>SUMIFS(Import!T$2:T$237,Import!$F$2:$F$237,$F145,Import!$G$2:$G$237,$G145)</f>
        <v>39.72</v>
      </c>
      <c r="U145" s="2">
        <f>SUMIFS(Import!U$2:U$237,Import!$F$2:$F$237,$F145,Import!$G$2:$G$237,$G145)</f>
        <v>94.64</v>
      </c>
      <c r="V145" s="2">
        <f>SUMIFS(Import!V$2:V$237,Import!$F$2:$F$237,$F145,Import!$G$2:$G$237,$G145)</f>
        <v>1</v>
      </c>
      <c r="W145" s="2" t="str">
        <f t="shared" si="77"/>
        <v>M</v>
      </c>
      <c r="X145" s="2" t="str">
        <f t="shared" si="77"/>
        <v>GREIG</v>
      </c>
      <c r="Y145" s="2" t="str">
        <f t="shared" si="77"/>
        <v>Moana</v>
      </c>
      <c r="Z145" s="2">
        <f>SUMIFS(Import!Z$2:Z$237,Import!$F$2:$F$237,$F145,Import!$G$2:$G$237,$G145)</f>
        <v>122</v>
      </c>
      <c r="AA145" s="2">
        <f>SUMIFS(Import!AA$2:AA$237,Import!$F$2:$F$237,$F145,Import!$G$2:$G$237,$G145)</f>
        <v>10.16</v>
      </c>
      <c r="AB145" s="2">
        <f>SUMIFS(Import!AB$2:AB$237,Import!$F$2:$F$237,$F145,Import!$G$2:$G$237,$G145)</f>
        <v>25.58</v>
      </c>
      <c r="AC145" s="2">
        <f>SUMIFS(Import!AC$2:AC$237,Import!$F$2:$F$237,$F145,Import!$G$2:$G$237,$G145)</f>
        <v>3</v>
      </c>
      <c r="AD145" s="2" t="str">
        <f t="shared" si="78"/>
        <v>F</v>
      </c>
      <c r="AE145" s="2" t="str">
        <f t="shared" si="78"/>
        <v>SAGE</v>
      </c>
      <c r="AF145" s="2" t="str">
        <f t="shared" si="78"/>
        <v>Maina</v>
      </c>
      <c r="AG145" s="2">
        <f>SUMIFS(Import!AG$2:AG$237,Import!$F$2:$F$237,$F145,Import!$G$2:$G$237,$G145)</f>
        <v>355</v>
      </c>
      <c r="AH145" s="2">
        <f>SUMIFS(Import!AH$2:AH$237,Import!$F$2:$F$237,$F145,Import!$G$2:$G$237,$G145)</f>
        <v>29.56</v>
      </c>
      <c r="AI145" s="2">
        <f>SUMIFS(Import!AI$2:AI$237,Import!$F$2:$F$237,$F145,Import!$G$2:$G$237,$G145)</f>
        <v>74.42</v>
      </c>
      <c r="AJ145" s="2">
        <f>SUMIFS(Import!AJ$2:AJ$237,Import!$F$2:$F$237,$F145,Import!$G$2:$G$237,$G145)</f>
        <v>0</v>
      </c>
      <c r="AK145" s="2">
        <f t="shared" si="79"/>
        <v>0</v>
      </c>
      <c r="AL145" s="2">
        <f t="shared" si="79"/>
        <v>0</v>
      </c>
      <c r="AM145" s="2">
        <f t="shared" si="79"/>
        <v>0</v>
      </c>
      <c r="AN145" s="2">
        <f>SUMIFS(Import!AN$2:AN$237,Import!$F$2:$F$237,$F145,Import!$G$2:$G$237,$G145)</f>
        <v>0</v>
      </c>
      <c r="AO145" s="2">
        <f>SUMIFS(Import!AO$2:AO$237,Import!$F$2:$F$237,$F145,Import!$G$2:$G$237,$G145)</f>
        <v>0</v>
      </c>
      <c r="AP145" s="2">
        <f>SUMIFS(Import!AP$2:AP$237,Import!$F$2:$F$237,$F145,Import!$G$2:$G$237,$G145)</f>
        <v>0</v>
      </c>
      <c r="AQ145" s="2">
        <f>SUMIFS(Import!AQ$2:AQ$237,Import!$F$2:$F$237,$F145,Import!$G$2:$G$237,$G145)</f>
        <v>0</v>
      </c>
      <c r="AR145" s="2">
        <f t="shared" si="80"/>
        <v>0</v>
      </c>
      <c r="AS145" s="2">
        <f t="shared" si="80"/>
        <v>0</v>
      </c>
      <c r="AT145" s="2">
        <f t="shared" si="80"/>
        <v>0</v>
      </c>
      <c r="AU145" s="2">
        <f>SUMIFS(Import!AU$2:AU$237,Import!$F$2:$F$237,$F145,Import!$G$2:$G$237,$G145)</f>
        <v>0</v>
      </c>
      <c r="AV145" s="2">
        <f>SUMIFS(Import!AV$2:AV$237,Import!$F$2:$F$237,$F145,Import!$G$2:$G$237,$G145)</f>
        <v>0</v>
      </c>
      <c r="AW145" s="2">
        <f>SUMIFS(Import!AW$2:AW$237,Import!$F$2:$F$237,$F145,Import!$G$2:$G$237,$G145)</f>
        <v>0</v>
      </c>
      <c r="AX145" s="2">
        <f>SUMIFS(Import!AX$2:AX$237,Import!$F$2:$F$237,$F145,Import!$G$2:$G$237,$G145)</f>
        <v>0</v>
      </c>
      <c r="AY145" s="2">
        <f t="shared" si="81"/>
        <v>0</v>
      </c>
      <c r="AZ145" s="2">
        <f t="shared" si="81"/>
        <v>0</v>
      </c>
      <c r="BA145" s="2">
        <f t="shared" si="81"/>
        <v>0</v>
      </c>
      <c r="BB145" s="2">
        <f>SUMIFS(Import!BB$2:BB$237,Import!$F$2:$F$237,$F145,Import!$G$2:$G$237,$G145)</f>
        <v>0</v>
      </c>
      <c r="BC145" s="2">
        <f>SUMIFS(Import!BC$2:BC$237,Import!$F$2:$F$237,$F145,Import!$G$2:$G$237,$G145)</f>
        <v>0</v>
      </c>
      <c r="BD145" s="2">
        <f>SUMIFS(Import!BD$2:BD$237,Import!$F$2:$F$237,$F145,Import!$G$2:$G$237,$G145)</f>
        <v>0</v>
      </c>
      <c r="BE145" s="2">
        <f>SUMIFS(Import!BE$2:BE$237,Import!$F$2:$F$237,$F145,Import!$G$2:$G$237,$G145)</f>
        <v>0</v>
      </c>
      <c r="BF145" s="2">
        <f t="shared" si="82"/>
        <v>0</v>
      </c>
      <c r="BG145" s="2">
        <f t="shared" si="82"/>
        <v>0</v>
      </c>
      <c r="BH145" s="2">
        <f t="shared" si="82"/>
        <v>0</v>
      </c>
      <c r="BI145" s="2">
        <f>SUMIFS(Import!BI$2:BI$237,Import!$F$2:$F$237,$F145,Import!$G$2:$G$237,$G145)</f>
        <v>0</v>
      </c>
      <c r="BJ145" s="2">
        <f>SUMIFS(Import!BJ$2:BJ$237,Import!$F$2:$F$237,$F145,Import!$G$2:$G$237,$G145)</f>
        <v>0</v>
      </c>
      <c r="BK145" s="2">
        <f>SUMIFS(Import!BK$2:BK$237,Import!$F$2:$F$237,$F145,Import!$G$2:$G$237,$G145)</f>
        <v>0</v>
      </c>
      <c r="BL145" s="2">
        <f>SUMIFS(Import!BL$2:BL$237,Import!$F$2:$F$237,$F145,Import!$G$2:$G$237,$G145)</f>
        <v>0</v>
      </c>
      <c r="BM145" s="2">
        <f t="shared" si="83"/>
        <v>0</v>
      </c>
      <c r="BN145" s="2">
        <f t="shared" si="83"/>
        <v>0</v>
      </c>
      <c r="BO145" s="2">
        <f t="shared" si="83"/>
        <v>0</v>
      </c>
      <c r="BP145" s="2">
        <f>SUMIFS(Import!BP$2:BP$237,Import!$F$2:$F$237,$F145,Import!$G$2:$G$237,$G145)</f>
        <v>0</v>
      </c>
      <c r="BQ145" s="2">
        <f>SUMIFS(Import!BQ$2:BQ$237,Import!$F$2:$F$237,$F145,Import!$G$2:$G$237,$G145)</f>
        <v>0</v>
      </c>
      <c r="BR145" s="2">
        <f>SUMIFS(Import!BR$2:BR$237,Import!$F$2:$F$237,$F145,Import!$G$2:$G$237,$G145)</f>
        <v>0</v>
      </c>
      <c r="BS145" s="2">
        <f>SUMIFS(Import!BS$2:BS$237,Import!$F$2:$F$237,$F145,Import!$G$2:$G$237,$G145)</f>
        <v>0</v>
      </c>
      <c r="BT145" s="2">
        <f t="shared" si="84"/>
        <v>0</v>
      </c>
      <c r="BU145" s="2">
        <f t="shared" si="84"/>
        <v>0</v>
      </c>
      <c r="BV145" s="2">
        <f t="shared" si="84"/>
        <v>0</v>
      </c>
      <c r="BW145" s="2">
        <f>SUMIFS(Import!BW$2:BW$237,Import!$F$2:$F$237,$F145,Import!$G$2:$G$237,$G145)</f>
        <v>0</v>
      </c>
      <c r="BX145" s="2">
        <f>SUMIFS(Import!BX$2:BX$237,Import!$F$2:$F$237,$F145,Import!$G$2:$G$237,$G145)</f>
        <v>0</v>
      </c>
      <c r="BY145" s="2">
        <f>SUMIFS(Import!BY$2:BY$237,Import!$F$2:$F$237,$F145,Import!$G$2:$G$237,$G145)</f>
        <v>0</v>
      </c>
      <c r="BZ145" s="2">
        <f>SUMIFS(Import!BZ$2:BZ$237,Import!$F$2:$F$237,$F145,Import!$G$2:$G$237,$G145)</f>
        <v>0</v>
      </c>
      <c r="CA145" s="2">
        <f t="shared" si="85"/>
        <v>0</v>
      </c>
      <c r="CB145" s="2">
        <f t="shared" si="85"/>
        <v>0</v>
      </c>
      <c r="CC145" s="2">
        <f t="shared" si="85"/>
        <v>0</v>
      </c>
      <c r="CD145" s="2">
        <f>SUMIFS(Import!CD$2:CD$237,Import!$F$2:$F$237,$F145,Import!$G$2:$G$237,$G145)</f>
        <v>0</v>
      </c>
      <c r="CE145" s="2">
        <f>SUMIFS(Import!CE$2:CE$237,Import!$F$2:$F$237,$F145,Import!$G$2:$G$237,$G145)</f>
        <v>0</v>
      </c>
      <c r="CF145" s="2">
        <f>SUMIFS(Import!CF$2:CF$237,Import!$F$2:$F$237,$F145,Import!$G$2:$G$237,$G145)</f>
        <v>0</v>
      </c>
      <c r="CG145" s="2">
        <f>SUMIFS(Import!CG$2:CG$237,Import!$F$2:$F$237,$F145,Import!$G$2:$G$237,$G145)</f>
        <v>0</v>
      </c>
      <c r="CH145" s="2">
        <f t="shared" si="86"/>
        <v>0</v>
      </c>
      <c r="CI145" s="2">
        <f t="shared" si="86"/>
        <v>0</v>
      </c>
      <c r="CJ145" s="2">
        <f t="shared" si="86"/>
        <v>0</v>
      </c>
      <c r="CK145" s="2">
        <f>SUMIFS(Import!CK$2:CK$237,Import!$F$2:$F$237,$F145,Import!$G$2:$G$237,$G145)</f>
        <v>0</v>
      </c>
      <c r="CL145" s="2">
        <f>SUMIFS(Import!CL$2:CL$237,Import!$F$2:$F$237,$F145,Import!$G$2:$G$237,$G145)</f>
        <v>0</v>
      </c>
      <c r="CM145" s="2">
        <f>SUMIFS(Import!CM$2:CM$237,Import!$F$2:$F$237,$F145,Import!$G$2:$G$237,$G145)</f>
        <v>0</v>
      </c>
      <c r="CN145" s="2">
        <f>SUMIFS(Import!CN$2:CN$237,Import!$F$2:$F$237,$F145,Import!$G$2:$G$237,$G145)</f>
        <v>0</v>
      </c>
      <c r="CO145" s="3">
        <f t="shared" si="87"/>
        <v>0</v>
      </c>
      <c r="CP145" s="3">
        <f t="shared" si="87"/>
        <v>0</v>
      </c>
      <c r="CQ145" s="3">
        <f t="shared" si="87"/>
        <v>0</v>
      </c>
      <c r="CR145" s="2">
        <f>SUMIFS(Import!CR$2:CR$237,Import!$F$2:$F$237,$F145,Import!$G$2:$G$237,$G145)</f>
        <v>0</v>
      </c>
      <c r="CS145" s="2">
        <f>SUMIFS(Import!CS$2:CS$237,Import!$F$2:$F$237,$F145,Import!$G$2:$G$237,$G145)</f>
        <v>0</v>
      </c>
      <c r="CT145" s="2">
        <f>SUMIFS(Import!CT$2:CT$237,Import!$F$2:$F$237,$F145,Import!$G$2:$G$237,$G145)</f>
        <v>0</v>
      </c>
    </row>
    <row r="146" spans="1:98" x14ac:dyDescent="0.25">
      <c r="A146" s="2" t="s">
        <v>38</v>
      </c>
      <c r="B146" s="2" t="s">
        <v>39</v>
      </c>
      <c r="C146" s="2">
        <v>1</v>
      </c>
      <c r="D146" s="2" t="s">
        <v>40</v>
      </c>
      <c r="E146" s="2">
        <v>36</v>
      </c>
      <c r="F146" s="2" t="s">
        <v>68</v>
      </c>
      <c r="G146" s="2">
        <v>7</v>
      </c>
      <c r="H146" s="2">
        <f>IF(SUMIFS(Import!H$2:H$237,Import!$F$2:$F$237,$F146,Import!$G$2:$G$237,$G146)=0,Data_T1!$H146,SUMIFS(Import!H$2:H$237,Import!$F$2:$F$237,$F146,Import!$G$2:$G$237,$G146))</f>
        <v>1070</v>
      </c>
      <c r="I146" s="2">
        <f>SUMIFS(Import!I$2:I$237,Import!$F$2:$F$237,$F146,Import!$G$2:$G$237,$G146)</f>
        <v>597</v>
      </c>
      <c r="J146" s="2">
        <f>SUMIFS(Import!J$2:J$237,Import!$F$2:$F$237,$F146,Import!$G$2:$G$237,$G146)</f>
        <v>55.79</v>
      </c>
      <c r="K146" s="2">
        <f>SUMIFS(Import!K$2:K$237,Import!$F$2:$F$237,$F146,Import!$G$2:$G$237,$G146)</f>
        <v>473</v>
      </c>
      <c r="L146" s="2">
        <f>SUMIFS(Import!L$2:L$237,Import!$F$2:$F$237,$F146,Import!$G$2:$G$237,$G146)</f>
        <v>44.21</v>
      </c>
      <c r="M146" s="2">
        <f>SUMIFS(Import!M$2:M$237,Import!$F$2:$F$237,$F146,Import!$G$2:$G$237,$G146)</f>
        <v>8</v>
      </c>
      <c r="N146" s="2">
        <f>SUMIFS(Import!N$2:N$237,Import!$F$2:$F$237,$F146,Import!$G$2:$G$237,$G146)</f>
        <v>0.75</v>
      </c>
      <c r="O146" s="2">
        <f>SUMIFS(Import!O$2:O$237,Import!$F$2:$F$237,$F146,Import!$G$2:$G$237,$G146)</f>
        <v>1.69</v>
      </c>
      <c r="P146" s="2">
        <f>SUMIFS(Import!P$2:P$237,Import!$F$2:$F$237,$F146,Import!$G$2:$G$237,$G146)</f>
        <v>10</v>
      </c>
      <c r="Q146" s="2">
        <f>SUMIFS(Import!Q$2:Q$237,Import!$F$2:$F$237,$F146,Import!$G$2:$G$237,$G146)</f>
        <v>0.93</v>
      </c>
      <c r="R146" s="2">
        <f>SUMIFS(Import!R$2:R$237,Import!$F$2:$F$237,$F146,Import!$G$2:$G$237,$G146)</f>
        <v>2.11</v>
      </c>
      <c r="S146" s="2">
        <f>SUMIFS(Import!S$2:S$237,Import!$F$2:$F$237,$F146,Import!$G$2:$G$237,$G146)</f>
        <v>455</v>
      </c>
      <c r="T146" s="2">
        <f>SUMIFS(Import!T$2:T$237,Import!$F$2:$F$237,$F146,Import!$G$2:$G$237,$G146)</f>
        <v>42.52</v>
      </c>
      <c r="U146" s="2">
        <f>SUMIFS(Import!U$2:U$237,Import!$F$2:$F$237,$F146,Import!$G$2:$G$237,$G146)</f>
        <v>96.19</v>
      </c>
      <c r="V146" s="2">
        <f>SUMIFS(Import!V$2:V$237,Import!$F$2:$F$237,$F146,Import!$G$2:$G$237,$G146)</f>
        <v>1</v>
      </c>
      <c r="W146" s="2" t="str">
        <f t="shared" si="77"/>
        <v>M</v>
      </c>
      <c r="X146" s="2" t="str">
        <f t="shared" si="77"/>
        <v>GREIG</v>
      </c>
      <c r="Y146" s="2" t="str">
        <f t="shared" si="77"/>
        <v>Moana</v>
      </c>
      <c r="Z146" s="2">
        <f>SUMIFS(Import!Z$2:Z$237,Import!$F$2:$F$237,$F146,Import!$G$2:$G$237,$G146)</f>
        <v>74</v>
      </c>
      <c r="AA146" s="2">
        <f>SUMIFS(Import!AA$2:AA$237,Import!$F$2:$F$237,$F146,Import!$G$2:$G$237,$G146)</f>
        <v>6.92</v>
      </c>
      <c r="AB146" s="2">
        <f>SUMIFS(Import!AB$2:AB$237,Import!$F$2:$F$237,$F146,Import!$G$2:$G$237,$G146)</f>
        <v>16.260000000000002</v>
      </c>
      <c r="AC146" s="2">
        <f>SUMIFS(Import!AC$2:AC$237,Import!$F$2:$F$237,$F146,Import!$G$2:$G$237,$G146)</f>
        <v>3</v>
      </c>
      <c r="AD146" s="2" t="str">
        <f t="shared" si="78"/>
        <v>F</v>
      </c>
      <c r="AE146" s="2" t="str">
        <f t="shared" si="78"/>
        <v>SAGE</v>
      </c>
      <c r="AF146" s="2" t="str">
        <f t="shared" si="78"/>
        <v>Maina</v>
      </c>
      <c r="AG146" s="2">
        <f>SUMIFS(Import!AG$2:AG$237,Import!$F$2:$F$237,$F146,Import!$G$2:$G$237,$G146)</f>
        <v>381</v>
      </c>
      <c r="AH146" s="2">
        <f>SUMIFS(Import!AH$2:AH$237,Import!$F$2:$F$237,$F146,Import!$G$2:$G$237,$G146)</f>
        <v>35.61</v>
      </c>
      <c r="AI146" s="2">
        <f>SUMIFS(Import!AI$2:AI$237,Import!$F$2:$F$237,$F146,Import!$G$2:$G$237,$G146)</f>
        <v>83.74</v>
      </c>
      <c r="AJ146" s="2">
        <f>SUMIFS(Import!AJ$2:AJ$237,Import!$F$2:$F$237,$F146,Import!$G$2:$G$237,$G146)</f>
        <v>0</v>
      </c>
      <c r="AK146" s="2">
        <f t="shared" si="79"/>
        <v>0</v>
      </c>
      <c r="AL146" s="2">
        <f t="shared" si="79"/>
        <v>0</v>
      </c>
      <c r="AM146" s="2">
        <f t="shared" si="79"/>
        <v>0</v>
      </c>
      <c r="AN146" s="2">
        <f>SUMIFS(Import!AN$2:AN$237,Import!$F$2:$F$237,$F146,Import!$G$2:$G$237,$G146)</f>
        <v>0</v>
      </c>
      <c r="AO146" s="2">
        <f>SUMIFS(Import!AO$2:AO$237,Import!$F$2:$F$237,$F146,Import!$G$2:$G$237,$G146)</f>
        <v>0</v>
      </c>
      <c r="AP146" s="2">
        <f>SUMIFS(Import!AP$2:AP$237,Import!$F$2:$F$237,$F146,Import!$G$2:$G$237,$G146)</f>
        <v>0</v>
      </c>
      <c r="AQ146" s="2">
        <f>SUMIFS(Import!AQ$2:AQ$237,Import!$F$2:$F$237,$F146,Import!$G$2:$G$237,$G146)</f>
        <v>0</v>
      </c>
      <c r="AR146" s="2">
        <f t="shared" si="80"/>
        <v>0</v>
      </c>
      <c r="AS146" s="2">
        <f t="shared" si="80"/>
        <v>0</v>
      </c>
      <c r="AT146" s="2">
        <f t="shared" si="80"/>
        <v>0</v>
      </c>
      <c r="AU146" s="2">
        <f>SUMIFS(Import!AU$2:AU$237,Import!$F$2:$F$237,$F146,Import!$G$2:$G$237,$G146)</f>
        <v>0</v>
      </c>
      <c r="AV146" s="2">
        <f>SUMIFS(Import!AV$2:AV$237,Import!$F$2:$F$237,$F146,Import!$G$2:$G$237,$G146)</f>
        <v>0</v>
      </c>
      <c r="AW146" s="2">
        <f>SUMIFS(Import!AW$2:AW$237,Import!$F$2:$F$237,$F146,Import!$G$2:$G$237,$G146)</f>
        <v>0</v>
      </c>
      <c r="AX146" s="2">
        <f>SUMIFS(Import!AX$2:AX$237,Import!$F$2:$F$237,$F146,Import!$G$2:$G$237,$G146)</f>
        <v>0</v>
      </c>
      <c r="AY146" s="2">
        <f t="shared" si="81"/>
        <v>0</v>
      </c>
      <c r="AZ146" s="2">
        <f t="shared" si="81"/>
        <v>0</v>
      </c>
      <c r="BA146" s="2">
        <f t="shared" si="81"/>
        <v>0</v>
      </c>
      <c r="BB146" s="2">
        <f>SUMIFS(Import!BB$2:BB$237,Import!$F$2:$F$237,$F146,Import!$G$2:$G$237,$G146)</f>
        <v>0</v>
      </c>
      <c r="BC146" s="2">
        <f>SUMIFS(Import!BC$2:BC$237,Import!$F$2:$F$237,$F146,Import!$G$2:$G$237,$G146)</f>
        <v>0</v>
      </c>
      <c r="BD146" s="2">
        <f>SUMIFS(Import!BD$2:BD$237,Import!$F$2:$F$237,$F146,Import!$G$2:$G$237,$G146)</f>
        <v>0</v>
      </c>
      <c r="BE146" s="2">
        <f>SUMIFS(Import!BE$2:BE$237,Import!$F$2:$F$237,$F146,Import!$G$2:$G$237,$G146)</f>
        <v>0</v>
      </c>
      <c r="BF146" s="2">
        <f t="shared" si="82"/>
        <v>0</v>
      </c>
      <c r="BG146" s="2">
        <f t="shared" si="82"/>
        <v>0</v>
      </c>
      <c r="BH146" s="2">
        <f t="shared" si="82"/>
        <v>0</v>
      </c>
      <c r="BI146" s="2">
        <f>SUMIFS(Import!BI$2:BI$237,Import!$F$2:$F$237,$F146,Import!$G$2:$G$237,$G146)</f>
        <v>0</v>
      </c>
      <c r="BJ146" s="2">
        <f>SUMIFS(Import!BJ$2:BJ$237,Import!$F$2:$F$237,$F146,Import!$G$2:$G$237,$G146)</f>
        <v>0</v>
      </c>
      <c r="BK146" s="2">
        <f>SUMIFS(Import!BK$2:BK$237,Import!$F$2:$F$237,$F146,Import!$G$2:$G$237,$G146)</f>
        <v>0</v>
      </c>
      <c r="BL146" s="2">
        <f>SUMIFS(Import!BL$2:BL$237,Import!$F$2:$F$237,$F146,Import!$G$2:$G$237,$G146)</f>
        <v>0</v>
      </c>
      <c r="BM146" s="2">
        <f t="shared" si="83"/>
        <v>0</v>
      </c>
      <c r="BN146" s="2">
        <f t="shared" si="83"/>
        <v>0</v>
      </c>
      <c r="BO146" s="2">
        <f t="shared" si="83"/>
        <v>0</v>
      </c>
      <c r="BP146" s="2">
        <f>SUMIFS(Import!BP$2:BP$237,Import!$F$2:$F$237,$F146,Import!$G$2:$G$237,$G146)</f>
        <v>0</v>
      </c>
      <c r="BQ146" s="2">
        <f>SUMIFS(Import!BQ$2:BQ$237,Import!$F$2:$F$237,$F146,Import!$G$2:$G$237,$G146)</f>
        <v>0</v>
      </c>
      <c r="BR146" s="2">
        <f>SUMIFS(Import!BR$2:BR$237,Import!$F$2:$F$237,$F146,Import!$G$2:$G$237,$G146)</f>
        <v>0</v>
      </c>
      <c r="BS146" s="2">
        <f>SUMIFS(Import!BS$2:BS$237,Import!$F$2:$F$237,$F146,Import!$G$2:$G$237,$G146)</f>
        <v>0</v>
      </c>
      <c r="BT146" s="2">
        <f t="shared" si="84"/>
        <v>0</v>
      </c>
      <c r="BU146" s="2">
        <f t="shared" si="84"/>
        <v>0</v>
      </c>
      <c r="BV146" s="2">
        <f t="shared" si="84"/>
        <v>0</v>
      </c>
      <c r="BW146" s="2">
        <f>SUMIFS(Import!BW$2:BW$237,Import!$F$2:$F$237,$F146,Import!$G$2:$G$237,$G146)</f>
        <v>0</v>
      </c>
      <c r="BX146" s="2">
        <f>SUMIFS(Import!BX$2:BX$237,Import!$F$2:$F$237,$F146,Import!$G$2:$G$237,$G146)</f>
        <v>0</v>
      </c>
      <c r="BY146" s="2">
        <f>SUMIFS(Import!BY$2:BY$237,Import!$F$2:$F$237,$F146,Import!$G$2:$G$237,$G146)</f>
        <v>0</v>
      </c>
      <c r="BZ146" s="2">
        <f>SUMIFS(Import!BZ$2:BZ$237,Import!$F$2:$F$237,$F146,Import!$G$2:$G$237,$G146)</f>
        <v>0</v>
      </c>
      <c r="CA146" s="2">
        <f t="shared" si="85"/>
        <v>0</v>
      </c>
      <c r="CB146" s="2">
        <f t="shared" si="85"/>
        <v>0</v>
      </c>
      <c r="CC146" s="2">
        <f t="shared" si="85"/>
        <v>0</v>
      </c>
      <c r="CD146" s="2">
        <f>SUMIFS(Import!CD$2:CD$237,Import!$F$2:$F$237,$F146,Import!$G$2:$G$237,$G146)</f>
        <v>0</v>
      </c>
      <c r="CE146" s="2">
        <f>SUMIFS(Import!CE$2:CE$237,Import!$F$2:$F$237,$F146,Import!$G$2:$G$237,$G146)</f>
        <v>0</v>
      </c>
      <c r="CF146" s="2">
        <f>SUMIFS(Import!CF$2:CF$237,Import!$F$2:$F$237,$F146,Import!$G$2:$G$237,$G146)</f>
        <v>0</v>
      </c>
      <c r="CG146" s="2">
        <f>SUMIFS(Import!CG$2:CG$237,Import!$F$2:$F$237,$F146,Import!$G$2:$G$237,$G146)</f>
        <v>0</v>
      </c>
      <c r="CH146" s="2">
        <f t="shared" si="86"/>
        <v>0</v>
      </c>
      <c r="CI146" s="2">
        <f t="shared" si="86"/>
        <v>0</v>
      </c>
      <c r="CJ146" s="2">
        <f t="shared" si="86"/>
        <v>0</v>
      </c>
      <c r="CK146" s="2">
        <f>SUMIFS(Import!CK$2:CK$237,Import!$F$2:$F$237,$F146,Import!$G$2:$G$237,$G146)</f>
        <v>0</v>
      </c>
      <c r="CL146" s="2">
        <f>SUMIFS(Import!CL$2:CL$237,Import!$F$2:$F$237,$F146,Import!$G$2:$G$237,$G146)</f>
        <v>0</v>
      </c>
      <c r="CM146" s="2">
        <f>SUMIFS(Import!CM$2:CM$237,Import!$F$2:$F$237,$F146,Import!$G$2:$G$237,$G146)</f>
        <v>0</v>
      </c>
      <c r="CN146" s="2">
        <f>SUMIFS(Import!CN$2:CN$237,Import!$F$2:$F$237,$F146,Import!$G$2:$G$237,$G146)</f>
        <v>0</v>
      </c>
      <c r="CO146" s="3">
        <f t="shared" si="87"/>
        <v>0</v>
      </c>
      <c r="CP146" s="3">
        <f t="shared" si="87"/>
        <v>0</v>
      </c>
      <c r="CQ146" s="3">
        <f t="shared" si="87"/>
        <v>0</v>
      </c>
      <c r="CR146" s="2">
        <f>SUMIFS(Import!CR$2:CR$237,Import!$F$2:$F$237,$F146,Import!$G$2:$G$237,$G146)</f>
        <v>0</v>
      </c>
      <c r="CS146" s="2">
        <f>SUMIFS(Import!CS$2:CS$237,Import!$F$2:$F$237,$F146,Import!$G$2:$G$237,$G146)</f>
        <v>0</v>
      </c>
      <c r="CT146" s="2">
        <f>SUMIFS(Import!CT$2:CT$237,Import!$F$2:$F$237,$F146,Import!$G$2:$G$237,$G146)</f>
        <v>0</v>
      </c>
    </row>
    <row r="147" spans="1:98" x14ac:dyDescent="0.25">
      <c r="A147" s="2" t="s">
        <v>38</v>
      </c>
      <c r="B147" s="2" t="s">
        <v>39</v>
      </c>
      <c r="C147" s="2">
        <v>1</v>
      </c>
      <c r="D147" s="2" t="s">
        <v>40</v>
      </c>
      <c r="E147" s="2">
        <v>36</v>
      </c>
      <c r="F147" s="2" t="s">
        <v>68</v>
      </c>
      <c r="G147" s="2">
        <v>8</v>
      </c>
      <c r="H147" s="2">
        <f>IF(SUMIFS(Import!H$2:H$237,Import!$F$2:$F$237,$F147,Import!$G$2:$G$237,$G147)=0,Data_T1!$H147,SUMIFS(Import!H$2:H$237,Import!$F$2:$F$237,$F147,Import!$G$2:$G$237,$G147))</f>
        <v>1153</v>
      </c>
      <c r="I147" s="2">
        <f>SUMIFS(Import!I$2:I$237,Import!$F$2:$F$237,$F147,Import!$G$2:$G$237,$G147)</f>
        <v>642</v>
      </c>
      <c r="J147" s="2">
        <f>SUMIFS(Import!J$2:J$237,Import!$F$2:$F$237,$F147,Import!$G$2:$G$237,$G147)</f>
        <v>55.68</v>
      </c>
      <c r="K147" s="2">
        <f>SUMIFS(Import!K$2:K$237,Import!$F$2:$F$237,$F147,Import!$G$2:$G$237,$G147)</f>
        <v>511</v>
      </c>
      <c r="L147" s="2">
        <f>SUMIFS(Import!L$2:L$237,Import!$F$2:$F$237,$F147,Import!$G$2:$G$237,$G147)</f>
        <v>44.32</v>
      </c>
      <c r="M147" s="2">
        <f>SUMIFS(Import!M$2:M$237,Import!$F$2:$F$237,$F147,Import!$G$2:$G$237,$G147)</f>
        <v>21</v>
      </c>
      <c r="N147" s="2">
        <f>SUMIFS(Import!N$2:N$237,Import!$F$2:$F$237,$F147,Import!$G$2:$G$237,$G147)</f>
        <v>1.82</v>
      </c>
      <c r="O147" s="2">
        <f>SUMIFS(Import!O$2:O$237,Import!$F$2:$F$237,$F147,Import!$G$2:$G$237,$G147)</f>
        <v>4.1100000000000003</v>
      </c>
      <c r="P147" s="2">
        <f>SUMIFS(Import!P$2:P$237,Import!$F$2:$F$237,$F147,Import!$G$2:$G$237,$G147)</f>
        <v>12</v>
      </c>
      <c r="Q147" s="2">
        <f>SUMIFS(Import!Q$2:Q$237,Import!$F$2:$F$237,$F147,Import!$G$2:$G$237,$G147)</f>
        <v>1.04</v>
      </c>
      <c r="R147" s="2">
        <f>SUMIFS(Import!R$2:R$237,Import!$F$2:$F$237,$F147,Import!$G$2:$G$237,$G147)</f>
        <v>2.35</v>
      </c>
      <c r="S147" s="2">
        <f>SUMIFS(Import!S$2:S$237,Import!$F$2:$F$237,$F147,Import!$G$2:$G$237,$G147)</f>
        <v>478</v>
      </c>
      <c r="T147" s="2">
        <f>SUMIFS(Import!T$2:T$237,Import!$F$2:$F$237,$F147,Import!$G$2:$G$237,$G147)</f>
        <v>41.46</v>
      </c>
      <c r="U147" s="2">
        <f>SUMIFS(Import!U$2:U$237,Import!$F$2:$F$237,$F147,Import!$G$2:$G$237,$G147)</f>
        <v>93.54</v>
      </c>
      <c r="V147" s="2">
        <f>SUMIFS(Import!V$2:V$237,Import!$F$2:$F$237,$F147,Import!$G$2:$G$237,$G147)</f>
        <v>1</v>
      </c>
      <c r="W147" s="2" t="str">
        <f t="shared" si="77"/>
        <v>M</v>
      </c>
      <c r="X147" s="2" t="str">
        <f t="shared" si="77"/>
        <v>GREIG</v>
      </c>
      <c r="Y147" s="2" t="str">
        <f t="shared" si="77"/>
        <v>Moana</v>
      </c>
      <c r="Z147" s="2">
        <f>SUMIFS(Import!Z$2:Z$237,Import!$F$2:$F$237,$F147,Import!$G$2:$G$237,$G147)</f>
        <v>170</v>
      </c>
      <c r="AA147" s="2">
        <f>SUMIFS(Import!AA$2:AA$237,Import!$F$2:$F$237,$F147,Import!$G$2:$G$237,$G147)</f>
        <v>14.74</v>
      </c>
      <c r="AB147" s="2">
        <f>SUMIFS(Import!AB$2:AB$237,Import!$F$2:$F$237,$F147,Import!$G$2:$G$237,$G147)</f>
        <v>35.56</v>
      </c>
      <c r="AC147" s="2">
        <f>SUMIFS(Import!AC$2:AC$237,Import!$F$2:$F$237,$F147,Import!$G$2:$G$237,$G147)</f>
        <v>3</v>
      </c>
      <c r="AD147" s="2" t="str">
        <f t="shared" si="78"/>
        <v>F</v>
      </c>
      <c r="AE147" s="2" t="str">
        <f t="shared" si="78"/>
        <v>SAGE</v>
      </c>
      <c r="AF147" s="2" t="str">
        <f t="shared" si="78"/>
        <v>Maina</v>
      </c>
      <c r="AG147" s="2">
        <f>SUMIFS(Import!AG$2:AG$237,Import!$F$2:$F$237,$F147,Import!$G$2:$G$237,$G147)</f>
        <v>308</v>
      </c>
      <c r="AH147" s="2">
        <f>SUMIFS(Import!AH$2:AH$237,Import!$F$2:$F$237,$F147,Import!$G$2:$G$237,$G147)</f>
        <v>26.71</v>
      </c>
      <c r="AI147" s="2">
        <f>SUMIFS(Import!AI$2:AI$237,Import!$F$2:$F$237,$F147,Import!$G$2:$G$237,$G147)</f>
        <v>64.44</v>
      </c>
      <c r="AJ147" s="2">
        <f>SUMIFS(Import!AJ$2:AJ$237,Import!$F$2:$F$237,$F147,Import!$G$2:$G$237,$G147)</f>
        <v>0</v>
      </c>
      <c r="AK147" s="2">
        <f t="shared" si="79"/>
        <v>0</v>
      </c>
      <c r="AL147" s="2">
        <f t="shared" si="79"/>
        <v>0</v>
      </c>
      <c r="AM147" s="2">
        <f t="shared" si="79"/>
        <v>0</v>
      </c>
      <c r="AN147" s="2">
        <f>SUMIFS(Import!AN$2:AN$237,Import!$F$2:$F$237,$F147,Import!$G$2:$G$237,$G147)</f>
        <v>0</v>
      </c>
      <c r="AO147" s="2">
        <f>SUMIFS(Import!AO$2:AO$237,Import!$F$2:$F$237,$F147,Import!$G$2:$G$237,$G147)</f>
        <v>0</v>
      </c>
      <c r="AP147" s="2">
        <f>SUMIFS(Import!AP$2:AP$237,Import!$F$2:$F$237,$F147,Import!$G$2:$G$237,$G147)</f>
        <v>0</v>
      </c>
      <c r="AQ147" s="2">
        <f>SUMIFS(Import!AQ$2:AQ$237,Import!$F$2:$F$237,$F147,Import!$G$2:$G$237,$G147)</f>
        <v>0</v>
      </c>
      <c r="AR147" s="2">
        <f t="shared" si="80"/>
        <v>0</v>
      </c>
      <c r="AS147" s="2">
        <f t="shared" si="80"/>
        <v>0</v>
      </c>
      <c r="AT147" s="2">
        <f t="shared" si="80"/>
        <v>0</v>
      </c>
      <c r="AU147" s="2">
        <f>SUMIFS(Import!AU$2:AU$237,Import!$F$2:$F$237,$F147,Import!$G$2:$G$237,$G147)</f>
        <v>0</v>
      </c>
      <c r="AV147" s="2">
        <f>SUMIFS(Import!AV$2:AV$237,Import!$F$2:$F$237,$F147,Import!$G$2:$G$237,$G147)</f>
        <v>0</v>
      </c>
      <c r="AW147" s="2">
        <f>SUMIFS(Import!AW$2:AW$237,Import!$F$2:$F$237,$F147,Import!$G$2:$G$237,$G147)</f>
        <v>0</v>
      </c>
      <c r="AX147" s="2">
        <f>SUMIFS(Import!AX$2:AX$237,Import!$F$2:$F$237,$F147,Import!$G$2:$G$237,$G147)</f>
        <v>0</v>
      </c>
      <c r="AY147" s="2">
        <f t="shared" si="81"/>
        <v>0</v>
      </c>
      <c r="AZ147" s="2">
        <f t="shared" si="81"/>
        <v>0</v>
      </c>
      <c r="BA147" s="2">
        <f t="shared" si="81"/>
        <v>0</v>
      </c>
      <c r="BB147" s="2">
        <f>SUMIFS(Import!BB$2:BB$237,Import!$F$2:$F$237,$F147,Import!$G$2:$G$237,$G147)</f>
        <v>0</v>
      </c>
      <c r="BC147" s="2">
        <f>SUMIFS(Import!BC$2:BC$237,Import!$F$2:$F$237,$F147,Import!$G$2:$G$237,$G147)</f>
        <v>0</v>
      </c>
      <c r="BD147" s="2">
        <f>SUMIFS(Import!BD$2:BD$237,Import!$F$2:$F$237,$F147,Import!$G$2:$G$237,$G147)</f>
        <v>0</v>
      </c>
      <c r="BE147" s="2">
        <f>SUMIFS(Import!BE$2:BE$237,Import!$F$2:$F$237,$F147,Import!$G$2:$G$237,$G147)</f>
        <v>0</v>
      </c>
      <c r="BF147" s="2">
        <f t="shared" si="82"/>
        <v>0</v>
      </c>
      <c r="BG147" s="2">
        <f t="shared" si="82"/>
        <v>0</v>
      </c>
      <c r="BH147" s="2">
        <f t="shared" si="82"/>
        <v>0</v>
      </c>
      <c r="BI147" s="2">
        <f>SUMIFS(Import!BI$2:BI$237,Import!$F$2:$F$237,$F147,Import!$G$2:$G$237,$G147)</f>
        <v>0</v>
      </c>
      <c r="BJ147" s="2">
        <f>SUMIFS(Import!BJ$2:BJ$237,Import!$F$2:$F$237,$F147,Import!$G$2:$G$237,$G147)</f>
        <v>0</v>
      </c>
      <c r="BK147" s="2">
        <f>SUMIFS(Import!BK$2:BK$237,Import!$F$2:$F$237,$F147,Import!$G$2:$G$237,$G147)</f>
        <v>0</v>
      </c>
      <c r="BL147" s="2">
        <f>SUMIFS(Import!BL$2:BL$237,Import!$F$2:$F$237,$F147,Import!$G$2:$G$237,$G147)</f>
        <v>0</v>
      </c>
      <c r="BM147" s="2">
        <f t="shared" si="83"/>
        <v>0</v>
      </c>
      <c r="BN147" s="2">
        <f t="shared" si="83"/>
        <v>0</v>
      </c>
      <c r="BO147" s="2">
        <f t="shared" si="83"/>
        <v>0</v>
      </c>
      <c r="BP147" s="2">
        <f>SUMIFS(Import!BP$2:BP$237,Import!$F$2:$F$237,$F147,Import!$G$2:$G$237,$G147)</f>
        <v>0</v>
      </c>
      <c r="BQ147" s="2">
        <f>SUMIFS(Import!BQ$2:BQ$237,Import!$F$2:$F$237,$F147,Import!$G$2:$G$237,$G147)</f>
        <v>0</v>
      </c>
      <c r="BR147" s="2">
        <f>SUMIFS(Import!BR$2:BR$237,Import!$F$2:$F$237,$F147,Import!$G$2:$G$237,$G147)</f>
        <v>0</v>
      </c>
      <c r="BS147" s="2">
        <f>SUMIFS(Import!BS$2:BS$237,Import!$F$2:$F$237,$F147,Import!$G$2:$G$237,$G147)</f>
        <v>0</v>
      </c>
      <c r="BT147" s="2">
        <f t="shared" si="84"/>
        <v>0</v>
      </c>
      <c r="BU147" s="2">
        <f t="shared" si="84"/>
        <v>0</v>
      </c>
      <c r="BV147" s="2">
        <f t="shared" si="84"/>
        <v>0</v>
      </c>
      <c r="BW147" s="2">
        <f>SUMIFS(Import!BW$2:BW$237,Import!$F$2:$F$237,$F147,Import!$G$2:$G$237,$G147)</f>
        <v>0</v>
      </c>
      <c r="BX147" s="2">
        <f>SUMIFS(Import!BX$2:BX$237,Import!$F$2:$F$237,$F147,Import!$G$2:$G$237,$G147)</f>
        <v>0</v>
      </c>
      <c r="BY147" s="2">
        <f>SUMIFS(Import!BY$2:BY$237,Import!$F$2:$F$237,$F147,Import!$G$2:$G$237,$G147)</f>
        <v>0</v>
      </c>
      <c r="BZ147" s="2">
        <f>SUMIFS(Import!BZ$2:BZ$237,Import!$F$2:$F$237,$F147,Import!$G$2:$G$237,$G147)</f>
        <v>0</v>
      </c>
      <c r="CA147" s="2">
        <f t="shared" si="85"/>
        <v>0</v>
      </c>
      <c r="CB147" s="2">
        <f t="shared" si="85"/>
        <v>0</v>
      </c>
      <c r="CC147" s="2">
        <f t="shared" si="85"/>
        <v>0</v>
      </c>
      <c r="CD147" s="2">
        <f>SUMIFS(Import!CD$2:CD$237,Import!$F$2:$F$237,$F147,Import!$G$2:$G$237,$G147)</f>
        <v>0</v>
      </c>
      <c r="CE147" s="2">
        <f>SUMIFS(Import!CE$2:CE$237,Import!$F$2:$F$237,$F147,Import!$G$2:$G$237,$G147)</f>
        <v>0</v>
      </c>
      <c r="CF147" s="2">
        <f>SUMIFS(Import!CF$2:CF$237,Import!$F$2:$F$237,$F147,Import!$G$2:$G$237,$G147)</f>
        <v>0</v>
      </c>
      <c r="CG147" s="2">
        <f>SUMIFS(Import!CG$2:CG$237,Import!$F$2:$F$237,$F147,Import!$G$2:$G$237,$G147)</f>
        <v>0</v>
      </c>
      <c r="CH147" s="2">
        <f t="shared" si="86"/>
        <v>0</v>
      </c>
      <c r="CI147" s="2">
        <f t="shared" si="86"/>
        <v>0</v>
      </c>
      <c r="CJ147" s="2">
        <f t="shared" si="86"/>
        <v>0</v>
      </c>
      <c r="CK147" s="2">
        <f>SUMIFS(Import!CK$2:CK$237,Import!$F$2:$F$237,$F147,Import!$G$2:$G$237,$G147)</f>
        <v>0</v>
      </c>
      <c r="CL147" s="2">
        <f>SUMIFS(Import!CL$2:CL$237,Import!$F$2:$F$237,$F147,Import!$G$2:$G$237,$G147)</f>
        <v>0</v>
      </c>
      <c r="CM147" s="2">
        <f>SUMIFS(Import!CM$2:CM$237,Import!$F$2:$F$237,$F147,Import!$G$2:$G$237,$G147)</f>
        <v>0</v>
      </c>
      <c r="CN147" s="2">
        <f>SUMIFS(Import!CN$2:CN$237,Import!$F$2:$F$237,$F147,Import!$G$2:$G$237,$G147)</f>
        <v>0</v>
      </c>
      <c r="CO147" s="3">
        <f t="shared" si="87"/>
        <v>0</v>
      </c>
      <c r="CP147" s="3">
        <f t="shared" si="87"/>
        <v>0</v>
      </c>
      <c r="CQ147" s="3">
        <f t="shared" si="87"/>
        <v>0</v>
      </c>
      <c r="CR147" s="2">
        <f>SUMIFS(Import!CR$2:CR$237,Import!$F$2:$F$237,$F147,Import!$G$2:$G$237,$G147)</f>
        <v>0</v>
      </c>
      <c r="CS147" s="2">
        <f>SUMIFS(Import!CS$2:CS$237,Import!$F$2:$F$237,$F147,Import!$G$2:$G$237,$G147)</f>
        <v>0</v>
      </c>
      <c r="CT147" s="2">
        <f>SUMIFS(Import!CT$2:CT$237,Import!$F$2:$F$237,$F147,Import!$G$2:$G$237,$G147)</f>
        <v>0</v>
      </c>
    </row>
    <row r="148" spans="1:98" x14ac:dyDescent="0.25">
      <c r="A148" s="2" t="s">
        <v>38</v>
      </c>
      <c r="B148" s="2" t="s">
        <v>39</v>
      </c>
      <c r="C148" s="2">
        <v>1</v>
      </c>
      <c r="D148" s="2" t="s">
        <v>40</v>
      </c>
      <c r="E148" s="2">
        <v>36</v>
      </c>
      <c r="F148" s="2" t="s">
        <v>68</v>
      </c>
      <c r="G148" s="2">
        <v>9</v>
      </c>
      <c r="H148" s="2">
        <f>IF(SUMIFS(Import!H$2:H$237,Import!$F$2:$F$237,$F148,Import!$G$2:$G$237,$G148)=0,Data_T1!$H148,SUMIFS(Import!H$2:H$237,Import!$F$2:$F$237,$F148,Import!$G$2:$G$237,$G148))</f>
        <v>985</v>
      </c>
      <c r="I148" s="2">
        <f>SUMIFS(Import!I$2:I$237,Import!$F$2:$F$237,$F148,Import!$G$2:$G$237,$G148)</f>
        <v>523</v>
      </c>
      <c r="J148" s="2">
        <f>SUMIFS(Import!J$2:J$237,Import!$F$2:$F$237,$F148,Import!$G$2:$G$237,$G148)</f>
        <v>53.1</v>
      </c>
      <c r="K148" s="2">
        <f>SUMIFS(Import!K$2:K$237,Import!$F$2:$F$237,$F148,Import!$G$2:$G$237,$G148)</f>
        <v>462</v>
      </c>
      <c r="L148" s="2">
        <f>SUMIFS(Import!L$2:L$237,Import!$F$2:$F$237,$F148,Import!$G$2:$G$237,$G148)</f>
        <v>46.9</v>
      </c>
      <c r="M148" s="2">
        <f>SUMIFS(Import!M$2:M$237,Import!$F$2:$F$237,$F148,Import!$G$2:$G$237,$G148)</f>
        <v>8</v>
      </c>
      <c r="N148" s="2">
        <f>SUMIFS(Import!N$2:N$237,Import!$F$2:$F$237,$F148,Import!$G$2:$G$237,$G148)</f>
        <v>0.81</v>
      </c>
      <c r="O148" s="2">
        <f>SUMIFS(Import!O$2:O$237,Import!$F$2:$F$237,$F148,Import!$G$2:$G$237,$G148)</f>
        <v>1.73</v>
      </c>
      <c r="P148" s="2">
        <f>SUMIFS(Import!P$2:P$237,Import!$F$2:$F$237,$F148,Import!$G$2:$G$237,$G148)</f>
        <v>11</v>
      </c>
      <c r="Q148" s="2">
        <f>SUMIFS(Import!Q$2:Q$237,Import!$F$2:$F$237,$F148,Import!$G$2:$G$237,$G148)</f>
        <v>1.1200000000000001</v>
      </c>
      <c r="R148" s="2">
        <f>SUMIFS(Import!R$2:R$237,Import!$F$2:$F$237,$F148,Import!$G$2:$G$237,$G148)</f>
        <v>2.38</v>
      </c>
      <c r="S148" s="2">
        <f>SUMIFS(Import!S$2:S$237,Import!$F$2:$F$237,$F148,Import!$G$2:$G$237,$G148)</f>
        <v>443</v>
      </c>
      <c r="T148" s="2">
        <f>SUMIFS(Import!T$2:T$237,Import!$F$2:$F$237,$F148,Import!$G$2:$G$237,$G148)</f>
        <v>44.97</v>
      </c>
      <c r="U148" s="2">
        <f>SUMIFS(Import!U$2:U$237,Import!$F$2:$F$237,$F148,Import!$G$2:$G$237,$G148)</f>
        <v>95.89</v>
      </c>
      <c r="V148" s="2">
        <f>SUMIFS(Import!V$2:V$237,Import!$F$2:$F$237,$F148,Import!$G$2:$G$237,$G148)</f>
        <v>1</v>
      </c>
      <c r="W148" s="2" t="str">
        <f t="shared" si="77"/>
        <v>M</v>
      </c>
      <c r="X148" s="2" t="str">
        <f t="shared" si="77"/>
        <v>GREIG</v>
      </c>
      <c r="Y148" s="2" t="str">
        <f t="shared" si="77"/>
        <v>Moana</v>
      </c>
      <c r="Z148" s="2">
        <f>SUMIFS(Import!Z$2:Z$237,Import!$F$2:$F$237,$F148,Import!$G$2:$G$237,$G148)</f>
        <v>139</v>
      </c>
      <c r="AA148" s="2">
        <f>SUMIFS(Import!AA$2:AA$237,Import!$F$2:$F$237,$F148,Import!$G$2:$G$237,$G148)</f>
        <v>14.11</v>
      </c>
      <c r="AB148" s="2">
        <f>SUMIFS(Import!AB$2:AB$237,Import!$F$2:$F$237,$F148,Import!$G$2:$G$237,$G148)</f>
        <v>31.38</v>
      </c>
      <c r="AC148" s="2">
        <f>SUMIFS(Import!AC$2:AC$237,Import!$F$2:$F$237,$F148,Import!$G$2:$G$237,$G148)</f>
        <v>3</v>
      </c>
      <c r="AD148" s="2" t="str">
        <f t="shared" si="78"/>
        <v>F</v>
      </c>
      <c r="AE148" s="2" t="str">
        <f t="shared" si="78"/>
        <v>SAGE</v>
      </c>
      <c r="AF148" s="2" t="str">
        <f t="shared" si="78"/>
        <v>Maina</v>
      </c>
      <c r="AG148" s="2">
        <f>SUMIFS(Import!AG$2:AG$237,Import!$F$2:$F$237,$F148,Import!$G$2:$G$237,$G148)</f>
        <v>304</v>
      </c>
      <c r="AH148" s="2">
        <f>SUMIFS(Import!AH$2:AH$237,Import!$F$2:$F$237,$F148,Import!$G$2:$G$237,$G148)</f>
        <v>30.86</v>
      </c>
      <c r="AI148" s="2">
        <f>SUMIFS(Import!AI$2:AI$237,Import!$F$2:$F$237,$F148,Import!$G$2:$G$237,$G148)</f>
        <v>68.62</v>
      </c>
      <c r="AJ148" s="2">
        <f>SUMIFS(Import!AJ$2:AJ$237,Import!$F$2:$F$237,$F148,Import!$G$2:$G$237,$G148)</f>
        <v>0</v>
      </c>
      <c r="AK148" s="2">
        <f t="shared" si="79"/>
        <v>0</v>
      </c>
      <c r="AL148" s="2">
        <f t="shared" si="79"/>
        <v>0</v>
      </c>
      <c r="AM148" s="2">
        <f t="shared" si="79"/>
        <v>0</v>
      </c>
      <c r="AN148" s="2">
        <f>SUMIFS(Import!AN$2:AN$237,Import!$F$2:$F$237,$F148,Import!$G$2:$G$237,$G148)</f>
        <v>0</v>
      </c>
      <c r="AO148" s="2">
        <f>SUMIFS(Import!AO$2:AO$237,Import!$F$2:$F$237,$F148,Import!$G$2:$G$237,$G148)</f>
        <v>0</v>
      </c>
      <c r="AP148" s="2">
        <f>SUMIFS(Import!AP$2:AP$237,Import!$F$2:$F$237,$F148,Import!$G$2:$G$237,$G148)</f>
        <v>0</v>
      </c>
      <c r="AQ148" s="2">
        <f>SUMIFS(Import!AQ$2:AQ$237,Import!$F$2:$F$237,$F148,Import!$G$2:$G$237,$G148)</f>
        <v>0</v>
      </c>
      <c r="AR148" s="2">
        <f t="shared" si="80"/>
        <v>0</v>
      </c>
      <c r="AS148" s="2">
        <f t="shared" si="80"/>
        <v>0</v>
      </c>
      <c r="AT148" s="2">
        <f t="shared" si="80"/>
        <v>0</v>
      </c>
      <c r="AU148" s="2">
        <f>SUMIFS(Import!AU$2:AU$237,Import!$F$2:$F$237,$F148,Import!$G$2:$G$237,$G148)</f>
        <v>0</v>
      </c>
      <c r="AV148" s="2">
        <f>SUMIFS(Import!AV$2:AV$237,Import!$F$2:$F$237,$F148,Import!$G$2:$G$237,$G148)</f>
        <v>0</v>
      </c>
      <c r="AW148" s="2">
        <f>SUMIFS(Import!AW$2:AW$237,Import!$F$2:$F$237,$F148,Import!$G$2:$G$237,$G148)</f>
        <v>0</v>
      </c>
      <c r="AX148" s="2">
        <f>SUMIFS(Import!AX$2:AX$237,Import!$F$2:$F$237,$F148,Import!$G$2:$G$237,$G148)</f>
        <v>0</v>
      </c>
      <c r="AY148" s="2">
        <f t="shared" si="81"/>
        <v>0</v>
      </c>
      <c r="AZ148" s="2">
        <f t="shared" si="81"/>
        <v>0</v>
      </c>
      <c r="BA148" s="2">
        <f t="shared" si="81"/>
        <v>0</v>
      </c>
      <c r="BB148" s="2">
        <f>SUMIFS(Import!BB$2:BB$237,Import!$F$2:$F$237,$F148,Import!$G$2:$G$237,$G148)</f>
        <v>0</v>
      </c>
      <c r="BC148" s="2">
        <f>SUMIFS(Import!BC$2:BC$237,Import!$F$2:$F$237,$F148,Import!$G$2:$G$237,$G148)</f>
        <v>0</v>
      </c>
      <c r="BD148" s="2">
        <f>SUMIFS(Import!BD$2:BD$237,Import!$F$2:$F$237,$F148,Import!$G$2:$G$237,$G148)</f>
        <v>0</v>
      </c>
      <c r="BE148" s="2">
        <f>SUMIFS(Import!BE$2:BE$237,Import!$F$2:$F$237,$F148,Import!$G$2:$G$237,$G148)</f>
        <v>0</v>
      </c>
      <c r="BF148" s="2">
        <f t="shared" si="82"/>
        <v>0</v>
      </c>
      <c r="BG148" s="2">
        <f t="shared" si="82"/>
        <v>0</v>
      </c>
      <c r="BH148" s="2">
        <f t="shared" si="82"/>
        <v>0</v>
      </c>
      <c r="BI148" s="2">
        <f>SUMIFS(Import!BI$2:BI$237,Import!$F$2:$F$237,$F148,Import!$G$2:$G$237,$G148)</f>
        <v>0</v>
      </c>
      <c r="BJ148" s="2">
        <f>SUMIFS(Import!BJ$2:BJ$237,Import!$F$2:$F$237,$F148,Import!$G$2:$G$237,$G148)</f>
        <v>0</v>
      </c>
      <c r="BK148" s="2">
        <f>SUMIFS(Import!BK$2:BK$237,Import!$F$2:$F$237,$F148,Import!$G$2:$G$237,$G148)</f>
        <v>0</v>
      </c>
      <c r="BL148" s="2">
        <f>SUMIFS(Import!BL$2:BL$237,Import!$F$2:$F$237,$F148,Import!$G$2:$G$237,$G148)</f>
        <v>0</v>
      </c>
      <c r="BM148" s="2">
        <f t="shared" si="83"/>
        <v>0</v>
      </c>
      <c r="BN148" s="2">
        <f t="shared" si="83"/>
        <v>0</v>
      </c>
      <c r="BO148" s="2">
        <f t="shared" si="83"/>
        <v>0</v>
      </c>
      <c r="BP148" s="2">
        <f>SUMIFS(Import!BP$2:BP$237,Import!$F$2:$F$237,$F148,Import!$G$2:$G$237,$G148)</f>
        <v>0</v>
      </c>
      <c r="BQ148" s="2">
        <f>SUMIFS(Import!BQ$2:BQ$237,Import!$F$2:$F$237,$F148,Import!$G$2:$G$237,$G148)</f>
        <v>0</v>
      </c>
      <c r="BR148" s="2">
        <f>SUMIFS(Import!BR$2:BR$237,Import!$F$2:$F$237,$F148,Import!$G$2:$G$237,$G148)</f>
        <v>0</v>
      </c>
      <c r="BS148" s="2">
        <f>SUMIFS(Import!BS$2:BS$237,Import!$F$2:$F$237,$F148,Import!$G$2:$G$237,$G148)</f>
        <v>0</v>
      </c>
      <c r="BT148" s="2">
        <f t="shared" si="84"/>
        <v>0</v>
      </c>
      <c r="BU148" s="2">
        <f t="shared" si="84"/>
        <v>0</v>
      </c>
      <c r="BV148" s="2">
        <f t="shared" si="84"/>
        <v>0</v>
      </c>
      <c r="BW148" s="2">
        <f>SUMIFS(Import!BW$2:BW$237,Import!$F$2:$F$237,$F148,Import!$G$2:$G$237,$G148)</f>
        <v>0</v>
      </c>
      <c r="BX148" s="2">
        <f>SUMIFS(Import!BX$2:BX$237,Import!$F$2:$F$237,$F148,Import!$G$2:$G$237,$G148)</f>
        <v>0</v>
      </c>
      <c r="BY148" s="2">
        <f>SUMIFS(Import!BY$2:BY$237,Import!$F$2:$F$237,$F148,Import!$G$2:$G$237,$G148)</f>
        <v>0</v>
      </c>
      <c r="BZ148" s="2">
        <f>SUMIFS(Import!BZ$2:BZ$237,Import!$F$2:$F$237,$F148,Import!$G$2:$G$237,$G148)</f>
        <v>0</v>
      </c>
      <c r="CA148" s="2">
        <f t="shared" si="85"/>
        <v>0</v>
      </c>
      <c r="CB148" s="2">
        <f t="shared" si="85"/>
        <v>0</v>
      </c>
      <c r="CC148" s="2">
        <f t="shared" si="85"/>
        <v>0</v>
      </c>
      <c r="CD148" s="2">
        <f>SUMIFS(Import!CD$2:CD$237,Import!$F$2:$F$237,$F148,Import!$G$2:$G$237,$G148)</f>
        <v>0</v>
      </c>
      <c r="CE148" s="2">
        <f>SUMIFS(Import!CE$2:CE$237,Import!$F$2:$F$237,$F148,Import!$G$2:$G$237,$G148)</f>
        <v>0</v>
      </c>
      <c r="CF148" s="2">
        <f>SUMIFS(Import!CF$2:CF$237,Import!$F$2:$F$237,$F148,Import!$G$2:$G$237,$G148)</f>
        <v>0</v>
      </c>
      <c r="CG148" s="2">
        <f>SUMIFS(Import!CG$2:CG$237,Import!$F$2:$F$237,$F148,Import!$G$2:$G$237,$G148)</f>
        <v>0</v>
      </c>
      <c r="CH148" s="2">
        <f t="shared" si="86"/>
        <v>0</v>
      </c>
      <c r="CI148" s="2">
        <f t="shared" si="86"/>
        <v>0</v>
      </c>
      <c r="CJ148" s="2">
        <f t="shared" si="86"/>
        <v>0</v>
      </c>
      <c r="CK148" s="2">
        <f>SUMIFS(Import!CK$2:CK$237,Import!$F$2:$F$237,$F148,Import!$G$2:$G$237,$G148)</f>
        <v>0</v>
      </c>
      <c r="CL148" s="2">
        <f>SUMIFS(Import!CL$2:CL$237,Import!$F$2:$F$237,$F148,Import!$G$2:$G$237,$G148)</f>
        <v>0</v>
      </c>
      <c r="CM148" s="2">
        <f>SUMIFS(Import!CM$2:CM$237,Import!$F$2:$F$237,$F148,Import!$G$2:$G$237,$G148)</f>
        <v>0</v>
      </c>
      <c r="CN148" s="2">
        <f>SUMIFS(Import!CN$2:CN$237,Import!$F$2:$F$237,$F148,Import!$G$2:$G$237,$G148)</f>
        <v>0</v>
      </c>
      <c r="CO148" s="3">
        <f t="shared" si="87"/>
        <v>0</v>
      </c>
      <c r="CP148" s="3">
        <f t="shared" si="87"/>
        <v>0</v>
      </c>
      <c r="CQ148" s="3">
        <f t="shared" si="87"/>
        <v>0</v>
      </c>
      <c r="CR148" s="2">
        <f>SUMIFS(Import!CR$2:CR$237,Import!$F$2:$F$237,$F148,Import!$G$2:$G$237,$G148)</f>
        <v>0</v>
      </c>
      <c r="CS148" s="2">
        <f>SUMIFS(Import!CS$2:CS$237,Import!$F$2:$F$237,$F148,Import!$G$2:$G$237,$G148)</f>
        <v>0</v>
      </c>
      <c r="CT148" s="2">
        <f>SUMIFS(Import!CT$2:CT$237,Import!$F$2:$F$237,$F148,Import!$G$2:$G$237,$G148)</f>
        <v>0</v>
      </c>
    </row>
    <row r="149" spans="1:98" x14ac:dyDescent="0.25">
      <c r="A149" s="2" t="s">
        <v>38</v>
      </c>
      <c r="B149" s="2" t="s">
        <v>39</v>
      </c>
      <c r="C149" s="2">
        <v>1</v>
      </c>
      <c r="D149" s="2" t="s">
        <v>40</v>
      </c>
      <c r="E149" s="2">
        <v>36</v>
      </c>
      <c r="F149" s="2" t="s">
        <v>68</v>
      </c>
      <c r="G149" s="2">
        <v>10</v>
      </c>
      <c r="H149" s="2">
        <f>IF(SUMIFS(Import!H$2:H$237,Import!$F$2:$F$237,$F149,Import!$G$2:$G$237,$G149)=0,Data_T1!$H149,SUMIFS(Import!H$2:H$237,Import!$F$2:$F$237,$F149,Import!$G$2:$G$237,$G149))</f>
        <v>1336</v>
      </c>
      <c r="I149" s="2">
        <f>SUMIFS(Import!I$2:I$237,Import!$F$2:$F$237,$F149,Import!$G$2:$G$237,$G149)</f>
        <v>786</v>
      </c>
      <c r="J149" s="2">
        <f>SUMIFS(Import!J$2:J$237,Import!$F$2:$F$237,$F149,Import!$G$2:$G$237,$G149)</f>
        <v>58.83</v>
      </c>
      <c r="K149" s="2">
        <f>SUMIFS(Import!K$2:K$237,Import!$F$2:$F$237,$F149,Import!$G$2:$G$237,$G149)</f>
        <v>550</v>
      </c>
      <c r="L149" s="2">
        <f>SUMIFS(Import!L$2:L$237,Import!$F$2:$F$237,$F149,Import!$G$2:$G$237,$G149)</f>
        <v>41.17</v>
      </c>
      <c r="M149" s="2">
        <f>SUMIFS(Import!M$2:M$237,Import!$F$2:$F$237,$F149,Import!$G$2:$G$237,$G149)</f>
        <v>13</v>
      </c>
      <c r="N149" s="2">
        <f>SUMIFS(Import!N$2:N$237,Import!$F$2:$F$237,$F149,Import!$G$2:$G$237,$G149)</f>
        <v>0.97</v>
      </c>
      <c r="O149" s="2">
        <f>SUMIFS(Import!O$2:O$237,Import!$F$2:$F$237,$F149,Import!$G$2:$G$237,$G149)</f>
        <v>2.36</v>
      </c>
      <c r="P149" s="2">
        <f>SUMIFS(Import!P$2:P$237,Import!$F$2:$F$237,$F149,Import!$G$2:$G$237,$G149)</f>
        <v>4</v>
      </c>
      <c r="Q149" s="2">
        <f>SUMIFS(Import!Q$2:Q$237,Import!$F$2:$F$237,$F149,Import!$G$2:$G$237,$G149)</f>
        <v>0.3</v>
      </c>
      <c r="R149" s="2">
        <f>SUMIFS(Import!R$2:R$237,Import!$F$2:$F$237,$F149,Import!$G$2:$G$237,$G149)</f>
        <v>0.73</v>
      </c>
      <c r="S149" s="2">
        <f>SUMIFS(Import!S$2:S$237,Import!$F$2:$F$237,$F149,Import!$G$2:$G$237,$G149)</f>
        <v>533</v>
      </c>
      <c r="T149" s="2">
        <f>SUMIFS(Import!T$2:T$237,Import!$F$2:$F$237,$F149,Import!$G$2:$G$237,$G149)</f>
        <v>39.9</v>
      </c>
      <c r="U149" s="2">
        <f>SUMIFS(Import!U$2:U$237,Import!$F$2:$F$237,$F149,Import!$G$2:$G$237,$G149)</f>
        <v>96.91</v>
      </c>
      <c r="V149" s="2">
        <f>SUMIFS(Import!V$2:V$237,Import!$F$2:$F$237,$F149,Import!$G$2:$G$237,$G149)</f>
        <v>1</v>
      </c>
      <c r="W149" s="2" t="str">
        <f t="shared" si="77"/>
        <v>M</v>
      </c>
      <c r="X149" s="2" t="str">
        <f t="shared" si="77"/>
        <v>GREIG</v>
      </c>
      <c r="Y149" s="2" t="str">
        <f t="shared" si="77"/>
        <v>Moana</v>
      </c>
      <c r="Z149" s="2">
        <f>SUMIFS(Import!Z$2:Z$237,Import!$F$2:$F$237,$F149,Import!$G$2:$G$237,$G149)</f>
        <v>135</v>
      </c>
      <c r="AA149" s="2">
        <f>SUMIFS(Import!AA$2:AA$237,Import!$F$2:$F$237,$F149,Import!$G$2:$G$237,$G149)</f>
        <v>10.1</v>
      </c>
      <c r="AB149" s="2">
        <f>SUMIFS(Import!AB$2:AB$237,Import!$F$2:$F$237,$F149,Import!$G$2:$G$237,$G149)</f>
        <v>25.33</v>
      </c>
      <c r="AC149" s="2">
        <f>SUMIFS(Import!AC$2:AC$237,Import!$F$2:$F$237,$F149,Import!$G$2:$G$237,$G149)</f>
        <v>3</v>
      </c>
      <c r="AD149" s="2" t="str">
        <f t="shared" si="78"/>
        <v>F</v>
      </c>
      <c r="AE149" s="2" t="str">
        <f t="shared" si="78"/>
        <v>SAGE</v>
      </c>
      <c r="AF149" s="2" t="str">
        <f t="shared" si="78"/>
        <v>Maina</v>
      </c>
      <c r="AG149" s="2">
        <f>SUMIFS(Import!AG$2:AG$237,Import!$F$2:$F$237,$F149,Import!$G$2:$G$237,$G149)</f>
        <v>398</v>
      </c>
      <c r="AH149" s="2">
        <f>SUMIFS(Import!AH$2:AH$237,Import!$F$2:$F$237,$F149,Import!$G$2:$G$237,$G149)</f>
        <v>29.79</v>
      </c>
      <c r="AI149" s="2">
        <f>SUMIFS(Import!AI$2:AI$237,Import!$F$2:$F$237,$F149,Import!$G$2:$G$237,$G149)</f>
        <v>74.67</v>
      </c>
      <c r="AJ149" s="2">
        <f>SUMIFS(Import!AJ$2:AJ$237,Import!$F$2:$F$237,$F149,Import!$G$2:$G$237,$G149)</f>
        <v>0</v>
      </c>
      <c r="AK149" s="2">
        <f t="shared" si="79"/>
        <v>0</v>
      </c>
      <c r="AL149" s="2">
        <f t="shared" si="79"/>
        <v>0</v>
      </c>
      <c r="AM149" s="2">
        <f t="shared" si="79"/>
        <v>0</v>
      </c>
      <c r="AN149" s="2">
        <f>SUMIFS(Import!AN$2:AN$237,Import!$F$2:$F$237,$F149,Import!$G$2:$G$237,$G149)</f>
        <v>0</v>
      </c>
      <c r="AO149" s="2">
        <f>SUMIFS(Import!AO$2:AO$237,Import!$F$2:$F$237,$F149,Import!$G$2:$G$237,$G149)</f>
        <v>0</v>
      </c>
      <c r="AP149" s="2">
        <f>SUMIFS(Import!AP$2:AP$237,Import!$F$2:$F$237,$F149,Import!$G$2:$G$237,$G149)</f>
        <v>0</v>
      </c>
      <c r="AQ149" s="2">
        <f>SUMIFS(Import!AQ$2:AQ$237,Import!$F$2:$F$237,$F149,Import!$G$2:$G$237,$G149)</f>
        <v>0</v>
      </c>
      <c r="AR149" s="2">
        <f t="shared" si="80"/>
        <v>0</v>
      </c>
      <c r="AS149" s="2">
        <f t="shared" si="80"/>
        <v>0</v>
      </c>
      <c r="AT149" s="2">
        <f t="shared" si="80"/>
        <v>0</v>
      </c>
      <c r="AU149" s="2">
        <f>SUMIFS(Import!AU$2:AU$237,Import!$F$2:$F$237,$F149,Import!$G$2:$G$237,$G149)</f>
        <v>0</v>
      </c>
      <c r="AV149" s="2">
        <f>SUMIFS(Import!AV$2:AV$237,Import!$F$2:$F$237,$F149,Import!$G$2:$G$237,$G149)</f>
        <v>0</v>
      </c>
      <c r="AW149" s="2">
        <f>SUMIFS(Import!AW$2:AW$237,Import!$F$2:$F$237,$F149,Import!$G$2:$G$237,$G149)</f>
        <v>0</v>
      </c>
      <c r="AX149" s="2">
        <f>SUMIFS(Import!AX$2:AX$237,Import!$F$2:$F$237,$F149,Import!$G$2:$G$237,$G149)</f>
        <v>0</v>
      </c>
      <c r="AY149" s="2">
        <f t="shared" si="81"/>
        <v>0</v>
      </c>
      <c r="AZ149" s="2">
        <f t="shared" si="81"/>
        <v>0</v>
      </c>
      <c r="BA149" s="2">
        <f t="shared" si="81"/>
        <v>0</v>
      </c>
      <c r="BB149" s="2">
        <f>SUMIFS(Import!BB$2:BB$237,Import!$F$2:$F$237,$F149,Import!$G$2:$G$237,$G149)</f>
        <v>0</v>
      </c>
      <c r="BC149" s="2">
        <f>SUMIFS(Import!BC$2:BC$237,Import!$F$2:$F$237,$F149,Import!$G$2:$G$237,$G149)</f>
        <v>0</v>
      </c>
      <c r="BD149" s="2">
        <f>SUMIFS(Import!BD$2:BD$237,Import!$F$2:$F$237,$F149,Import!$G$2:$G$237,$G149)</f>
        <v>0</v>
      </c>
      <c r="BE149" s="2">
        <f>SUMIFS(Import!BE$2:BE$237,Import!$F$2:$F$237,$F149,Import!$G$2:$G$237,$G149)</f>
        <v>0</v>
      </c>
      <c r="BF149" s="2">
        <f t="shared" si="82"/>
        <v>0</v>
      </c>
      <c r="BG149" s="2">
        <f t="shared" si="82"/>
        <v>0</v>
      </c>
      <c r="BH149" s="2">
        <f t="shared" si="82"/>
        <v>0</v>
      </c>
      <c r="BI149" s="2">
        <f>SUMIFS(Import!BI$2:BI$237,Import!$F$2:$F$237,$F149,Import!$G$2:$G$237,$G149)</f>
        <v>0</v>
      </c>
      <c r="BJ149" s="2">
        <f>SUMIFS(Import!BJ$2:BJ$237,Import!$F$2:$F$237,$F149,Import!$G$2:$G$237,$G149)</f>
        <v>0</v>
      </c>
      <c r="BK149" s="2">
        <f>SUMIFS(Import!BK$2:BK$237,Import!$F$2:$F$237,$F149,Import!$G$2:$G$237,$G149)</f>
        <v>0</v>
      </c>
      <c r="BL149" s="2">
        <f>SUMIFS(Import!BL$2:BL$237,Import!$F$2:$F$237,$F149,Import!$G$2:$G$237,$G149)</f>
        <v>0</v>
      </c>
      <c r="BM149" s="2">
        <f t="shared" si="83"/>
        <v>0</v>
      </c>
      <c r="BN149" s="2">
        <f t="shared" si="83"/>
        <v>0</v>
      </c>
      <c r="BO149" s="2">
        <f t="shared" si="83"/>
        <v>0</v>
      </c>
      <c r="BP149" s="2">
        <f>SUMIFS(Import!BP$2:BP$237,Import!$F$2:$F$237,$F149,Import!$G$2:$G$237,$G149)</f>
        <v>0</v>
      </c>
      <c r="BQ149" s="2">
        <f>SUMIFS(Import!BQ$2:BQ$237,Import!$F$2:$F$237,$F149,Import!$G$2:$G$237,$G149)</f>
        <v>0</v>
      </c>
      <c r="BR149" s="2">
        <f>SUMIFS(Import!BR$2:BR$237,Import!$F$2:$F$237,$F149,Import!$G$2:$G$237,$G149)</f>
        <v>0</v>
      </c>
      <c r="BS149" s="2">
        <f>SUMIFS(Import!BS$2:BS$237,Import!$F$2:$F$237,$F149,Import!$G$2:$G$237,$G149)</f>
        <v>0</v>
      </c>
      <c r="BT149" s="2">
        <f t="shared" si="84"/>
        <v>0</v>
      </c>
      <c r="BU149" s="2">
        <f t="shared" si="84"/>
        <v>0</v>
      </c>
      <c r="BV149" s="2">
        <f t="shared" si="84"/>
        <v>0</v>
      </c>
      <c r="BW149" s="2">
        <f>SUMIFS(Import!BW$2:BW$237,Import!$F$2:$F$237,$F149,Import!$G$2:$G$237,$G149)</f>
        <v>0</v>
      </c>
      <c r="BX149" s="2">
        <f>SUMIFS(Import!BX$2:BX$237,Import!$F$2:$F$237,$F149,Import!$G$2:$G$237,$G149)</f>
        <v>0</v>
      </c>
      <c r="BY149" s="2">
        <f>SUMIFS(Import!BY$2:BY$237,Import!$F$2:$F$237,$F149,Import!$G$2:$G$237,$G149)</f>
        <v>0</v>
      </c>
      <c r="BZ149" s="2">
        <f>SUMIFS(Import!BZ$2:BZ$237,Import!$F$2:$F$237,$F149,Import!$G$2:$G$237,$G149)</f>
        <v>0</v>
      </c>
      <c r="CA149" s="2">
        <f t="shared" si="85"/>
        <v>0</v>
      </c>
      <c r="CB149" s="2">
        <f t="shared" si="85"/>
        <v>0</v>
      </c>
      <c r="CC149" s="2">
        <f t="shared" si="85"/>
        <v>0</v>
      </c>
      <c r="CD149" s="2">
        <f>SUMIFS(Import!CD$2:CD$237,Import!$F$2:$F$237,$F149,Import!$G$2:$G$237,$G149)</f>
        <v>0</v>
      </c>
      <c r="CE149" s="2">
        <f>SUMIFS(Import!CE$2:CE$237,Import!$F$2:$F$237,$F149,Import!$G$2:$G$237,$G149)</f>
        <v>0</v>
      </c>
      <c r="CF149" s="2">
        <f>SUMIFS(Import!CF$2:CF$237,Import!$F$2:$F$237,$F149,Import!$G$2:$G$237,$G149)</f>
        <v>0</v>
      </c>
      <c r="CG149" s="2">
        <f>SUMIFS(Import!CG$2:CG$237,Import!$F$2:$F$237,$F149,Import!$G$2:$G$237,$G149)</f>
        <v>0</v>
      </c>
      <c r="CH149" s="2">
        <f t="shared" si="86"/>
        <v>0</v>
      </c>
      <c r="CI149" s="2">
        <f t="shared" si="86"/>
        <v>0</v>
      </c>
      <c r="CJ149" s="2">
        <f t="shared" si="86"/>
        <v>0</v>
      </c>
      <c r="CK149" s="2">
        <f>SUMIFS(Import!CK$2:CK$237,Import!$F$2:$F$237,$F149,Import!$G$2:$G$237,$G149)</f>
        <v>0</v>
      </c>
      <c r="CL149" s="2">
        <f>SUMIFS(Import!CL$2:CL$237,Import!$F$2:$F$237,$F149,Import!$G$2:$G$237,$G149)</f>
        <v>0</v>
      </c>
      <c r="CM149" s="2">
        <f>SUMIFS(Import!CM$2:CM$237,Import!$F$2:$F$237,$F149,Import!$G$2:$G$237,$G149)</f>
        <v>0</v>
      </c>
      <c r="CN149" s="2">
        <f>SUMIFS(Import!CN$2:CN$237,Import!$F$2:$F$237,$F149,Import!$G$2:$G$237,$G149)</f>
        <v>0</v>
      </c>
      <c r="CO149" s="3">
        <f t="shared" si="87"/>
        <v>0</v>
      </c>
      <c r="CP149" s="3">
        <f t="shared" si="87"/>
        <v>0</v>
      </c>
      <c r="CQ149" s="3">
        <f t="shared" si="87"/>
        <v>0</v>
      </c>
      <c r="CR149" s="2">
        <f>SUMIFS(Import!CR$2:CR$237,Import!$F$2:$F$237,$F149,Import!$G$2:$G$237,$G149)</f>
        <v>0</v>
      </c>
      <c r="CS149" s="2">
        <f>SUMIFS(Import!CS$2:CS$237,Import!$F$2:$F$237,$F149,Import!$G$2:$G$237,$G149)</f>
        <v>0</v>
      </c>
      <c r="CT149" s="2">
        <f>SUMIFS(Import!CT$2:CT$237,Import!$F$2:$F$237,$F149,Import!$G$2:$G$237,$G149)</f>
        <v>0</v>
      </c>
    </row>
    <row r="150" spans="1:98" x14ac:dyDescent="0.25">
      <c r="A150" s="2" t="s">
        <v>38</v>
      </c>
      <c r="B150" s="2" t="s">
        <v>39</v>
      </c>
      <c r="C150" s="2">
        <v>1</v>
      </c>
      <c r="D150" s="2" t="s">
        <v>40</v>
      </c>
      <c r="E150" s="2">
        <v>37</v>
      </c>
      <c r="F150" s="2" t="s">
        <v>69</v>
      </c>
      <c r="G150" s="2">
        <v>1</v>
      </c>
      <c r="H150" s="2">
        <f>IF(SUMIFS(Import!H$2:H$237,Import!$F$2:$F$237,$F150,Import!$G$2:$G$237,$G150)=0,Data_T1!$H150,SUMIFS(Import!H$2:H$237,Import!$F$2:$F$237,$F150,Import!$G$2:$G$237,$G150))</f>
        <v>146</v>
      </c>
      <c r="I150" s="2">
        <f>SUMIFS(Import!I$2:I$237,Import!$F$2:$F$237,$F150,Import!$G$2:$G$237,$G150)</f>
        <v>54</v>
      </c>
      <c r="J150" s="2">
        <f>SUMIFS(Import!J$2:J$237,Import!$F$2:$F$237,$F150,Import!$G$2:$G$237,$G150)</f>
        <v>36.99</v>
      </c>
      <c r="K150" s="2">
        <f>SUMIFS(Import!K$2:K$237,Import!$F$2:$F$237,$F150,Import!$G$2:$G$237,$G150)</f>
        <v>92</v>
      </c>
      <c r="L150" s="2">
        <f>SUMIFS(Import!L$2:L$237,Import!$F$2:$F$237,$F150,Import!$G$2:$G$237,$G150)</f>
        <v>63.01</v>
      </c>
      <c r="M150" s="2">
        <f>SUMIFS(Import!M$2:M$237,Import!$F$2:$F$237,$F150,Import!$G$2:$G$237,$G150)</f>
        <v>1</v>
      </c>
      <c r="N150" s="2">
        <f>SUMIFS(Import!N$2:N$237,Import!$F$2:$F$237,$F150,Import!$G$2:$G$237,$G150)</f>
        <v>0.68</v>
      </c>
      <c r="O150" s="2">
        <f>SUMIFS(Import!O$2:O$237,Import!$F$2:$F$237,$F150,Import!$G$2:$G$237,$G150)</f>
        <v>1.0900000000000001</v>
      </c>
      <c r="P150" s="2">
        <f>SUMIFS(Import!P$2:P$237,Import!$F$2:$F$237,$F150,Import!$G$2:$G$237,$G150)</f>
        <v>0</v>
      </c>
      <c r="Q150" s="2">
        <f>SUMIFS(Import!Q$2:Q$237,Import!$F$2:$F$237,$F150,Import!$G$2:$G$237,$G150)</f>
        <v>0</v>
      </c>
      <c r="R150" s="2">
        <f>SUMIFS(Import!R$2:R$237,Import!$F$2:$F$237,$F150,Import!$G$2:$G$237,$G150)</f>
        <v>0</v>
      </c>
      <c r="S150" s="2">
        <f>SUMIFS(Import!S$2:S$237,Import!$F$2:$F$237,$F150,Import!$G$2:$G$237,$G150)</f>
        <v>91</v>
      </c>
      <c r="T150" s="2">
        <f>SUMIFS(Import!T$2:T$237,Import!$F$2:$F$237,$F150,Import!$G$2:$G$237,$G150)</f>
        <v>62.33</v>
      </c>
      <c r="U150" s="2">
        <f>SUMIFS(Import!U$2:U$237,Import!$F$2:$F$237,$F150,Import!$G$2:$G$237,$G150)</f>
        <v>98.91</v>
      </c>
      <c r="V150" s="2">
        <f>SUMIFS(Import!V$2:V$237,Import!$F$2:$F$237,$F150,Import!$G$2:$G$237,$G150)</f>
        <v>1</v>
      </c>
      <c r="W150" s="2" t="str">
        <f t="shared" si="77"/>
        <v>M</v>
      </c>
      <c r="X150" s="2" t="str">
        <f t="shared" si="77"/>
        <v>GREIG</v>
      </c>
      <c r="Y150" s="2" t="str">
        <f t="shared" si="77"/>
        <v>Moana</v>
      </c>
      <c r="Z150" s="2">
        <f>SUMIFS(Import!Z$2:Z$237,Import!$F$2:$F$237,$F150,Import!$G$2:$G$237,$G150)</f>
        <v>25</v>
      </c>
      <c r="AA150" s="2">
        <f>SUMIFS(Import!AA$2:AA$237,Import!$F$2:$F$237,$F150,Import!$G$2:$G$237,$G150)</f>
        <v>17.12</v>
      </c>
      <c r="AB150" s="2">
        <f>SUMIFS(Import!AB$2:AB$237,Import!$F$2:$F$237,$F150,Import!$G$2:$G$237,$G150)</f>
        <v>27.47</v>
      </c>
      <c r="AC150" s="2">
        <f>SUMIFS(Import!AC$2:AC$237,Import!$F$2:$F$237,$F150,Import!$G$2:$G$237,$G150)</f>
        <v>3</v>
      </c>
      <c r="AD150" s="2" t="str">
        <f t="shared" si="78"/>
        <v>F</v>
      </c>
      <c r="AE150" s="2" t="str">
        <f t="shared" si="78"/>
        <v>SAGE</v>
      </c>
      <c r="AF150" s="2" t="str">
        <f t="shared" si="78"/>
        <v>Maina</v>
      </c>
      <c r="AG150" s="2">
        <f>SUMIFS(Import!AG$2:AG$237,Import!$F$2:$F$237,$F150,Import!$G$2:$G$237,$G150)</f>
        <v>66</v>
      </c>
      <c r="AH150" s="2">
        <f>SUMIFS(Import!AH$2:AH$237,Import!$F$2:$F$237,$F150,Import!$G$2:$G$237,$G150)</f>
        <v>45.21</v>
      </c>
      <c r="AI150" s="2">
        <f>SUMIFS(Import!AI$2:AI$237,Import!$F$2:$F$237,$F150,Import!$G$2:$G$237,$G150)</f>
        <v>72.53</v>
      </c>
      <c r="AJ150" s="2">
        <f>SUMIFS(Import!AJ$2:AJ$237,Import!$F$2:$F$237,$F150,Import!$G$2:$G$237,$G150)</f>
        <v>0</v>
      </c>
      <c r="AK150" s="2">
        <f t="shared" si="79"/>
        <v>0</v>
      </c>
      <c r="AL150" s="2">
        <f t="shared" si="79"/>
        <v>0</v>
      </c>
      <c r="AM150" s="2">
        <f t="shared" si="79"/>
        <v>0</v>
      </c>
      <c r="AN150" s="2">
        <f>SUMIFS(Import!AN$2:AN$237,Import!$F$2:$F$237,$F150,Import!$G$2:$G$237,$G150)</f>
        <v>0</v>
      </c>
      <c r="AO150" s="2">
        <f>SUMIFS(Import!AO$2:AO$237,Import!$F$2:$F$237,$F150,Import!$G$2:$G$237,$G150)</f>
        <v>0</v>
      </c>
      <c r="AP150" s="2">
        <f>SUMIFS(Import!AP$2:AP$237,Import!$F$2:$F$237,$F150,Import!$G$2:$G$237,$G150)</f>
        <v>0</v>
      </c>
      <c r="AQ150" s="2">
        <f>SUMIFS(Import!AQ$2:AQ$237,Import!$F$2:$F$237,$F150,Import!$G$2:$G$237,$G150)</f>
        <v>0</v>
      </c>
      <c r="AR150" s="2">
        <f t="shared" si="80"/>
        <v>0</v>
      </c>
      <c r="AS150" s="2">
        <f t="shared" si="80"/>
        <v>0</v>
      </c>
      <c r="AT150" s="2">
        <f t="shared" si="80"/>
        <v>0</v>
      </c>
      <c r="AU150" s="2">
        <f>SUMIFS(Import!AU$2:AU$237,Import!$F$2:$F$237,$F150,Import!$G$2:$G$237,$G150)</f>
        <v>0</v>
      </c>
      <c r="AV150" s="2">
        <f>SUMIFS(Import!AV$2:AV$237,Import!$F$2:$F$237,$F150,Import!$G$2:$G$237,$G150)</f>
        <v>0</v>
      </c>
      <c r="AW150" s="2">
        <f>SUMIFS(Import!AW$2:AW$237,Import!$F$2:$F$237,$F150,Import!$G$2:$G$237,$G150)</f>
        <v>0</v>
      </c>
      <c r="AX150" s="2">
        <f>SUMIFS(Import!AX$2:AX$237,Import!$F$2:$F$237,$F150,Import!$G$2:$G$237,$G150)</f>
        <v>0</v>
      </c>
      <c r="AY150" s="2">
        <f t="shared" si="81"/>
        <v>0</v>
      </c>
      <c r="AZ150" s="2">
        <f t="shared" si="81"/>
        <v>0</v>
      </c>
      <c r="BA150" s="2">
        <f t="shared" si="81"/>
        <v>0</v>
      </c>
      <c r="BB150" s="2">
        <f>SUMIFS(Import!BB$2:BB$237,Import!$F$2:$F$237,$F150,Import!$G$2:$G$237,$G150)</f>
        <v>0</v>
      </c>
      <c r="BC150" s="2">
        <f>SUMIFS(Import!BC$2:BC$237,Import!$F$2:$F$237,$F150,Import!$G$2:$G$237,$G150)</f>
        <v>0</v>
      </c>
      <c r="BD150" s="2">
        <f>SUMIFS(Import!BD$2:BD$237,Import!$F$2:$F$237,$F150,Import!$G$2:$G$237,$G150)</f>
        <v>0</v>
      </c>
      <c r="BE150" s="2">
        <f>SUMIFS(Import!BE$2:BE$237,Import!$F$2:$F$237,$F150,Import!$G$2:$G$237,$G150)</f>
        <v>0</v>
      </c>
      <c r="BF150" s="2">
        <f t="shared" si="82"/>
        <v>0</v>
      </c>
      <c r="BG150" s="2">
        <f t="shared" si="82"/>
        <v>0</v>
      </c>
      <c r="BH150" s="2">
        <f t="shared" si="82"/>
        <v>0</v>
      </c>
      <c r="BI150" s="2">
        <f>SUMIFS(Import!BI$2:BI$237,Import!$F$2:$F$237,$F150,Import!$G$2:$G$237,$G150)</f>
        <v>0</v>
      </c>
      <c r="BJ150" s="2">
        <f>SUMIFS(Import!BJ$2:BJ$237,Import!$F$2:$F$237,$F150,Import!$G$2:$G$237,$G150)</f>
        <v>0</v>
      </c>
      <c r="BK150" s="2">
        <f>SUMIFS(Import!BK$2:BK$237,Import!$F$2:$F$237,$F150,Import!$G$2:$G$237,$G150)</f>
        <v>0</v>
      </c>
      <c r="BL150" s="2">
        <f>SUMIFS(Import!BL$2:BL$237,Import!$F$2:$F$237,$F150,Import!$G$2:$G$237,$G150)</f>
        <v>0</v>
      </c>
      <c r="BM150" s="2">
        <f t="shared" si="83"/>
        <v>0</v>
      </c>
      <c r="BN150" s="2">
        <f t="shared" si="83"/>
        <v>0</v>
      </c>
      <c r="BO150" s="2">
        <f t="shared" si="83"/>
        <v>0</v>
      </c>
      <c r="BP150" s="2">
        <f>SUMIFS(Import!BP$2:BP$237,Import!$F$2:$F$237,$F150,Import!$G$2:$G$237,$G150)</f>
        <v>0</v>
      </c>
      <c r="BQ150" s="2">
        <f>SUMIFS(Import!BQ$2:BQ$237,Import!$F$2:$F$237,$F150,Import!$G$2:$G$237,$G150)</f>
        <v>0</v>
      </c>
      <c r="BR150" s="2">
        <f>SUMIFS(Import!BR$2:BR$237,Import!$F$2:$F$237,$F150,Import!$G$2:$G$237,$G150)</f>
        <v>0</v>
      </c>
      <c r="BS150" s="2">
        <f>SUMIFS(Import!BS$2:BS$237,Import!$F$2:$F$237,$F150,Import!$G$2:$G$237,$G150)</f>
        <v>0</v>
      </c>
      <c r="BT150" s="2">
        <f t="shared" si="84"/>
        <v>0</v>
      </c>
      <c r="BU150" s="2">
        <f t="shared" si="84"/>
        <v>0</v>
      </c>
      <c r="BV150" s="2">
        <f t="shared" si="84"/>
        <v>0</v>
      </c>
      <c r="BW150" s="2">
        <f>SUMIFS(Import!BW$2:BW$237,Import!$F$2:$F$237,$F150,Import!$G$2:$G$237,$G150)</f>
        <v>0</v>
      </c>
      <c r="BX150" s="2">
        <f>SUMIFS(Import!BX$2:BX$237,Import!$F$2:$F$237,$F150,Import!$G$2:$G$237,$G150)</f>
        <v>0</v>
      </c>
      <c r="BY150" s="2">
        <f>SUMIFS(Import!BY$2:BY$237,Import!$F$2:$F$237,$F150,Import!$G$2:$G$237,$G150)</f>
        <v>0</v>
      </c>
      <c r="BZ150" s="2">
        <f>SUMIFS(Import!BZ$2:BZ$237,Import!$F$2:$F$237,$F150,Import!$G$2:$G$237,$G150)</f>
        <v>0</v>
      </c>
      <c r="CA150" s="2">
        <f t="shared" si="85"/>
        <v>0</v>
      </c>
      <c r="CB150" s="2">
        <f t="shared" si="85"/>
        <v>0</v>
      </c>
      <c r="CC150" s="2">
        <f t="shared" si="85"/>
        <v>0</v>
      </c>
      <c r="CD150" s="2">
        <f>SUMIFS(Import!CD$2:CD$237,Import!$F$2:$F$237,$F150,Import!$G$2:$G$237,$G150)</f>
        <v>0</v>
      </c>
      <c r="CE150" s="2">
        <f>SUMIFS(Import!CE$2:CE$237,Import!$F$2:$F$237,$F150,Import!$G$2:$G$237,$G150)</f>
        <v>0</v>
      </c>
      <c r="CF150" s="2">
        <f>SUMIFS(Import!CF$2:CF$237,Import!$F$2:$F$237,$F150,Import!$G$2:$G$237,$G150)</f>
        <v>0</v>
      </c>
      <c r="CG150" s="2">
        <f>SUMIFS(Import!CG$2:CG$237,Import!$F$2:$F$237,$F150,Import!$G$2:$G$237,$G150)</f>
        <v>0</v>
      </c>
      <c r="CH150" s="2">
        <f t="shared" si="86"/>
        <v>0</v>
      </c>
      <c r="CI150" s="2">
        <f t="shared" si="86"/>
        <v>0</v>
      </c>
      <c r="CJ150" s="2">
        <f t="shared" si="86"/>
        <v>0</v>
      </c>
      <c r="CK150" s="2">
        <f>SUMIFS(Import!CK$2:CK$237,Import!$F$2:$F$237,$F150,Import!$G$2:$G$237,$G150)</f>
        <v>0</v>
      </c>
      <c r="CL150" s="2">
        <f>SUMIFS(Import!CL$2:CL$237,Import!$F$2:$F$237,$F150,Import!$G$2:$G$237,$G150)</f>
        <v>0</v>
      </c>
      <c r="CM150" s="2">
        <f>SUMIFS(Import!CM$2:CM$237,Import!$F$2:$F$237,$F150,Import!$G$2:$G$237,$G150)</f>
        <v>0</v>
      </c>
      <c r="CN150" s="2">
        <f>SUMIFS(Import!CN$2:CN$237,Import!$F$2:$F$237,$F150,Import!$G$2:$G$237,$G150)</f>
        <v>0</v>
      </c>
      <c r="CO150" s="3">
        <f t="shared" si="87"/>
        <v>0</v>
      </c>
      <c r="CP150" s="3">
        <f t="shared" si="87"/>
        <v>0</v>
      </c>
      <c r="CQ150" s="3">
        <f t="shared" si="87"/>
        <v>0</v>
      </c>
      <c r="CR150" s="2">
        <f>SUMIFS(Import!CR$2:CR$237,Import!$F$2:$F$237,$F150,Import!$G$2:$G$237,$G150)</f>
        <v>0</v>
      </c>
      <c r="CS150" s="2">
        <f>SUMIFS(Import!CS$2:CS$237,Import!$F$2:$F$237,$F150,Import!$G$2:$G$237,$G150)</f>
        <v>0</v>
      </c>
      <c r="CT150" s="2">
        <f>SUMIFS(Import!CT$2:CT$237,Import!$F$2:$F$237,$F150,Import!$G$2:$G$237,$G150)</f>
        <v>0</v>
      </c>
    </row>
    <row r="151" spans="1:98" x14ac:dyDescent="0.25">
      <c r="A151" s="2" t="s">
        <v>38</v>
      </c>
      <c r="B151" s="2" t="s">
        <v>39</v>
      </c>
      <c r="C151" s="2">
        <v>3</v>
      </c>
      <c r="D151" s="2" t="s">
        <v>44</v>
      </c>
      <c r="E151" s="2">
        <v>38</v>
      </c>
      <c r="F151" s="2" t="s">
        <v>70</v>
      </c>
      <c r="G151" s="2">
        <v>1</v>
      </c>
      <c r="H151" s="2">
        <f>IF(SUMIFS(Import!H$2:H$237,Import!$F$2:$F$237,$F151,Import!$G$2:$G$237,$G151)=0,Data_T1!$H151,SUMIFS(Import!H$2:H$237,Import!$F$2:$F$237,$F151,Import!$G$2:$G$237,$G151))</f>
        <v>1196</v>
      </c>
      <c r="I151" s="2">
        <f>SUMIFS(Import!I$2:I$237,Import!$F$2:$F$237,$F151,Import!$G$2:$G$237,$G151)</f>
        <v>754</v>
      </c>
      <c r="J151" s="2">
        <f>SUMIFS(Import!J$2:J$237,Import!$F$2:$F$237,$F151,Import!$G$2:$G$237,$G151)</f>
        <v>63.04</v>
      </c>
      <c r="K151" s="2">
        <f>SUMIFS(Import!K$2:K$237,Import!$F$2:$F$237,$F151,Import!$G$2:$G$237,$G151)</f>
        <v>442</v>
      </c>
      <c r="L151" s="2">
        <f>SUMIFS(Import!L$2:L$237,Import!$F$2:$F$237,$F151,Import!$G$2:$G$237,$G151)</f>
        <v>36.96</v>
      </c>
      <c r="M151" s="2">
        <f>SUMIFS(Import!M$2:M$237,Import!$F$2:$F$237,$F151,Import!$G$2:$G$237,$G151)</f>
        <v>15</v>
      </c>
      <c r="N151" s="2">
        <f>SUMIFS(Import!N$2:N$237,Import!$F$2:$F$237,$F151,Import!$G$2:$G$237,$G151)</f>
        <v>1.25</v>
      </c>
      <c r="O151" s="2">
        <f>SUMIFS(Import!O$2:O$237,Import!$F$2:$F$237,$F151,Import!$G$2:$G$237,$G151)</f>
        <v>3.39</v>
      </c>
      <c r="P151" s="2">
        <f>SUMIFS(Import!P$2:P$237,Import!$F$2:$F$237,$F151,Import!$G$2:$G$237,$G151)</f>
        <v>12</v>
      </c>
      <c r="Q151" s="2">
        <f>SUMIFS(Import!Q$2:Q$237,Import!$F$2:$F$237,$F151,Import!$G$2:$G$237,$G151)</f>
        <v>1</v>
      </c>
      <c r="R151" s="2">
        <f>SUMIFS(Import!R$2:R$237,Import!$F$2:$F$237,$F151,Import!$G$2:$G$237,$G151)</f>
        <v>2.71</v>
      </c>
      <c r="S151" s="2">
        <f>SUMIFS(Import!S$2:S$237,Import!$F$2:$F$237,$F151,Import!$G$2:$G$237,$G151)</f>
        <v>415</v>
      </c>
      <c r="T151" s="2">
        <f>SUMIFS(Import!T$2:T$237,Import!$F$2:$F$237,$F151,Import!$G$2:$G$237,$G151)</f>
        <v>34.700000000000003</v>
      </c>
      <c r="U151" s="2">
        <f>SUMIFS(Import!U$2:U$237,Import!$F$2:$F$237,$F151,Import!$G$2:$G$237,$G151)</f>
        <v>93.89</v>
      </c>
      <c r="V151" s="2">
        <f>SUMIFS(Import!V$2:V$237,Import!$F$2:$F$237,$F151,Import!$G$2:$G$237,$G151)</f>
        <v>1</v>
      </c>
      <c r="W151" s="2" t="str">
        <f t="shared" si="77"/>
        <v>M</v>
      </c>
      <c r="X151" s="2" t="str">
        <f t="shared" si="77"/>
        <v>HOWELL</v>
      </c>
      <c r="Y151" s="2" t="str">
        <f t="shared" si="77"/>
        <v>Patrick</v>
      </c>
      <c r="Z151" s="2">
        <f>SUMIFS(Import!Z$2:Z$237,Import!$F$2:$F$237,$F151,Import!$G$2:$G$237,$G151)</f>
        <v>241</v>
      </c>
      <c r="AA151" s="2">
        <f>SUMIFS(Import!AA$2:AA$237,Import!$F$2:$F$237,$F151,Import!$G$2:$G$237,$G151)</f>
        <v>20.149999999999999</v>
      </c>
      <c r="AB151" s="2">
        <f>SUMIFS(Import!AB$2:AB$237,Import!$F$2:$F$237,$F151,Import!$G$2:$G$237,$G151)</f>
        <v>58.07</v>
      </c>
      <c r="AC151" s="2">
        <f>SUMIFS(Import!AC$2:AC$237,Import!$F$2:$F$237,$F151,Import!$G$2:$G$237,$G151)</f>
        <v>5</v>
      </c>
      <c r="AD151" s="2" t="str">
        <f t="shared" si="78"/>
        <v>M</v>
      </c>
      <c r="AE151" s="2" t="str">
        <f t="shared" si="78"/>
        <v>BROTHERSON</v>
      </c>
      <c r="AF151" s="2" t="str">
        <f t="shared" si="78"/>
        <v>Moetai, Charles</v>
      </c>
      <c r="AG151" s="2">
        <f>SUMIFS(Import!AG$2:AG$237,Import!$F$2:$F$237,$F151,Import!$G$2:$G$237,$G151)</f>
        <v>174</v>
      </c>
      <c r="AH151" s="2">
        <f>SUMIFS(Import!AH$2:AH$237,Import!$F$2:$F$237,$F151,Import!$G$2:$G$237,$G151)</f>
        <v>14.55</v>
      </c>
      <c r="AI151" s="2">
        <f>SUMIFS(Import!AI$2:AI$237,Import!$F$2:$F$237,$F151,Import!$G$2:$G$237,$G151)</f>
        <v>41.93</v>
      </c>
      <c r="AJ151" s="2">
        <f>SUMIFS(Import!AJ$2:AJ$237,Import!$F$2:$F$237,$F151,Import!$G$2:$G$237,$G151)</f>
        <v>0</v>
      </c>
      <c r="AK151" s="2">
        <f t="shared" si="79"/>
        <v>0</v>
      </c>
      <c r="AL151" s="2">
        <f t="shared" si="79"/>
        <v>0</v>
      </c>
      <c r="AM151" s="2">
        <f t="shared" si="79"/>
        <v>0</v>
      </c>
      <c r="AN151" s="2">
        <f>SUMIFS(Import!AN$2:AN$237,Import!$F$2:$F$237,$F151,Import!$G$2:$G$237,$G151)</f>
        <v>0</v>
      </c>
      <c r="AO151" s="2">
        <f>SUMIFS(Import!AO$2:AO$237,Import!$F$2:$F$237,$F151,Import!$G$2:$G$237,$G151)</f>
        <v>0</v>
      </c>
      <c r="AP151" s="2">
        <f>SUMIFS(Import!AP$2:AP$237,Import!$F$2:$F$237,$F151,Import!$G$2:$G$237,$G151)</f>
        <v>0</v>
      </c>
      <c r="AQ151" s="2">
        <f>SUMIFS(Import!AQ$2:AQ$237,Import!$F$2:$F$237,$F151,Import!$G$2:$G$237,$G151)</f>
        <v>0</v>
      </c>
      <c r="AR151" s="2">
        <f t="shared" si="80"/>
        <v>0</v>
      </c>
      <c r="AS151" s="2">
        <f t="shared" si="80"/>
        <v>0</v>
      </c>
      <c r="AT151" s="2">
        <f t="shared" si="80"/>
        <v>0</v>
      </c>
      <c r="AU151" s="2">
        <f>SUMIFS(Import!AU$2:AU$237,Import!$F$2:$F$237,$F151,Import!$G$2:$G$237,$G151)</f>
        <v>0</v>
      </c>
      <c r="AV151" s="2">
        <f>SUMIFS(Import!AV$2:AV$237,Import!$F$2:$F$237,$F151,Import!$G$2:$G$237,$G151)</f>
        <v>0</v>
      </c>
      <c r="AW151" s="2">
        <f>SUMIFS(Import!AW$2:AW$237,Import!$F$2:$F$237,$F151,Import!$G$2:$G$237,$G151)</f>
        <v>0</v>
      </c>
      <c r="AX151" s="2">
        <f>SUMIFS(Import!AX$2:AX$237,Import!$F$2:$F$237,$F151,Import!$G$2:$G$237,$G151)</f>
        <v>0</v>
      </c>
      <c r="AY151" s="2">
        <f t="shared" si="81"/>
        <v>0</v>
      </c>
      <c r="AZ151" s="2">
        <f t="shared" si="81"/>
        <v>0</v>
      </c>
      <c r="BA151" s="2">
        <f t="shared" si="81"/>
        <v>0</v>
      </c>
      <c r="BB151" s="2">
        <f>SUMIFS(Import!BB$2:BB$237,Import!$F$2:$F$237,$F151,Import!$G$2:$G$237,$G151)</f>
        <v>0</v>
      </c>
      <c r="BC151" s="2">
        <f>SUMIFS(Import!BC$2:BC$237,Import!$F$2:$F$237,$F151,Import!$G$2:$G$237,$G151)</f>
        <v>0</v>
      </c>
      <c r="BD151" s="2">
        <f>SUMIFS(Import!BD$2:BD$237,Import!$F$2:$F$237,$F151,Import!$G$2:$G$237,$G151)</f>
        <v>0</v>
      </c>
      <c r="BE151" s="2">
        <f>SUMIFS(Import!BE$2:BE$237,Import!$F$2:$F$237,$F151,Import!$G$2:$G$237,$G151)</f>
        <v>0</v>
      </c>
      <c r="BF151" s="2">
        <f t="shared" si="82"/>
        <v>0</v>
      </c>
      <c r="BG151" s="2">
        <f t="shared" si="82"/>
        <v>0</v>
      </c>
      <c r="BH151" s="2">
        <f t="shared" si="82"/>
        <v>0</v>
      </c>
      <c r="BI151" s="2">
        <f>SUMIFS(Import!BI$2:BI$237,Import!$F$2:$F$237,$F151,Import!$G$2:$G$237,$G151)</f>
        <v>0</v>
      </c>
      <c r="BJ151" s="2">
        <f>SUMIFS(Import!BJ$2:BJ$237,Import!$F$2:$F$237,$F151,Import!$G$2:$G$237,$G151)</f>
        <v>0</v>
      </c>
      <c r="BK151" s="2">
        <f>SUMIFS(Import!BK$2:BK$237,Import!$F$2:$F$237,$F151,Import!$G$2:$G$237,$G151)</f>
        <v>0</v>
      </c>
      <c r="BL151" s="2">
        <f>SUMIFS(Import!BL$2:BL$237,Import!$F$2:$F$237,$F151,Import!$G$2:$G$237,$G151)</f>
        <v>0</v>
      </c>
      <c r="BM151" s="2">
        <f t="shared" si="83"/>
        <v>0</v>
      </c>
      <c r="BN151" s="2">
        <f t="shared" si="83"/>
        <v>0</v>
      </c>
      <c r="BO151" s="2">
        <f t="shared" si="83"/>
        <v>0</v>
      </c>
      <c r="BP151" s="2">
        <f>SUMIFS(Import!BP$2:BP$237,Import!$F$2:$F$237,$F151,Import!$G$2:$G$237,$G151)</f>
        <v>0</v>
      </c>
      <c r="BQ151" s="2">
        <f>SUMIFS(Import!BQ$2:BQ$237,Import!$F$2:$F$237,$F151,Import!$G$2:$G$237,$G151)</f>
        <v>0</v>
      </c>
      <c r="BR151" s="2">
        <f>SUMIFS(Import!BR$2:BR$237,Import!$F$2:$F$237,$F151,Import!$G$2:$G$237,$G151)</f>
        <v>0</v>
      </c>
      <c r="BS151" s="2">
        <f>SUMIFS(Import!BS$2:BS$237,Import!$F$2:$F$237,$F151,Import!$G$2:$G$237,$G151)</f>
        <v>0</v>
      </c>
      <c r="BT151" s="2">
        <f t="shared" si="84"/>
        <v>0</v>
      </c>
      <c r="BU151" s="2">
        <f t="shared" si="84"/>
        <v>0</v>
      </c>
      <c r="BV151" s="2">
        <f t="shared" si="84"/>
        <v>0</v>
      </c>
      <c r="BW151" s="2">
        <f>SUMIFS(Import!BW$2:BW$237,Import!$F$2:$F$237,$F151,Import!$G$2:$G$237,$G151)</f>
        <v>0</v>
      </c>
      <c r="BX151" s="2">
        <f>SUMIFS(Import!BX$2:BX$237,Import!$F$2:$F$237,$F151,Import!$G$2:$G$237,$G151)</f>
        <v>0</v>
      </c>
      <c r="BY151" s="2">
        <f>SUMIFS(Import!BY$2:BY$237,Import!$F$2:$F$237,$F151,Import!$G$2:$G$237,$G151)</f>
        <v>0</v>
      </c>
      <c r="BZ151" s="2">
        <f>SUMIFS(Import!BZ$2:BZ$237,Import!$F$2:$F$237,$F151,Import!$G$2:$G$237,$G151)</f>
        <v>0</v>
      </c>
      <c r="CA151" s="2">
        <f t="shared" si="85"/>
        <v>0</v>
      </c>
      <c r="CB151" s="2">
        <f t="shared" si="85"/>
        <v>0</v>
      </c>
      <c r="CC151" s="2">
        <f t="shared" si="85"/>
        <v>0</v>
      </c>
      <c r="CD151" s="2">
        <f>SUMIFS(Import!CD$2:CD$237,Import!$F$2:$F$237,$F151,Import!$G$2:$G$237,$G151)</f>
        <v>0</v>
      </c>
      <c r="CE151" s="2">
        <f>SUMIFS(Import!CE$2:CE$237,Import!$F$2:$F$237,$F151,Import!$G$2:$G$237,$G151)</f>
        <v>0</v>
      </c>
      <c r="CF151" s="2">
        <f>SUMIFS(Import!CF$2:CF$237,Import!$F$2:$F$237,$F151,Import!$G$2:$G$237,$G151)</f>
        <v>0</v>
      </c>
      <c r="CG151" s="2">
        <f>SUMIFS(Import!CG$2:CG$237,Import!$F$2:$F$237,$F151,Import!$G$2:$G$237,$G151)</f>
        <v>0</v>
      </c>
      <c r="CH151" s="2">
        <f t="shared" si="86"/>
        <v>0</v>
      </c>
      <c r="CI151" s="2">
        <f t="shared" si="86"/>
        <v>0</v>
      </c>
      <c r="CJ151" s="2">
        <f t="shared" si="86"/>
        <v>0</v>
      </c>
      <c r="CK151" s="2">
        <f>SUMIFS(Import!CK$2:CK$237,Import!$F$2:$F$237,$F151,Import!$G$2:$G$237,$G151)</f>
        <v>0</v>
      </c>
      <c r="CL151" s="2">
        <f>SUMIFS(Import!CL$2:CL$237,Import!$F$2:$F$237,$F151,Import!$G$2:$G$237,$G151)</f>
        <v>0</v>
      </c>
      <c r="CM151" s="2">
        <f>SUMIFS(Import!CM$2:CM$237,Import!$F$2:$F$237,$F151,Import!$G$2:$G$237,$G151)</f>
        <v>0</v>
      </c>
      <c r="CN151" s="2">
        <f>SUMIFS(Import!CN$2:CN$237,Import!$F$2:$F$237,$F151,Import!$G$2:$G$237,$G151)</f>
        <v>0</v>
      </c>
      <c r="CO151" s="3">
        <f t="shared" si="87"/>
        <v>0</v>
      </c>
      <c r="CP151" s="3">
        <f t="shared" si="87"/>
        <v>0</v>
      </c>
      <c r="CQ151" s="3">
        <f t="shared" si="87"/>
        <v>0</v>
      </c>
      <c r="CR151" s="2">
        <f>SUMIFS(Import!CR$2:CR$237,Import!$F$2:$F$237,$F151,Import!$G$2:$G$237,$G151)</f>
        <v>0</v>
      </c>
      <c r="CS151" s="2">
        <f>SUMIFS(Import!CS$2:CS$237,Import!$F$2:$F$237,$F151,Import!$G$2:$G$237,$G151)</f>
        <v>0</v>
      </c>
      <c r="CT151" s="2">
        <f>SUMIFS(Import!CT$2:CT$237,Import!$F$2:$F$237,$F151,Import!$G$2:$G$237,$G151)</f>
        <v>0</v>
      </c>
    </row>
    <row r="152" spans="1:98" x14ac:dyDescent="0.25">
      <c r="A152" s="2" t="s">
        <v>38</v>
      </c>
      <c r="B152" s="2" t="s">
        <v>39</v>
      </c>
      <c r="C152" s="2">
        <v>3</v>
      </c>
      <c r="D152" s="2" t="s">
        <v>44</v>
      </c>
      <c r="E152" s="2">
        <v>38</v>
      </c>
      <c r="F152" s="2" t="s">
        <v>70</v>
      </c>
      <c r="G152" s="2">
        <v>2</v>
      </c>
      <c r="H152" s="2">
        <f>IF(SUMIFS(Import!H$2:H$237,Import!$F$2:$F$237,$F152,Import!$G$2:$G$237,$G152)=0,Data_T1!$H152,SUMIFS(Import!H$2:H$237,Import!$F$2:$F$237,$F152,Import!$G$2:$G$237,$G152))</f>
        <v>1054</v>
      </c>
      <c r="I152" s="2">
        <f>SUMIFS(Import!I$2:I$237,Import!$F$2:$F$237,$F152,Import!$G$2:$G$237,$G152)</f>
        <v>520</v>
      </c>
      <c r="J152" s="2">
        <f>SUMIFS(Import!J$2:J$237,Import!$F$2:$F$237,$F152,Import!$G$2:$G$237,$G152)</f>
        <v>49.34</v>
      </c>
      <c r="K152" s="2">
        <f>SUMIFS(Import!K$2:K$237,Import!$F$2:$F$237,$F152,Import!$G$2:$G$237,$G152)</f>
        <v>534</v>
      </c>
      <c r="L152" s="2">
        <f>SUMIFS(Import!L$2:L$237,Import!$F$2:$F$237,$F152,Import!$G$2:$G$237,$G152)</f>
        <v>50.66</v>
      </c>
      <c r="M152" s="2">
        <f>SUMIFS(Import!M$2:M$237,Import!$F$2:$F$237,$F152,Import!$G$2:$G$237,$G152)</f>
        <v>14</v>
      </c>
      <c r="N152" s="2">
        <f>SUMIFS(Import!N$2:N$237,Import!$F$2:$F$237,$F152,Import!$G$2:$G$237,$G152)</f>
        <v>1.33</v>
      </c>
      <c r="O152" s="2">
        <f>SUMIFS(Import!O$2:O$237,Import!$F$2:$F$237,$F152,Import!$G$2:$G$237,$G152)</f>
        <v>2.62</v>
      </c>
      <c r="P152" s="2">
        <f>SUMIFS(Import!P$2:P$237,Import!$F$2:$F$237,$F152,Import!$G$2:$G$237,$G152)</f>
        <v>5</v>
      </c>
      <c r="Q152" s="2">
        <f>SUMIFS(Import!Q$2:Q$237,Import!$F$2:$F$237,$F152,Import!$G$2:$G$237,$G152)</f>
        <v>0.47</v>
      </c>
      <c r="R152" s="2">
        <f>SUMIFS(Import!R$2:R$237,Import!$F$2:$F$237,$F152,Import!$G$2:$G$237,$G152)</f>
        <v>0.94</v>
      </c>
      <c r="S152" s="2">
        <f>SUMIFS(Import!S$2:S$237,Import!$F$2:$F$237,$F152,Import!$G$2:$G$237,$G152)</f>
        <v>515</v>
      </c>
      <c r="T152" s="2">
        <f>SUMIFS(Import!T$2:T$237,Import!$F$2:$F$237,$F152,Import!$G$2:$G$237,$G152)</f>
        <v>48.86</v>
      </c>
      <c r="U152" s="2">
        <f>SUMIFS(Import!U$2:U$237,Import!$F$2:$F$237,$F152,Import!$G$2:$G$237,$G152)</f>
        <v>96.44</v>
      </c>
      <c r="V152" s="2">
        <f>SUMIFS(Import!V$2:V$237,Import!$F$2:$F$237,$F152,Import!$G$2:$G$237,$G152)</f>
        <v>1</v>
      </c>
      <c r="W152" s="2" t="str">
        <f t="shared" si="77"/>
        <v>M</v>
      </c>
      <c r="X152" s="2" t="str">
        <f t="shared" si="77"/>
        <v>HOWELL</v>
      </c>
      <c r="Y152" s="2" t="str">
        <f t="shared" si="77"/>
        <v>Patrick</v>
      </c>
      <c r="Z152" s="2">
        <f>SUMIFS(Import!Z$2:Z$237,Import!$F$2:$F$237,$F152,Import!$G$2:$G$237,$G152)</f>
        <v>231</v>
      </c>
      <c r="AA152" s="2">
        <f>SUMIFS(Import!AA$2:AA$237,Import!$F$2:$F$237,$F152,Import!$G$2:$G$237,$G152)</f>
        <v>21.92</v>
      </c>
      <c r="AB152" s="2">
        <f>SUMIFS(Import!AB$2:AB$237,Import!$F$2:$F$237,$F152,Import!$G$2:$G$237,$G152)</f>
        <v>44.85</v>
      </c>
      <c r="AC152" s="2">
        <f>SUMIFS(Import!AC$2:AC$237,Import!$F$2:$F$237,$F152,Import!$G$2:$G$237,$G152)</f>
        <v>5</v>
      </c>
      <c r="AD152" s="2" t="str">
        <f t="shared" si="78"/>
        <v>M</v>
      </c>
      <c r="AE152" s="2" t="str">
        <f t="shared" si="78"/>
        <v>BROTHERSON</v>
      </c>
      <c r="AF152" s="2" t="str">
        <f t="shared" si="78"/>
        <v>Moetai, Charles</v>
      </c>
      <c r="AG152" s="2">
        <f>SUMIFS(Import!AG$2:AG$237,Import!$F$2:$F$237,$F152,Import!$G$2:$G$237,$G152)</f>
        <v>284</v>
      </c>
      <c r="AH152" s="2">
        <f>SUMIFS(Import!AH$2:AH$237,Import!$F$2:$F$237,$F152,Import!$G$2:$G$237,$G152)</f>
        <v>26.94</v>
      </c>
      <c r="AI152" s="2">
        <f>SUMIFS(Import!AI$2:AI$237,Import!$F$2:$F$237,$F152,Import!$G$2:$G$237,$G152)</f>
        <v>55.15</v>
      </c>
      <c r="AJ152" s="2">
        <f>SUMIFS(Import!AJ$2:AJ$237,Import!$F$2:$F$237,$F152,Import!$G$2:$G$237,$G152)</f>
        <v>0</v>
      </c>
      <c r="AK152" s="2">
        <f t="shared" si="79"/>
        <v>0</v>
      </c>
      <c r="AL152" s="2">
        <f t="shared" si="79"/>
        <v>0</v>
      </c>
      <c r="AM152" s="2">
        <f t="shared" si="79"/>
        <v>0</v>
      </c>
      <c r="AN152" s="2">
        <f>SUMIFS(Import!AN$2:AN$237,Import!$F$2:$F$237,$F152,Import!$G$2:$G$237,$G152)</f>
        <v>0</v>
      </c>
      <c r="AO152" s="2">
        <f>SUMIFS(Import!AO$2:AO$237,Import!$F$2:$F$237,$F152,Import!$G$2:$G$237,$G152)</f>
        <v>0</v>
      </c>
      <c r="AP152" s="2">
        <f>SUMIFS(Import!AP$2:AP$237,Import!$F$2:$F$237,$F152,Import!$G$2:$G$237,$G152)</f>
        <v>0</v>
      </c>
      <c r="AQ152" s="2">
        <f>SUMIFS(Import!AQ$2:AQ$237,Import!$F$2:$F$237,$F152,Import!$G$2:$G$237,$G152)</f>
        <v>0</v>
      </c>
      <c r="AR152" s="2">
        <f t="shared" si="80"/>
        <v>0</v>
      </c>
      <c r="AS152" s="2">
        <f t="shared" si="80"/>
        <v>0</v>
      </c>
      <c r="AT152" s="2">
        <f t="shared" si="80"/>
        <v>0</v>
      </c>
      <c r="AU152" s="2">
        <f>SUMIFS(Import!AU$2:AU$237,Import!$F$2:$F$237,$F152,Import!$G$2:$G$237,$G152)</f>
        <v>0</v>
      </c>
      <c r="AV152" s="2">
        <f>SUMIFS(Import!AV$2:AV$237,Import!$F$2:$F$237,$F152,Import!$G$2:$G$237,$G152)</f>
        <v>0</v>
      </c>
      <c r="AW152" s="2">
        <f>SUMIFS(Import!AW$2:AW$237,Import!$F$2:$F$237,$F152,Import!$G$2:$G$237,$G152)</f>
        <v>0</v>
      </c>
      <c r="AX152" s="2">
        <f>SUMIFS(Import!AX$2:AX$237,Import!$F$2:$F$237,$F152,Import!$G$2:$G$237,$G152)</f>
        <v>0</v>
      </c>
      <c r="AY152" s="2">
        <f t="shared" si="81"/>
        <v>0</v>
      </c>
      <c r="AZ152" s="2">
        <f t="shared" si="81"/>
        <v>0</v>
      </c>
      <c r="BA152" s="2">
        <f t="shared" si="81"/>
        <v>0</v>
      </c>
      <c r="BB152" s="2">
        <f>SUMIFS(Import!BB$2:BB$237,Import!$F$2:$F$237,$F152,Import!$G$2:$G$237,$G152)</f>
        <v>0</v>
      </c>
      <c r="BC152" s="2">
        <f>SUMIFS(Import!BC$2:BC$237,Import!$F$2:$F$237,$F152,Import!$G$2:$G$237,$G152)</f>
        <v>0</v>
      </c>
      <c r="BD152" s="2">
        <f>SUMIFS(Import!BD$2:BD$237,Import!$F$2:$F$237,$F152,Import!$G$2:$G$237,$G152)</f>
        <v>0</v>
      </c>
      <c r="BE152" s="2">
        <f>SUMIFS(Import!BE$2:BE$237,Import!$F$2:$F$237,$F152,Import!$G$2:$G$237,$G152)</f>
        <v>0</v>
      </c>
      <c r="BF152" s="2">
        <f t="shared" si="82"/>
        <v>0</v>
      </c>
      <c r="BG152" s="2">
        <f t="shared" si="82"/>
        <v>0</v>
      </c>
      <c r="BH152" s="2">
        <f t="shared" si="82"/>
        <v>0</v>
      </c>
      <c r="BI152" s="2">
        <f>SUMIFS(Import!BI$2:BI$237,Import!$F$2:$F$237,$F152,Import!$G$2:$G$237,$G152)</f>
        <v>0</v>
      </c>
      <c r="BJ152" s="2">
        <f>SUMIFS(Import!BJ$2:BJ$237,Import!$F$2:$F$237,$F152,Import!$G$2:$G$237,$G152)</f>
        <v>0</v>
      </c>
      <c r="BK152" s="2">
        <f>SUMIFS(Import!BK$2:BK$237,Import!$F$2:$F$237,$F152,Import!$G$2:$G$237,$G152)</f>
        <v>0</v>
      </c>
      <c r="BL152" s="2">
        <f>SUMIFS(Import!BL$2:BL$237,Import!$F$2:$F$237,$F152,Import!$G$2:$G$237,$G152)</f>
        <v>0</v>
      </c>
      <c r="BM152" s="2">
        <f t="shared" si="83"/>
        <v>0</v>
      </c>
      <c r="BN152" s="2">
        <f t="shared" si="83"/>
        <v>0</v>
      </c>
      <c r="BO152" s="2">
        <f t="shared" si="83"/>
        <v>0</v>
      </c>
      <c r="BP152" s="2">
        <f>SUMIFS(Import!BP$2:BP$237,Import!$F$2:$F$237,$F152,Import!$G$2:$G$237,$G152)</f>
        <v>0</v>
      </c>
      <c r="BQ152" s="2">
        <f>SUMIFS(Import!BQ$2:BQ$237,Import!$F$2:$F$237,$F152,Import!$G$2:$G$237,$G152)</f>
        <v>0</v>
      </c>
      <c r="BR152" s="2">
        <f>SUMIFS(Import!BR$2:BR$237,Import!$F$2:$F$237,$F152,Import!$G$2:$G$237,$G152)</f>
        <v>0</v>
      </c>
      <c r="BS152" s="2">
        <f>SUMIFS(Import!BS$2:BS$237,Import!$F$2:$F$237,$F152,Import!$G$2:$G$237,$G152)</f>
        <v>0</v>
      </c>
      <c r="BT152" s="2">
        <f t="shared" si="84"/>
        <v>0</v>
      </c>
      <c r="BU152" s="2">
        <f t="shared" si="84"/>
        <v>0</v>
      </c>
      <c r="BV152" s="2">
        <f t="shared" si="84"/>
        <v>0</v>
      </c>
      <c r="BW152" s="2">
        <f>SUMIFS(Import!BW$2:BW$237,Import!$F$2:$F$237,$F152,Import!$G$2:$G$237,$G152)</f>
        <v>0</v>
      </c>
      <c r="BX152" s="2">
        <f>SUMIFS(Import!BX$2:BX$237,Import!$F$2:$F$237,$F152,Import!$G$2:$G$237,$G152)</f>
        <v>0</v>
      </c>
      <c r="BY152" s="2">
        <f>SUMIFS(Import!BY$2:BY$237,Import!$F$2:$F$237,$F152,Import!$G$2:$G$237,$G152)</f>
        <v>0</v>
      </c>
      <c r="BZ152" s="2">
        <f>SUMIFS(Import!BZ$2:BZ$237,Import!$F$2:$F$237,$F152,Import!$G$2:$G$237,$G152)</f>
        <v>0</v>
      </c>
      <c r="CA152" s="2">
        <f t="shared" si="85"/>
        <v>0</v>
      </c>
      <c r="CB152" s="2">
        <f t="shared" si="85"/>
        <v>0</v>
      </c>
      <c r="CC152" s="2">
        <f t="shared" si="85"/>
        <v>0</v>
      </c>
      <c r="CD152" s="2">
        <f>SUMIFS(Import!CD$2:CD$237,Import!$F$2:$F$237,$F152,Import!$G$2:$G$237,$G152)</f>
        <v>0</v>
      </c>
      <c r="CE152" s="2">
        <f>SUMIFS(Import!CE$2:CE$237,Import!$F$2:$F$237,$F152,Import!$G$2:$G$237,$G152)</f>
        <v>0</v>
      </c>
      <c r="CF152" s="2">
        <f>SUMIFS(Import!CF$2:CF$237,Import!$F$2:$F$237,$F152,Import!$G$2:$G$237,$G152)</f>
        <v>0</v>
      </c>
      <c r="CG152" s="2">
        <f>SUMIFS(Import!CG$2:CG$237,Import!$F$2:$F$237,$F152,Import!$G$2:$G$237,$G152)</f>
        <v>0</v>
      </c>
      <c r="CH152" s="2">
        <f t="shared" si="86"/>
        <v>0</v>
      </c>
      <c r="CI152" s="2">
        <f t="shared" si="86"/>
        <v>0</v>
      </c>
      <c r="CJ152" s="2">
        <f t="shared" si="86"/>
        <v>0</v>
      </c>
      <c r="CK152" s="2">
        <f>SUMIFS(Import!CK$2:CK$237,Import!$F$2:$F$237,$F152,Import!$G$2:$G$237,$G152)</f>
        <v>0</v>
      </c>
      <c r="CL152" s="2">
        <f>SUMIFS(Import!CL$2:CL$237,Import!$F$2:$F$237,$F152,Import!$G$2:$G$237,$G152)</f>
        <v>0</v>
      </c>
      <c r="CM152" s="2">
        <f>SUMIFS(Import!CM$2:CM$237,Import!$F$2:$F$237,$F152,Import!$G$2:$G$237,$G152)</f>
        <v>0</v>
      </c>
      <c r="CN152" s="2">
        <f>SUMIFS(Import!CN$2:CN$237,Import!$F$2:$F$237,$F152,Import!$G$2:$G$237,$G152)</f>
        <v>0</v>
      </c>
      <c r="CO152" s="3">
        <f t="shared" si="87"/>
        <v>0</v>
      </c>
      <c r="CP152" s="3">
        <f t="shared" si="87"/>
        <v>0</v>
      </c>
      <c r="CQ152" s="3">
        <f t="shared" si="87"/>
        <v>0</v>
      </c>
      <c r="CR152" s="2">
        <f>SUMIFS(Import!CR$2:CR$237,Import!$F$2:$F$237,$F152,Import!$G$2:$G$237,$G152)</f>
        <v>0</v>
      </c>
      <c r="CS152" s="2">
        <f>SUMIFS(Import!CS$2:CS$237,Import!$F$2:$F$237,$F152,Import!$G$2:$G$237,$G152)</f>
        <v>0</v>
      </c>
      <c r="CT152" s="2">
        <f>SUMIFS(Import!CT$2:CT$237,Import!$F$2:$F$237,$F152,Import!$G$2:$G$237,$G152)</f>
        <v>0</v>
      </c>
    </row>
    <row r="153" spans="1:98" x14ac:dyDescent="0.25">
      <c r="A153" s="2" t="s">
        <v>38</v>
      </c>
      <c r="B153" s="2" t="s">
        <v>39</v>
      </c>
      <c r="C153" s="2">
        <v>3</v>
      </c>
      <c r="D153" s="2" t="s">
        <v>44</v>
      </c>
      <c r="E153" s="2">
        <v>38</v>
      </c>
      <c r="F153" s="2" t="s">
        <v>70</v>
      </c>
      <c r="G153" s="2">
        <v>3</v>
      </c>
      <c r="H153" s="2">
        <f>IF(SUMIFS(Import!H$2:H$237,Import!$F$2:$F$237,$F153,Import!$G$2:$G$237,$G153)=0,Data_T1!$H153,SUMIFS(Import!H$2:H$237,Import!$F$2:$F$237,$F153,Import!$G$2:$G$237,$G153))</f>
        <v>1173</v>
      </c>
      <c r="I153" s="2">
        <f>SUMIFS(Import!I$2:I$237,Import!$F$2:$F$237,$F153,Import!$G$2:$G$237,$G153)</f>
        <v>668</v>
      </c>
      <c r="J153" s="2">
        <f>SUMIFS(Import!J$2:J$237,Import!$F$2:$F$237,$F153,Import!$G$2:$G$237,$G153)</f>
        <v>56.95</v>
      </c>
      <c r="K153" s="2">
        <f>SUMIFS(Import!K$2:K$237,Import!$F$2:$F$237,$F153,Import!$G$2:$G$237,$G153)</f>
        <v>505</v>
      </c>
      <c r="L153" s="2">
        <f>SUMIFS(Import!L$2:L$237,Import!$F$2:$F$237,$F153,Import!$G$2:$G$237,$G153)</f>
        <v>43.05</v>
      </c>
      <c r="M153" s="2">
        <f>SUMIFS(Import!M$2:M$237,Import!$F$2:$F$237,$F153,Import!$G$2:$G$237,$G153)</f>
        <v>17</v>
      </c>
      <c r="N153" s="2">
        <f>SUMIFS(Import!N$2:N$237,Import!$F$2:$F$237,$F153,Import!$G$2:$G$237,$G153)</f>
        <v>1.45</v>
      </c>
      <c r="O153" s="2">
        <f>SUMIFS(Import!O$2:O$237,Import!$F$2:$F$237,$F153,Import!$G$2:$G$237,$G153)</f>
        <v>3.37</v>
      </c>
      <c r="P153" s="2">
        <f>SUMIFS(Import!P$2:P$237,Import!$F$2:$F$237,$F153,Import!$G$2:$G$237,$G153)</f>
        <v>10</v>
      </c>
      <c r="Q153" s="2">
        <f>SUMIFS(Import!Q$2:Q$237,Import!$F$2:$F$237,$F153,Import!$G$2:$G$237,$G153)</f>
        <v>0.85</v>
      </c>
      <c r="R153" s="2">
        <f>SUMIFS(Import!R$2:R$237,Import!$F$2:$F$237,$F153,Import!$G$2:$G$237,$G153)</f>
        <v>1.98</v>
      </c>
      <c r="S153" s="2">
        <f>SUMIFS(Import!S$2:S$237,Import!$F$2:$F$237,$F153,Import!$G$2:$G$237,$G153)</f>
        <v>478</v>
      </c>
      <c r="T153" s="2">
        <f>SUMIFS(Import!T$2:T$237,Import!$F$2:$F$237,$F153,Import!$G$2:$G$237,$G153)</f>
        <v>40.75</v>
      </c>
      <c r="U153" s="2">
        <f>SUMIFS(Import!U$2:U$237,Import!$F$2:$F$237,$F153,Import!$G$2:$G$237,$G153)</f>
        <v>94.65</v>
      </c>
      <c r="V153" s="2">
        <f>SUMIFS(Import!V$2:V$237,Import!$F$2:$F$237,$F153,Import!$G$2:$G$237,$G153)</f>
        <v>1</v>
      </c>
      <c r="W153" s="2" t="str">
        <f t="shared" si="77"/>
        <v>M</v>
      </c>
      <c r="X153" s="2" t="str">
        <f t="shared" si="77"/>
        <v>HOWELL</v>
      </c>
      <c r="Y153" s="2" t="str">
        <f t="shared" si="77"/>
        <v>Patrick</v>
      </c>
      <c r="Z153" s="2">
        <f>SUMIFS(Import!Z$2:Z$237,Import!$F$2:$F$237,$F153,Import!$G$2:$G$237,$G153)</f>
        <v>232</v>
      </c>
      <c r="AA153" s="2">
        <f>SUMIFS(Import!AA$2:AA$237,Import!$F$2:$F$237,$F153,Import!$G$2:$G$237,$G153)</f>
        <v>19.78</v>
      </c>
      <c r="AB153" s="2">
        <f>SUMIFS(Import!AB$2:AB$237,Import!$F$2:$F$237,$F153,Import!$G$2:$G$237,$G153)</f>
        <v>48.54</v>
      </c>
      <c r="AC153" s="2">
        <f>SUMIFS(Import!AC$2:AC$237,Import!$F$2:$F$237,$F153,Import!$G$2:$G$237,$G153)</f>
        <v>5</v>
      </c>
      <c r="AD153" s="2" t="str">
        <f t="shared" si="78"/>
        <v>M</v>
      </c>
      <c r="AE153" s="2" t="str">
        <f t="shared" si="78"/>
        <v>BROTHERSON</v>
      </c>
      <c r="AF153" s="2" t="str">
        <f t="shared" si="78"/>
        <v>Moetai, Charles</v>
      </c>
      <c r="AG153" s="2">
        <f>SUMIFS(Import!AG$2:AG$237,Import!$F$2:$F$237,$F153,Import!$G$2:$G$237,$G153)</f>
        <v>246</v>
      </c>
      <c r="AH153" s="2">
        <f>SUMIFS(Import!AH$2:AH$237,Import!$F$2:$F$237,$F153,Import!$G$2:$G$237,$G153)</f>
        <v>20.97</v>
      </c>
      <c r="AI153" s="2">
        <f>SUMIFS(Import!AI$2:AI$237,Import!$F$2:$F$237,$F153,Import!$G$2:$G$237,$G153)</f>
        <v>51.46</v>
      </c>
      <c r="AJ153" s="2">
        <f>SUMIFS(Import!AJ$2:AJ$237,Import!$F$2:$F$237,$F153,Import!$G$2:$G$237,$G153)</f>
        <v>0</v>
      </c>
      <c r="AK153" s="2">
        <f t="shared" si="79"/>
        <v>0</v>
      </c>
      <c r="AL153" s="2">
        <f t="shared" si="79"/>
        <v>0</v>
      </c>
      <c r="AM153" s="2">
        <f t="shared" si="79"/>
        <v>0</v>
      </c>
      <c r="AN153" s="2">
        <f>SUMIFS(Import!AN$2:AN$237,Import!$F$2:$F$237,$F153,Import!$G$2:$G$237,$G153)</f>
        <v>0</v>
      </c>
      <c r="AO153" s="2">
        <f>SUMIFS(Import!AO$2:AO$237,Import!$F$2:$F$237,$F153,Import!$G$2:$G$237,$G153)</f>
        <v>0</v>
      </c>
      <c r="AP153" s="2">
        <f>SUMIFS(Import!AP$2:AP$237,Import!$F$2:$F$237,$F153,Import!$G$2:$G$237,$G153)</f>
        <v>0</v>
      </c>
      <c r="AQ153" s="2">
        <f>SUMIFS(Import!AQ$2:AQ$237,Import!$F$2:$F$237,$F153,Import!$G$2:$G$237,$G153)</f>
        <v>0</v>
      </c>
      <c r="AR153" s="2">
        <f t="shared" si="80"/>
        <v>0</v>
      </c>
      <c r="AS153" s="2">
        <f t="shared" si="80"/>
        <v>0</v>
      </c>
      <c r="AT153" s="2">
        <f t="shared" si="80"/>
        <v>0</v>
      </c>
      <c r="AU153" s="2">
        <f>SUMIFS(Import!AU$2:AU$237,Import!$F$2:$F$237,$F153,Import!$G$2:$G$237,$G153)</f>
        <v>0</v>
      </c>
      <c r="AV153" s="2">
        <f>SUMIFS(Import!AV$2:AV$237,Import!$F$2:$F$237,$F153,Import!$G$2:$G$237,$G153)</f>
        <v>0</v>
      </c>
      <c r="AW153" s="2">
        <f>SUMIFS(Import!AW$2:AW$237,Import!$F$2:$F$237,$F153,Import!$G$2:$G$237,$G153)</f>
        <v>0</v>
      </c>
      <c r="AX153" s="2">
        <f>SUMIFS(Import!AX$2:AX$237,Import!$F$2:$F$237,$F153,Import!$G$2:$G$237,$G153)</f>
        <v>0</v>
      </c>
      <c r="AY153" s="2">
        <f t="shared" si="81"/>
        <v>0</v>
      </c>
      <c r="AZ153" s="2">
        <f t="shared" si="81"/>
        <v>0</v>
      </c>
      <c r="BA153" s="2">
        <f t="shared" si="81"/>
        <v>0</v>
      </c>
      <c r="BB153" s="2">
        <f>SUMIFS(Import!BB$2:BB$237,Import!$F$2:$F$237,$F153,Import!$G$2:$G$237,$G153)</f>
        <v>0</v>
      </c>
      <c r="BC153" s="2">
        <f>SUMIFS(Import!BC$2:BC$237,Import!$F$2:$F$237,$F153,Import!$G$2:$G$237,$G153)</f>
        <v>0</v>
      </c>
      <c r="BD153" s="2">
        <f>SUMIFS(Import!BD$2:BD$237,Import!$F$2:$F$237,$F153,Import!$G$2:$G$237,$G153)</f>
        <v>0</v>
      </c>
      <c r="BE153" s="2">
        <f>SUMIFS(Import!BE$2:BE$237,Import!$F$2:$F$237,$F153,Import!$G$2:$G$237,$G153)</f>
        <v>0</v>
      </c>
      <c r="BF153" s="2">
        <f t="shared" si="82"/>
        <v>0</v>
      </c>
      <c r="BG153" s="2">
        <f t="shared" si="82"/>
        <v>0</v>
      </c>
      <c r="BH153" s="2">
        <f t="shared" si="82"/>
        <v>0</v>
      </c>
      <c r="BI153" s="2">
        <f>SUMIFS(Import!BI$2:BI$237,Import!$F$2:$F$237,$F153,Import!$G$2:$G$237,$G153)</f>
        <v>0</v>
      </c>
      <c r="BJ153" s="2">
        <f>SUMIFS(Import!BJ$2:BJ$237,Import!$F$2:$F$237,$F153,Import!$G$2:$G$237,$G153)</f>
        <v>0</v>
      </c>
      <c r="BK153" s="2">
        <f>SUMIFS(Import!BK$2:BK$237,Import!$F$2:$F$237,$F153,Import!$G$2:$G$237,$G153)</f>
        <v>0</v>
      </c>
      <c r="BL153" s="2">
        <f>SUMIFS(Import!BL$2:BL$237,Import!$F$2:$F$237,$F153,Import!$G$2:$G$237,$G153)</f>
        <v>0</v>
      </c>
      <c r="BM153" s="2">
        <f t="shared" si="83"/>
        <v>0</v>
      </c>
      <c r="BN153" s="2">
        <f t="shared" si="83"/>
        <v>0</v>
      </c>
      <c r="BO153" s="2">
        <f t="shared" si="83"/>
        <v>0</v>
      </c>
      <c r="BP153" s="2">
        <f>SUMIFS(Import!BP$2:BP$237,Import!$F$2:$F$237,$F153,Import!$G$2:$G$237,$G153)</f>
        <v>0</v>
      </c>
      <c r="BQ153" s="2">
        <f>SUMIFS(Import!BQ$2:BQ$237,Import!$F$2:$F$237,$F153,Import!$G$2:$G$237,$G153)</f>
        <v>0</v>
      </c>
      <c r="BR153" s="2">
        <f>SUMIFS(Import!BR$2:BR$237,Import!$F$2:$F$237,$F153,Import!$G$2:$G$237,$G153)</f>
        <v>0</v>
      </c>
      <c r="BS153" s="2">
        <f>SUMIFS(Import!BS$2:BS$237,Import!$F$2:$F$237,$F153,Import!$G$2:$G$237,$G153)</f>
        <v>0</v>
      </c>
      <c r="BT153" s="2">
        <f t="shared" si="84"/>
        <v>0</v>
      </c>
      <c r="BU153" s="2">
        <f t="shared" si="84"/>
        <v>0</v>
      </c>
      <c r="BV153" s="2">
        <f t="shared" si="84"/>
        <v>0</v>
      </c>
      <c r="BW153" s="2">
        <f>SUMIFS(Import!BW$2:BW$237,Import!$F$2:$F$237,$F153,Import!$G$2:$G$237,$G153)</f>
        <v>0</v>
      </c>
      <c r="BX153" s="2">
        <f>SUMIFS(Import!BX$2:BX$237,Import!$F$2:$F$237,$F153,Import!$G$2:$G$237,$G153)</f>
        <v>0</v>
      </c>
      <c r="BY153" s="2">
        <f>SUMIFS(Import!BY$2:BY$237,Import!$F$2:$F$237,$F153,Import!$G$2:$G$237,$G153)</f>
        <v>0</v>
      </c>
      <c r="BZ153" s="2">
        <f>SUMIFS(Import!BZ$2:BZ$237,Import!$F$2:$F$237,$F153,Import!$G$2:$G$237,$G153)</f>
        <v>0</v>
      </c>
      <c r="CA153" s="2">
        <f t="shared" si="85"/>
        <v>0</v>
      </c>
      <c r="CB153" s="2">
        <f t="shared" si="85"/>
        <v>0</v>
      </c>
      <c r="CC153" s="2">
        <f t="shared" si="85"/>
        <v>0</v>
      </c>
      <c r="CD153" s="2">
        <f>SUMIFS(Import!CD$2:CD$237,Import!$F$2:$F$237,$F153,Import!$G$2:$G$237,$G153)</f>
        <v>0</v>
      </c>
      <c r="CE153" s="2">
        <f>SUMIFS(Import!CE$2:CE$237,Import!$F$2:$F$237,$F153,Import!$G$2:$G$237,$G153)</f>
        <v>0</v>
      </c>
      <c r="CF153" s="2">
        <f>SUMIFS(Import!CF$2:CF$237,Import!$F$2:$F$237,$F153,Import!$G$2:$G$237,$G153)</f>
        <v>0</v>
      </c>
      <c r="CG153" s="2">
        <f>SUMIFS(Import!CG$2:CG$237,Import!$F$2:$F$237,$F153,Import!$G$2:$G$237,$G153)</f>
        <v>0</v>
      </c>
      <c r="CH153" s="2">
        <f t="shared" si="86"/>
        <v>0</v>
      </c>
      <c r="CI153" s="2">
        <f t="shared" si="86"/>
        <v>0</v>
      </c>
      <c r="CJ153" s="2">
        <f t="shared" si="86"/>
        <v>0</v>
      </c>
      <c r="CK153" s="2">
        <f>SUMIFS(Import!CK$2:CK$237,Import!$F$2:$F$237,$F153,Import!$G$2:$G$237,$G153)</f>
        <v>0</v>
      </c>
      <c r="CL153" s="2">
        <f>SUMIFS(Import!CL$2:CL$237,Import!$F$2:$F$237,$F153,Import!$G$2:$G$237,$G153)</f>
        <v>0</v>
      </c>
      <c r="CM153" s="2">
        <f>SUMIFS(Import!CM$2:CM$237,Import!$F$2:$F$237,$F153,Import!$G$2:$G$237,$G153)</f>
        <v>0</v>
      </c>
      <c r="CN153" s="2">
        <f>SUMIFS(Import!CN$2:CN$237,Import!$F$2:$F$237,$F153,Import!$G$2:$G$237,$G153)</f>
        <v>0</v>
      </c>
      <c r="CO153" s="3">
        <f t="shared" si="87"/>
        <v>0</v>
      </c>
      <c r="CP153" s="3">
        <f t="shared" si="87"/>
        <v>0</v>
      </c>
      <c r="CQ153" s="3">
        <f t="shared" si="87"/>
        <v>0</v>
      </c>
      <c r="CR153" s="2">
        <f>SUMIFS(Import!CR$2:CR$237,Import!$F$2:$F$237,$F153,Import!$G$2:$G$237,$G153)</f>
        <v>0</v>
      </c>
      <c r="CS153" s="2">
        <f>SUMIFS(Import!CS$2:CS$237,Import!$F$2:$F$237,$F153,Import!$G$2:$G$237,$G153)</f>
        <v>0</v>
      </c>
      <c r="CT153" s="2">
        <f>SUMIFS(Import!CT$2:CT$237,Import!$F$2:$F$237,$F153,Import!$G$2:$G$237,$G153)</f>
        <v>0</v>
      </c>
    </row>
    <row r="154" spans="1:98" x14ac:dyDescent="0.25">
      <c r="A154" s="2" t="s">
        <v>38</v>
      </c>
      <c r="B154" s="2" t="s">
        <v>39</v>
      </c>
      <c r="C154" s="2">
        <v>3</v>
      </c>
      <c r="D154" s="2" t="s">
        <v>44</v>
      </c>
      <c r="E154" s="2">
        <v>38</v>
      </c>
      <c r="F154" s="2" t="s">
        <v>70</v>
      </c>
      <c r="G154" s="2">
        <v>4</v>
      </c>
      <c r="H154" s="2">
        <f>IF(SUMIFS(Import!H$2:H$237,Import!$F$2:$F$237,$F154,Import!$G$2:$G$237,$G154)=0,Data_T1!$H154,SUMIFS(Import!H$2:H$237,Import!$F$2:$F$237,$F154,Import!$G$2:$G$237,$G154))</f>
        <v>1076</v>
      </c>
      <c r="I154" s="2">
        <f>SUMIFS(Import!I$2:I$237,Import!$F$2:$F$237,$F154,Import!$G$2:$G$237,$G154)</f>
        <v>659</v>
      </c>
      <c r="J154" s="2">
        <f>SUMIFS(Import!J$2:J$237,Import!$F$2:$F$237,$F154,Import!$G$2:$G$237,$G154)</f>
        <v>61.25</v>
      </c>
      <c r="K154" s="2">
        <f>SUMIFS(Import!K$2:K$237,Import!$F$2:$F$237,$F154,Import!$G$2:$G$237,$G154)</f>
        <v>417</v>
      </c>
      <c r="L154" s="2">
        <f>SUMIFS(Import!L$2:L$237,Import!$F$2:$F$237,$F154,Import!$G$2:$G$237,$G154)</f>
        <v>38.75</v>
      </c>
      <c r="M154" s="2">
        <f>SUMIFS(Import!M$2:M$237,Import!$F$2:$F$237,$F154,Import!$G$2:$G$237,$G154)</f>
        <v>28</v>
      </c>
      <c r="N154" s="2">
        <f>SUMIFS(Import!N$2:N$237,Import!$F$2:$F$237,$F154,Import!$G$2:$G$237,$G154)</f>
        <v>2.6</v>
      </c>
      <c r="O154" s="2">
        <f>SUMIFS(Import!O$2:O$237,Import!$F$2:$F$237,$F154,Import!$G$2:$G$237,$G154)</f>
        <v>6.71</v>
      </c>
      <c r="P154" s="2">
        <f>SUMIFS(Import!P$2:P$237,Import!$F$2:$F$237,$F154,Import!$G$2:$G$237,$G154)</f>
        <v>2</v>
      </c>
      <c r="Q154" s="2">
        <f>SUMIFS(Import!Q$2:Q$237,Import!$F$2:$F$237,$F154,Import!$G$2:$G$237,$G154)</f>
        <v>0.19</v>
      </c>
      <c r="R154" s="2">
        <f>SUMIFS(Import!R$2:R$237,Import!$F$2:$F$237,$F154,Import!$G$2:$G$237,$G154)</f>
        <v>0.48</v>
      </c>
      <c r="S154" s="2">
        <f>SUMIFS(Import!S$2:S$237,Import!$F$2:$F$237,$F154,Import!$G$2:$G$237,$G154)</f>
        <v>387</v>
      </c>
      <c r="T154" s="2">
        <f>SUMIFS(Import!T$2:T$237,Import!$F$2:$F$237,$F154,Import!$G$2:$G$237,$G154)</f>
        <v>35.97</v>
      </c>
      <c r="U154" s="2">
        <f>SUMIFS(Import!U$2:U$237,Import!$F$2:$F$237,$F154,Import!$G$2:$G$237,$G154)</f>
        <v>92.81</v>
      </c>
      <c r="V154" s="2">
        <f>SUMIFS(Import!V$2:V$237,Import!$F$2:$F$237,$F154,Import!$G$2:$G$237,$G154)</f>
        <v>1</v>
      </c>
      <c r="W154" s="2" t="str">
        <f t="shared" si="77"/>
        <v>M</v>
      </c>
      <c r="X154" s="2" t="str">
        <f t="shared" si="77"/>
        <v>HOWELL</v>
      </c>
      <c r="Y154" s="2" t="str">
        <f t="shared" si="77"/>
        <v>Patrick</v>
      </c>
      <c r="Z154" s="2">
        <f>SUMIFS(Import!Z$2:Z$237,Import!$F$2:$F$237,$F154,Import!$G$2:$G$237,$G154)</f>
        <v>291</v>
      </c>
      <c r="AA154" s="2">
        <f>SUMIFS(Import!AA$2:AA$237,Import!$F$2:$F$237,$F154,Import!$G$2:$G$237,$G154)</f>
        <v>27.04</v>
      </c>
      <c r="AB154" s="2">
        <f>SUMIFS(Import!AB$2:AB$237,Import!$F$2:$F$237,$F154,Import!$G$2:$G$237,$G154)</f>
        <v>75.19</v>
      </c>
      <c r="AC154" s="2">
        <f>SUMIFS(Import!AC$2:AC$237,Import!$F$2:$F$237,$F154,Import!$G$2:$G$237,$G154)</f>
        <v>5</v>
      </c>
      <c r="AD154" s="2" t="str">
        <f t="shared" si="78"/>
        <v>M</v>
      </c>
      <c r="AE154" s="2" t="str">
        <f t="shared" si="78"/>
        <v>BROTHERSON</v>
      </c>
      <c r="AF154" s="2" t="str">
        <f t="shared" si="78"/>
        <v>Moetai, Charles</v>
      </c>
      <c r="AG154" s="2">
        <f>SUMIFS(Import!AG$2:AG$237,Import!$F$2:$F$237,$F154,Import!$G$2:$G$237,$G154)</f>
        <v>96</v>
      </c>
      <c r="AH154" s="2">
        <f>SUMIFS(Import!AH$2:AH$237,Import!$F$2:$F$237,$F154,Import!$G$2:$G$237,$G154)</f>
        <v>8.92</v>
      </c>
      <c r="AI154" s="2">
        <f>SUMIFS(Import!AI$2:AI$237,Import!$F$2:$F$237,$F154,Import!$G$2:$G$237,$G154)</f>
        <v>24.81</v>
      </c>
      <c r="AJ154" s="2">
        <f>SUMIFS(Import!AJ$2:AJ$237,Import!$F$2:$F$237,$F154,Import!$G$2:$G$237,$G154)</f>
        <v>0</v>
      </c>
      <c r="AK154" s="2">
        <f t="shared" si="79"/>
        <v>0</v>
      </c>
      <c r="AL154" s="2">
        <f t="shared" si="79"/>
        <v>0</v>
      </c>
      <c r="AM154" s="2">
        <f t="shared" si="79"/>
        <v>0</v>
      </c>
      <c r="AN154" s="2">
        <f>SUMIFS(Import!AN$2:AN$237,Import!$F$2:$F$237,$F154,Import!$G$2:$G$237,$G154)</f>
        <v>0</v>
      </c>
      <c r="AO154" s="2">
        <f>SUMIFS(Import!AO$2:AO$237,Import!$F$2:$F$237,$F154,Import!$G$2:$G$237,$G154)</f>
        <v>0</v>
      </c>
      <c r="AP154" s="2">
        <f>SUMIFS(Import!AP$2:AP$237,Import!$F$2:$F$237,$F154,Import!$G$2:$G$237,$G154)</f>
        <v>0</v>
      </c>
      <c r="AQ154" s="2">
        <f>SUMIFS(Import!AQ$2:AQ$237,Import!$F$2:$F$237,$F154,Import!$G$2:$G$237,$G154)</f>
        <v>0</v>
      </c>
      <c r="AR154" s="2">
        <f t="shared" si="80"/>
        <v>0</v>
      </c>
      <c r="AS154" s="2">
        <f t="shared" si="80"/>
        <v>0</v>
      </c>
      <c r="AT154" s="2">
        <f t="shared" si="80"/>
        <v>0</v>
      </c>
      <c r="AU154" s="2">
        <f>SUMIFS(Import!AU$2:AU$237,Import!$F$2:$F$237,$F154,Import!$G$2:$G$237,$G154)</f>
        <v>0</v>
      </c>
      <c r="AV154" s="2">
        <f>SUMIFS(Import!AV$2:AV$237,Import!$F$2:$F$237,$F154,Import!$G$2:$G$237,$G154)</f>
        <v>0</v>
      </c>
      <c r="AW154" s="2">
        <f>SUMIFS(Import!AW$2:AW$237,Import!$F$2:$F$237,$F154,Import!$G$2:$G$237,$G154)</f>
        <v>0</v>
      </c>
      <c r="AX154" s="2">
        <f>SUMIFS(Import!AX$2:AX$237,Import!$F$2:$F$237,$F154,Import!$G$2:$G$237,$G154)</f>
        <v>0</v>
      </c>
      <c r="AY154" s="2">
        <f t="shared" si="81"/>
        <v>0</v>
      </c>
      <c r="AZ154" s="2">
        <f t="shared" si="81"/>
        <v>0</v>
      </c>
      <c r="BA154" s="2">
        <f t="shared" si="81"/>
        <v>0</v>
      </c>
      <c r="BB154" s="2">
        <f>SUMIFS(Import!BB$2:BB$237,Import!$F$2:$F$237,$F154,Import!$G$2:$G$237,$G154)</f>
        <v>0</v>
      </c>
      <c r="BC154" s="2">
        <f>SUMIFS(Import!BC$2:BC$237,Import!$F$2:$F$237,$F154,Import!$G$2:$G$237,$G154)</f>
        <v>0</v>
      </c>
      <c r="BD154" s="2">
        <f>SUMIFS(Import!BD$2:BD$237,Import!$F$2:$F$237,$F154,Import!$G$2:$G$237,$G154)</f>
        <v>0</v>
      </c>
      <c r="BE154" s="2">
        <f>SUMIFS(Import!BE$2:BE$237,Import!$F$2:$F$237,$F154,Import!$G$2:$G$237,$G154)</f>
        <v>0</v>
      </c>
      <c r="BF154" s="2">
        <f t="shared" si="82"/>
        <v>0</v>
      </c>
      <c r="BG154" s="2">
        <f t="shared" si="82"/>
        <v>0</v>
      </c>
      <c r="BH154" s="2">
        <f t="shared" si="82"/>
        <v>0</v>
      </c>
      <c r="BI154" s="2">
        <f>SUMIFS(Import!BI$2:BI$237,Import!$F$2:$F$237,$F154,Import!$G$2:$G$237,$G154)</f>
        <v>0</v>
      </c>
      <c r="BJ154" s="2">
        <f>SUMIFS(Import!BJ$2:BJ$237,Import!$F$2:$F$237,$F154,Import!$G$2:$G$237,$G154)</f>
        <v>0</v>
      </c>
      <c r="BK154" s="2">
        <f>SUMIFS(Import!BK$2:BK$237,Import!$F$2:$F$237,$F154,Import!$G$2:$G$237,$G154)</f>
        <v>0</v>
      </c>
      <c r="BL154" s="2">
        <f>SUMIFS(Import!BL$2:BL$237,Import!$F$2:$F$237,$F154,Import!$G$2:$G$237,$G154)</f>
        <v>0</v>
      </c>
      <c r="BM154" s="2">
        <f t="shared" si="83"/>
        <v>0</v>
      </c>
      <c r="BN154" s="2">
        <f t="shared" si="83"/>
        <v>0</v>
      </c>
      <c r="BO154" s="2">
        <f t="shared" si="83"/>
        <v>0</v>
      </c>
      <c r="BP154" s="2">
        <f>SUMIFS(Import!BP$2:BP$237,Import!$F$2:$F$237,$F154,Import!$G$2:$G$237,$G154)</f>
        <v>0</v>
      </c>
      <c r="BQ154" s="2">
        <f>SUMIFS(Import!BQ$2:BQ$237,Import!$F$2:$F$237,$F154,Import!$G$2:$G$237,$G154)</f>
        <v>0</v>
      </c>
      <c r="BR154" s="2">
        <f>SUMIFS(Import!BR$2:BR$237,Import!$F$2:$F$237,$F154,Import!$G$2:$G$237,$G154)</f>
        <v>0</v>
      </c>
      <c r="BS154" s="2">
        <f>SUMIFS(Import!BS$2:BS$237,Import!$F$2:$F$237,$F154,Import!$G$2:$G$237,$G154)</f>
        <v>0</v>
      </c>
      <c r="BT154" s="2">
        <f t="shared" si="84"/>
        <v>0</v>
      </c>
      <c r="BU154" s="2">
        <f t="shared" si="84"/>
        <v>0</v>
      </c>
      <c r="BV154" s="2">
        <f t="shared" si="84"/>
        <v>0</v>
      </c>
      <c r="BW154" s="2">
        <f>SUMIFS(Import!BW$2:BW$237,Import!$F$2:$F$237,$F154,Import!$G$2:$G$237,$G154)</f>
        <v>0</v>
      </c>
      <c r="BX154" s="2">
        <f>SUMIFS(Import!BX$2:BX$237,Import!$F$2:$F$237,$F154,Import!$G$2:$G$237,$G154)</f>
        <v>0</v>
      </c>
      <c r="BY154" s="2">
        <f>SUMIFS(Import!BY$2:BY$237,Import!$F$2:$F$237,$F154,Import!$G$2:$G$237,$G154)</f>
        <v>0</v>
      </c>
      <c r="BZ154" s="2">
        <f>SUMIFS(Import!BZ$2:BZ$237,Import!$F$2:$F$237,$F154,Import!$G$2:$G$237,$G154)</f>
        <v>0</v>
      </c>
      <c r="CA154" s="2">
        <f t="shared" si="85"/>
        <v>0</v>
      </c>
      <c r="CB154" s="2">
        <f t="shared" si="85"/>
        <v>0</v>
      </c>
      <c r="CC154" s="2">
        <f t="shared" si="85"/>
        <v>0</v>
      </c>
      <c r="CD154" s="2">
        <f>SUMIFS(Import!CD$2:CD$237,Import!$F$2:$F$237,$F154,Import!$G$2:$G$237,$G154)</f>
        <v>0</v>
      </c>
      <c r="CE154" s="2">
        <f>SUMIFS(Import!CE$2:CE$237,Import!$F$2:$F$237,$F154,Import!$G$2:$G$237,$G154)</f>
        <v>0</v>
      </c>
      <c r="CF154" s="2">
        <f>SUMIFS(Import!CF$2:CF$237,Import!$F$2:$F$237,$F154,Import!$G$2:$G$237,$G154)</f>
        <v>0</v>
      </c>
      <c r="CG154" s="2">
        <f>SUMIFS(Import!CG$2:CG$237,Import!$F$2:$F$237,$F154,Import!$G$2:$G$237,$G154)</f>
        <v>0</v>
      </c>
      <c r="CH154" s="2">
        <f t="shared" si="86"/>
        <v>0</v>
      </c>
      <c r="CI154" s="2">
        <f t="shared" si="86"/>
        <v>0</v>
      </c>
      <c r="CJ154" s="2">
        <f t="shared" si="86"/>
        <v>0</v>
      </c>
      <c r="CK154" s="2">
        <f>SUMIFS(Import!CK$2:CK$237,Import!$F$2:$F$237,$F154,Import!$G$2:$G$237,$G154)</f>
        <v>0</v>
      </c>
      <c r="CL154" s="2">
        <f>SUMIFS(Import!CL$2:CL$237,Import!$F$2:$F$237,$F154,Import!$G$2:$G$237,$G154)</f>
        <v>0</v>
      </c>
      <c r="CM154" s="2">
        <f>SUMIFS(Import!CM$2:CM$237,Import!$F$2:$F$237,$F154,Import!$G$2:$G$237,$G154)</f>
        <v>0</v>
      </c>
      <c r="CN154" s="2">
        <f>SUMIFS(Import!CN$2:CN$237,Import!$F$2:$F$237,$F154,Import!$G$2:$G$237,$G154)</f>
        <v>0</v>
      </c>
      <c r="CO154" s="3">
        <f t="shared" si="87"/>
        <v>0</v>
      </c>
      <c r="CP154" s="3">
        <f t="shared" si="87"/>
        <v>0</v>
      </c>
      <c r="CQ154" s="3">
        <f t="shared" si="87"/>
        <v>0</v>
      </c>
      <c r="CR154" s="2">
        <f>SUMIFS(Import!CR$2:CR$237,Import!$F$2:$F$237,$F154,Import!$G$2:$G$237,$G154)</f>
        <v>0</v>
      </c>
      <c r="CS154" s="2">
        <f>SUMIFS(Import!CS$2:CS$237,Import!$F$2:$F$237,$F154,Import!$G$2:$G$237,$G154)</f>
        <v>0</v>
      </c>
      <c r="CT154" s="2">
        <f>SUMIFS(Import!CT$2:CT$237,Import!$F$2:$F$237,$F154,Import!$G$2:$G$237,$G154)</f>
        <v>0</v>
      </c>
    </row>
    <row r="155" spans="1:98" x14ac:dyDescent="0.25">
      <c r="A155" s="2" t="s">
        <v>38</v>
      </c>
      <c r="B155" s="2" t="s">
        <v>39</v>
      </c>
      <c r="C155" s="2">
        <v>3</v>
      </c>
      <c r="D155" s="2" t="s">
        <v>44</v>
      </c>
      <c r="E155" s="2">
        <v>38</v>
      </c>
      <c r="F155" s="2" t="s">
        <v>70</v>
      </c>
      <c r="G155" s="2">
        <v>5</v>
      </c>
      <c r="H155" s="2">
        <f>IF(SUMIFS(Import!H$2:H$237,Import!$F$2:$F$237,$F155,Import!$G$2:$G$237,$G155)=0,Data_T1!$H155,SUMIFS(Import!H$2:H$237,Import!$F$2:$F$237,$F155,Import!$G$2:$G$237,$G155))</f>
        <v>1317</v>
      </c>
      <c r="I155" s="2">
        <f>SUMIFS(Import!I$2:I$237,Import!$F$2:$F$237,$F155,Import!$G$2:$G$237,$G155)</f>
        <v>818</v>
      </c>
      <c r="J155" s="2">
        <f>SUMIFS(Import!J$2:J$237,Import!$F$2:$F$237,$F155,Import!$G$2:$G$237,$G155)</f>
        <v>62.11</v>
      </c>
      <c r="K155" s="2">
        <f>SUMIFS(Import!K$2:K$237,Import!$F$2:$F$237,$F155,Import!$G$2:$G$237,$G155)</f>
        <v>499</v>
      </c>
      <c r="L155" s="2">
        <f>SUMIFS(Import!L$2:L$237,Import!$F$2:$F$237,$F155,Import!$G$2:$G$237,$G155)</f>
        <v>37.89</v>
      </c>
      <c r="M155" s="2">
        <f>SUMIFS(Import!M$2:M$237,Import!$F$2:$F$237,$F155,Import!$G$2:$G$237,$G155)</f>
        <v>21</v>
      </c>
      <c r="N155" s="2">
        <f>SUMIFS(Import!N$2:N$237,Import!$F$2:$F$237,$F155,Import!$G$2:$G$237,$G155)</f>
        <v>1.59</v>
      </c>
      <c r="O155" s="2">
        <f>SUMIFS(Import!O$2:O$237,Import!$F$2:$F$237,$F155,Import!$G$2:$G$237,$G155)</f>
        <v>4.21</v>
      </c>
      <c r="P155" s="2">
        <f>SUMIFS(Import!P$2:P$237,Import!$F$2:$F$237,$F155,Import!$G$2:$G$237,$G155)</f>
        <v>12</v>
      </c>
      <c r="Q155" s="2">
        <f>SUMIFS(Import!Q$2:Q$237,Import!$F$2:$F$237,$F155,Import!$G$2:$G$237,$G155)</f>
        <v>0.91</v>
      </c>
      <c r="R155" s="2">
        <f>SUMIFS(Import!R$2:R$237,Import!$F$2:$F$237,$F155,Import!$G$2:$G$237,$G155)</f>
        <v>2.4</v>
      </c>
      <c r="S155" s="2">
        <f>SUMIFS(Import!S$2:S$237,Import!$F$2:$F$237,$F155,Import!$G$2:$G$237,$G155)</f>
        <v>466</v>
      </c>
      <c r="T155" s="2">
        <f>SUMIFS(Import!T$2:T$237,Import!$F$2:$F$237,$F155,Import!$G$2:$G$237,$G155)</f>
        <v>35.380000000000003</v>
      </c>
      <c r="U155" s="2">
        <f>SUMIFS(Import!U$2:U$237,Import!$F$2:$F$237,$F155,Import!$G$2:$G$237,$G155)</f>
        <v>93.39</v>
      </c>
      <c r="V155" s="2">
        <f>SUMIFS(Import!V$2:V$237,Import!$F$2:$F$237,$F155,Import!$G$2:$G$237,$G155)</f>
        <v>1</v>
      </c>
      <c r="W155" s="2" t="str">
        <f t="shared" si="77"/>
        <v>M</v>
      </c>
      <c r="X155" s="2" t="str">
        <f t="shared" si="77"/>
        <v>HOWELL</v>
      </c>
      <c r="Y155" s="2" t="str">
        <f t="shared" si="77"/>
        <v>Patrick</v>
      </c>
      <c r="Z155" s="2">
        <f>SUMIFS(Import!Z$2:Z$237,Import!$F$2:$F$237,$F155,Import!$G$2:$G$237,$G155)</f>
        <v>344</v>
      </c>
      <c r="AA155" s="2">
        <f>SUMIFS(Import!AA$2:AA$237,Import!$F$2:$F$237,$F155,Import!$G$2:$G$237,$G155)</f>
        <v>26.12</v>
      </c>
      <c r="AB155" s="2">
        <f>SUMIFS(Import!AB$2:AB$237,Import!$F$2:$F$237,$F155,Import!$G$2:$G$237,$G155)</f>
        <v>73.819999999999993</v>
      </c>
      <c r="AC155" s="2">
        <f>SUMIFS(Import!AC$2:AC$237,Import!$F$2:$F$237,$F155,Import!$G$2:$G$237,$G155)</f>
        <v>5</v>
      </c>
      <c r="AD155" s="2" t="str">
        <f t="shared" si="78"/>
        <v>M</v>
      </c>
      <c r="AE155" s="2" t="str">
        <f t="shared" si="78"/>
        <v>BROTHERSON</v>
      </c>
      <c r="AF155" s="2" t="str">
        <f t="shared" si="78"/>
        <v>Moetai, Charles</v>
      </c>
      <c r="AG155" s="2">
        <f>SUMIFS(Import!AG$2:AG$237,Import!$F$2:$F$237,$F155,Import!$G$2:$G$237,$G155)</f>
        <v>122</v>
      </c>
      <c r="AH155" s="2">
        <f>SUMIFS(Import!AH$2:AH$237,Import!$F$2:$F$237,$F155,Import!$G$2:$G$237,$G155)</f>
        <v>9.26</v>
      </c>
      <c r="AI155" s="2">
        <f>SUMIFS(Import!AI$2:AI$237,Import!$F$2:$F$237,$F155,Import!$G$2:$G$237,$G155)</f>
        <v>26.18</v>
      </c>
      <c r="AJ155" s="2">
        <f>SUMIFS(Import!AJ$2:AJ$237,Import!$F$2:$F$237,$F155,Import!$G$2:$G$237,$G155)</f>
        <v>0</v>
      </c>
      <c r="AK155" s="2">
        <f t="shared" si="79"/>
        <v>0</v>
      </c>
      <c r="AL155" s="2">
        <f t="shared" si="79"/>
        <v>0</v>
      </c>
      <c r="AM155" s="2">
        <f t="shared" si="79"/>
        <v>0</v>
      </c>
      <c r="AN155" s="2">
        <f>SUMIFS(Import!AN$2:AN$237,Import!$F$2:$F$237,$F155,Import!$G$2:$G$237,$G155)</f>
        <v>0</v>
      </c>
      <c r="AO155" s="2">
        <f>SUMIFS(Import!AO$2:AO$237,Import!$F$2:$F$237,$F155,Import!$G$2:$G$237,$G155)</f>
        <v>0</v>
      </c>
      <c r="AP155" s="2">
        <f>SUMIFS(Import!AP$2:AP$237,Import!$F$2:$F$237,$F155,Import!$G$2:$G$237,$G155)</f>
        <v>0</v>
      </c>
      <c r="AQ155" s="2">
        <f>SUMIFS(Import!AQ$2:AQ$237,Import!$F$2:$F$237,$F155,Import!$G$2:$G$237,$G155)</f>
        <v>0</v>
      </c>
      <c r="AR155" s="2">
        <f t="shared" si="80"/>
        <v>0</v>
      </c>
      <c r="AS155" s="2">
        <f t="shared" si="80"/>
        <v>0</v>
      </c>
      <c r="AT155" s="2">
        <f t="shared" si="80"/>
        <v>0</v>
      </c>
      <c r="AU155" s="2">
        <f>SUMIFS(Import!AU$2:AU$237,Import!$F$2:$F$237,$F155,Import!$G$2:$G$237,$G155)</f>
        <v>0</v>
      </c>
      <c r="AV155" s="2">
        <f>SUMIFS(Import!AV$2:AV$237,Import!$F$2:$F$237,$F155,Import!$G$2:$G$237,$G155)</f>
        <v>0</v>
      </c>
      <c r="AW155" s="2">
        <f>SUMIFS(Import!AW$2:AW$237,Import!$F$2:$F$237,$F155,Import!$G$2:$G$237,$G155)</f>
        <v>0</v>
      </c>
      <c r="AX155" s="2">
        <f>SUMIFS(Import!AX$2:AX$237,Import!$F$2:$F$237,$F155,Import!$G$2:$G$237,$G155)</f>
        <v>0</v>
      </c>
      <c r="AY155" s="2">
        <f t="shared" si="81"/>
        <v>0</v>
      </c>
      <c r="AZ155" s="2">
        <f t="shared" si="81"/>
        <v>0</v>
      </c>
      <c r="BA155" s="2">
        <f t="shared" si="81"/>
        <v>0</v>
      </c>
      <c r="BB155" s="2">
        <f>SUMIFS(Import!BB$2:BB$237,Import!$F$2:$F$237,$F155,Import!$G$2:$G$237,$G155)</f>
        <v>0</v>
      </c>
      <c r="BC155" s="2">
        <f>SUMIFS(Import!BC$2:BC$237,Import!$F$2:$F$237,$F155,Import!$G$2:$G$237,$G155)</f>
        <v>0</v>
      </c>
      <c r="BD155" s="2">
        <f>SUMIFS(Import!BD$2:BD$237,Import!$F$2:$F$237,$F155,Import!$G$2:$G$237,$G155)</f>
        <v>0</v>
      </c>
      <c r="BE155" s="2">
        <f>SUMIFS(Import!BE$2:BE$237,Import!$F$2:$F$237,$F155,Import!$G$2:$G$237,$G155)</f>
        <v>0</v>
      </c>
      <c r="BF155" s="2">
        <f t="shared" si="82"/>
        <v>0</v>
      </c>
      <c r="BG155" s="2">
        <f t="shared" si="82"/>
        <v>0</v>
      </c>
      <c r="BH155" s="2">
        <f t="shared" si="82"/>
        <v>0</v>
      </c>
      <c r="BI155" s="2">
        <f>SUMIFS(Import!BI$2:BI$237,Import!$F$2:$F$237,$F155,Import!$G$2:$G$237,$G155)</f>
        <v>0</v>
      </c>
      <c r="BJ155" s="2">
        <f>SUMIFS(Import!BJ$2:BJ$237,Import!$F$2:$F$237,$F155,Import!$G$2:$G$237,$G155)</f>
        <v>0</v>
      </c>
      <c r="BK155" s="2">
        <f>SUMIFS(Import!BK$2:BK$237,Import!$F$2:$F$237,$F155,Import!$G$2:$G$237,$G155)</f>
        <v>0</v>
      </c>
      <c r="BL155" s="2">
        <f>SUMIFS(Import!BL$2:BL$237,Import!$F$2:$F$237,$F155,Import!$G$2:$G$237,$G155)</f>
        <v>0</v>
      </c>
      <c r="BM155" s="2">
        <f t="shared" si="83"/>
        <v>0</v>
      </c>
      <c r="BN155" s="2">
        <f t="shared" si="83"/>
        <v>0</v>
      </c>
      <c r="BO155" s="2">
        <f t="shared" si="83"/>
        <v>0</v>
      </c>
      <c r="BP155" s="2">
        <f>SUMIFS(Import!BP$2:BP$237,Import!$F$2:$F$237,$F155,Import!$G$2:$G$237,$G155)</f>
        <v>0</v>
      </c>
      <c r="BQ155" s="2">
        <f>SUMIFS(Import!BQ$2:BQ$237,Import!$F$2:$F$237,$F155,Import!$G$2:$G$237,$G155)</f>
        <v>0</v>
      </c>
      <c r="BR155" s="2">
        <f>SUMIFS(Import!BR$2:BR$237,Import!$F$2:$F$237,$F155,Import!$G$2:$G$237,$G155)</f>
        <v>0</v>
      </c>
      <c r="BS155" s="2">
        <f>SUMIFS(Import!BS$2:BS$237,Import!$F$2:$F$237,$F155,Import!$G$2:$G$237,$G155)</f>
        <v>0</v>
      </c>
      <c r="BT155" s="2">
        <f t="shared" si="84"/>
        <v>0</v>
      </c>
      <c r="BU155" s="2">
        <f t="shared" si="84"/>
        <v>0</v>
      </c>
      <c r="BV155" s="2">
        <f t="shared" si="84"/>
        <v>0</v>
      </c>
      <c r="BW155" s="2">
        <f>SUMIFS(Import!BW$2:BW$237,Import!$F$2:$F$237,$F155,Import!$G$2:$G$237,$G155)</f>
        <v>0</v>
      </c>
      <c r="BX155" s="2">
        <f>SUMIFS(Import!BX$2:BX$237,Import!$F$2:$F$237,$F155,Import!$G$2:$G$237,$G155)</f>
        <v>0</v>
      </c>
      <c r="BY155" s="2">
        <f>SUMIFS(Import!BY$2:BY$237,Import!$F$2:$F$237,$F155,Import!$G$2:$G$237,$G155)</f>
        <v>0</v>
      </c>
      <c r="BZ155" s="2">
        <f>SUMIFS(Import!BZ$2:BZ$237,Import!$F$2:$F$237,$F155,Import!$G$2:$G$237,$G155)</f>
        <v>0</v>
      </c>
      <c r="CA155" s="2">
        <f t="shared" si="85"/>
        <v>0</v>
      </c>
      <c r="CB155" s="2">
        <f t="shared" si="85"/>
        <v>0</v>
      </c>
      <c r="CC155" s="2">
        <f t="shared" si="85"/>
        <v>0</v>
      </c>
      <c r="CD155" s="2">
        <f>SUMIFS(Import!CD$2:CD$237,Import!$F$2:$F$237,$F155,Import!$G$2:$G$237,$G155)</f>
        <v>0</v>
      </c>
      <c r="CE155" s="2">
        <f>SUMIFS(Import!CE$2:CE$237,Import!$F$2:$F$237,$F155,Import!$G$2:$G$237,$G155)</f>
        <v>0</v>
      </c>
      <c r="CF155" s="2">
        <f>SUMIFS(Import!CF$2:CF$237,Import!$F$2:$F$237,$F155,Import!$G$2:$G$237,$G155)</f>
        <v>0</v>
      </c>
      <c r="CG155" s="2">
        <f>SUMIFS(Import!CG$2:CG$237,Import!$F$2:$F$237,$F155,Import!$G$2:$G$237,$G155)</f>
        <v>0</v>
      </c>
      <c r="CH155" s="2">
        <f t="shared" si="86"/>
        <v>0</v>
      </c>
      <c r="CI155" s="2">
        <f t="shared" si="86"/>
        <v>0</v>
      </c>
      <c r="CJ155" s="2">
        <f t="shared" si="86"/>
        <v>0</v>
      </c>
      <c r="CK155" s="2">
        <f>SUMIFS(Import!CK$2:CK$237,Import!$F$2:$F$237,$F155,Import!$G$2:$G$237,$G155)</f>
        <v>0</v>
      </c>
      <c r="CL155" s="2">
        <f>SUMIFS(Import!CL$2:CL$237,Import!$F$2:$F$237,$F155,Import!$G$2:$G$237,$G155)</f>
        <v>0</v>
      </c>
      <c r="CM155" s="2">
        <f>SUMIFS(Import!CM$2:CM$237,Import!$F$2:$F$237,$F155,Import!$G$2:$G$237,$G155)</f>
        <v>0</v>
      </c>
      <c r="CN155" s="2">
        <f>SUMIFS(Import!CN$2:CN$237,Import!$F$2:$F$237,$F155,Import!$G$2:$G$237,$G155)</f>
        <v>0</v>
      </c>
      <c r="CO155" s="3">
        <f t="shared" si="87"/>
        <v>0</v>
      </c>
      <c r="CP155" s="3">
        <f t="shared" si="87"/>
        <v>0</v>
      </c>
      <c r="CQ155" s="3">
        <f t="shared" si="87"/>
        <v>0</v>
      </c>
      <c r="CR155" s="2">
        <f>SUMIFS(Import!CR$2:CR$237,Import!$F$2:$F$237,$F155,Import!$G$2:$G$237,$G155)</f>
        <v>0</v>
      </c>
      <c r="CS155" s="2">
        <f>SUMIFS(Import!CS$2:CS$237,Import!$F$2:$F$237,$F155,Import!$G$2:$G$237,$G155)</f>
        <v>0</v>
      </c>
      <c r="CT155" s="2">
        <f>SUMIFS(Import!CT$2:CT$237,Import!$F$2:$F$237,$F155,Import!$G$2:$G$237,$G155)</f>
        <v>0</v>
      </c>
    </row>
    <row r="156" spans="1:98" x14ac:dyDescent="0.25">
      <c r="A156" s="2" t="s">
        <v>38</v>
      </c>
      <c r="B156" s="2" t="s">
        <v>39</v>
      </c>
      <c r="C156" s="2">
        <v>3</v>
      </c>
      <c r="D156" s="2" t="s">
        <v>44</v>
      </c>
      <c r="E156" s="2">
        <v>38</v>
      </c>
      <c r="F156" s="2" t="s">
        <v>70</v>
      </c>
      <c r="G156" s="2">
        <v>6</v>
      </c>
      <c r="H156" s="2">
        <f>IF(SUMIFS(Import!H$2:H$237,Import!$F$2:$F$237,$F156,Import!$G$2:$G$237,$G156)=0,Data_T1!$H156,SUMIFS(Import!H$2:H$237,Import!$F$2:$F$237,$F156,Import!$G$2:$G$237,$G156))</f>
        <v>1112</v>
      </c>
      <c r="I156" s="2">
        <f>SUMIFS(Import!I$2:I$237,Import!$F$2:$F$237,$F156,Import!$G$2:$G$237,$G156)</f>
        <v>529</v>
      </c>
      <c r="J156" s="2">
        <f>SUMIFS(Import!J$2:J$237,Import!$F$2:$F$237,$F156,Import!$G$2:$G$237,$G156)</f>
        <v>47.57</v>
      </c>
      <c r="K156" s="2">
        <f>SUMIFS(Import!K$2:K$237,Import!$F$2:$F$237,$F156,Import!$G$2:$G$237,$G156)</f>
        <v>583</v>
      </c>
      <c r="L156" s="2">
        <f>SUMIFS(Import!L$2:L$237,Import!$F$2:$F$237,$F156,Import!$G$2:$G$237,$G156)</f>
        <v>52.43</v>
      </c>
      <c r="M156" s="2">
        <f>SUMIFS(Import!M$2:M$237,Import!$F$2:$F$237,$F156,Import!$G$2:$G$237,$G156)</f>
        <v>11</v>
      </c>
      <c r="N156" s="2">
        <f>SUMIFS(Import!N$2:N$237,Import!$F$2:$F$237,$F156,Import!$G$2:$G$237,$G156)</f>
        <v>0.99</v>
      </c>
      <c r="O156" s="2">
        <f>SUMIFS(Import!O$2:O$237,Import!$F$2:$F$237,$F156,Import!$G$2:$G$237,$G156)</f>
        <v>1.89</v>
      </c>
      <c r="P156" s="2">
        <f>SUMIFS(Import!P$2:P$237,Import!$F$2:$F$237,$F156,Import!$G$2:$G$237,$G156)</f>
        <v>8</v>
      </c>
      <c r="Q156" s="2">
        <f>SUMIFS(Import!Q$2:Q$237,Import!$F$2:$F$237,$F156,Import!$G$2:$G$237,$G156)</f>
        <v>0.72</v>
      </c>
      <c r="R156" s="2">
        <f>SUMIFS(Import!R$2:R$237,Import!$F$2:$F$237,$F156,Import!$G$2:$G$237,$G156)</f>
        <v>1.37</v>
      </c>
      <c r="S156" s="2">
        <f>SUMIFS(Import!S$2:S$237,Import!$F$2:$F$237,$F156,Import!$G$2:$G$237,$G156)</f>
        <v>564</v>
      </c>
      <c r="T156" s="2">
        <f>SUMIFS(Import!T$2:T$237,Import!$F$2:$F$237,$F156,Import!$G$2:$G$237,$G156)</f>
        <v>50.72</v>
      </c>
      <c r="U156" s="2">
        <f>SUMIFS(Import!U$2:U$237,Import!$F$2:$F$237,$F156,Import!$G$2:$G$237,$G156)</f>
        <v>96.74</v>
      </c>
      <c r="V156" s="2">
        <f>SUMIFS(Import!V$2:V$237,Import!$F$2:$F$237,$F156,Import!$G$2:$G$237,$G156)</f>
        <v>1</v>
      </c>
      <c r="W156" s="2" t="str">
        <f t="shared" si="77"/>
        <v>M</v>
      </c>
      <c r="X156" s="2" t="str">
        <f t="shared" si="77"/>
        <v>HOWELL</v>
      </c>
      <c r="Y156" s="2" t="str">
        <f t="shared" si="77"/>
        <v>Patrick</v>
      </c>
      <c r="Z156" s="2">
        <f>SUMIFS(Import!Z$2:Z$237,Import!$F$2:$F$237,$F156,Import!$G$2:$G$237,$G156)</f>
        <v>262</v>
      </c>
      <c r="AA156" s="2">
        <f>SUMIFS(Import!AA$2:AA$237,Import!$F$2:$F$237,$F156,Import!$G$2:$G$237,$G156)</f>
        <v>23.56</v>
      </c>
      <c r="AB156" s="2">
        <f>SUMIFS(Import!AB$2:AB$237,Import!$F$2:$F$237,$F156,Import!$G$2:$G$237,$G156)</f>
        <v>46.45</v>
      </c>
      <c r="AC156" s="2">
        <f>SUMIFS(Import!AC$2:AC$237,Import!$F$2:$F$237,$F156,Import!$G$2:$G$237,$G156)</f>
        <v>5</v>
      </c>
      <c r="AD156" s="2" t="str">
        <f t="shared" si="78"/>
        <v>M</v>
      </c>
      <c r="AE156" s="2" t="str">
        <f t="shared" si="78"/>
        <v>BROTHERSON</v>
      </c>
      <c r="AF156" s="2" t="str">
        <f t="shared" si="78"/>
        <v>Moetai, Charles</v>
      </c>
      <c r="AG156" s="2">
        <f>SUMIFS(Import!AG$2:AG$237,Import!$F$2:$F$237,$F156,Import!$G$2:$G$237,$G156)</f>
        <v>302</v>
      </c>
      <c r="AH156" s="2">
        <f>SUMIFS(Import!AH$2:AH$237,Import!$F$2:$F$237,$F156,Import!$G$2:$G$237,$G156)</f>
        <v>27.16</v>
      </c>
      <c r="AI156" s="2">
        <f>SUMIFS(Import!AI$2:AI$237,Import!$F$2:$F$237,$F156,Import!$G$2:$G$237,$G156)</f>
        <v>53.55</v>
      </c>
      <c r="AJ156" s="2">
        <f>SUMIFS(Import!AJ$2:AJ$237,Import!$F$2:$F$237,$F156,Import!$G$2:$G$237,$G156)</f>
        <v>0</v>
      </c>
      <c r="AK156" s="2">
        <f t="shared" si="79"/>
        <v>0</v>
      </c>
      <c r="AL156" s="2">
        <f t="shared" si="79"/>
        <v>0</v>
      </c>
      <c r="AM156" s="2">
        <f t="shared" si="79"/>
        <v>0</v>
      </c>
      <c r="AN156" s="2">
        <f>SUMIFS(Import!AN$2:AN$237,Import!$F$2:$F$237,$F156,Import!$G$2:$G$237,$G156)</f>
        <v>0</v>
      </c>
      <c r="AO156" s="2">
        <f>SUMIFS(Import!AO$2:AO$237,Import!$F$2:$F$237,$F156,Import!$G$2:$G$237,$G156)</f>
        <v>0</v>
      </c>
      <c r="AP156" s="2">
        <f>SUMIFS(Import!AP$2:AP$237,Import!$F$2:$F$237,$F156,Import!$G$2:$G$237,$G156)</f>
        <v>0</v>
      </c>
      <c r="AQ156" s="2">
        <f>SUMIFS(Import!AQ$2:AQ$237,Import!$F$2:$F$237,$F156,Import!$G$2:$G$237,$G156)</f>
        <v>0</v>
      </c>
      <c r="AR156" s="2">
        <f t="shared" si="80"/>
        <v>0</v>
      </c>
      <c r="AS156" s="2">
        <f t="shared" si="80"/>
        <v>0</v>
      </c>
      <c r="AT156" s="2">
        <f t="shared" si="80"/>
        <v>0</v>
      </c>
      <c r="AU156" s="2">
        <f>SUMIFS(Import!AU$2:AU$237,Import!$F$2:$F$237,$F156,Import!$G$2:$G$237,$G156)</f>
        <v>0</v>
      </c>
      <c r="AV156" s="2">
        <f>SUMIFS(Import!AV$2:AV$237,Import!$F$2:$F$237,$F156,Import!$G$2:$G$237,$G156)</f>
        <v>0</v>
      </c>
      <c r="AW156" s="2">
        <f>SUMIFS(Import!AW$2:AW$237,Import!$F$2:$F$237,$F156,Import!$G$2:$G$237,$G156)</f>
        <v>0</v>
      </c>
      <c r="AX156" s="2">
        <f>SUMIFS(Import!AX$2:AX$237,Import!$F$2:$F$237,$F156,Import!$G$2:$G$237,$G156)</f>
        <v>0</v>
      </c>
      <c r="AY156" s="2">
        <f t="shared" si="81"/>
        <v>0</v>
      </c>
      <c r="AZ156" s="2">
        <f t="shared" si="81"/>
        <v>0</v>
      </c>
      <c r="BA156" s="2">
        <f t="shared" si="81"/>
        <v>0</v>
      </c>
      <c r="BB156" s="2">
        <f>SUMIFS(Import!BB$2:BB$237,Import!$F$2:$F$237,$F156,Import!$G$2:$G$237,$G156)</f>
        <v>0</v>
      </c>
      <c r="BC156" s="2">
        <f>SUMIFS(Import!BC$2:BC$237,Import!$F$2:$F$237,$F156,Import!$G$2:$G$237,$G156)</f>
        <v>0</v>
      </c>
      <c r="BD156" s="2">
        <f>SUMIFS(Import!BD$2:BD$237,Import!$F$2:$F$237,$F156,Import!$G$2:$G$237,$G156)</f>
        <v>0</v>
      </c>
      <c r="BE156" s="2">
        <f>SUMIFS(Import!BE$2:BE$237,Import!$F$2:$F$237,$F156,Import!$G$2:$G$237,$G156)</f>
        <v>0</v>
      </c>
      <c r="BF156" s="2">
        <f t="shared" si="82"/>
        <v>0</v>
      </c>
      <c r="BG156" s="2">
        <f t="shared" si="82"/>
        <v>0</v>
      </c>
      <c r="BH156" s="2">
        <f t="shared" si="82"/>
        <v>0</v>
      </c>
      <c r="BI156" s="2">
        <f>SUMIFS(Import!BI$2:BI$237,Import!$F$2:$F$237,$F156,Import!$G$2:$G$237,$G156)</f>
        <v>0</v>
      </c>
      <c r="BJ156" s="2">
        <f>SUMIFS(Import!BJ$2:BJ$237,Import!$F$2:$F$237,$F156,Import!$G$2:$G$237,$G156)</f>
        <v>0</v>
      </c>
      <c r="BK156" s="2">
        <f>SUMIFS(Import!BK$2:BK$237,Import!$F$2:$F$237,$F156,Import!$G$2:$G$237,$G156)</f>
        <v>0</v>
      </c>
      <c r="BL156" s="2">
        <f>SUMIFS(Import!BL$2:BL$237,Import!$F$2:$F$237,$F156,Import!$G$2:$G$237,$G156)</f>
        <v>0</v>
      </c>
      <c r="BM156" s="2">
        <f t="shared" si="83"/>
        <v>0</v>
      </c>
      <c r="BN156" s="2">
        <f t="shared" si="83"/>
        <v>0</v>
      </c>
      <c r="BO156" s="2">
        <f t="shared" si="83"/>
        <v>0</v>
      </c>
      <c r="BP156" s="2">
        <f>SUMIFS(Import!BP$2:BP$237,Import!$F$2:$F$237,$F156,Import!$G$2:$G$237,$G156)</f>
        <v>0</v>
      </c>
      <c r="BQ156" s="2">
        <f>SUMIFS(Import!BQ$2:BQ$237,Import!$F$2:$F$237,$F156,Import!$G$2:$G$237,$G156)</f>
        <v>0</v>
      </c>
      <c r="BR156" s="2">
        <f>SUMIFS(Import!BR$2:BR$237,Import!$F$2:$F$237,$F156,Import!$G$2:$G$237,$G156)</f>
        <v>0</v>
      </c>
      <c r="BS156" s="2">
        <f>SUMIFS(Import!BS$2:BS$237,Import!$F$2:$F$237,$F156,Import!$G$2:$G$237,$G156)</f>
        <v>0</v>
      </c>
      <c r="BT156" s="2">
        <f t="shared" si="84"/>
        <v>0</v>
      </c>
      <c r="BU156" s="2">
        <f t="shared" si="84"/>
        <v>0</v>
      </c>
      <c r="BV156" s="2">
        <f t="shared" si="84"/>
        <v>0</v>
      </c>
      <c r="BW156" s="2">
        <f>SUMIFS(Import!BW$2:BW$237,Import!$F$2:$F$237,$F156,Import!$G$2:$G$237,$G156)</f>
        <v>0</v>
      </c>
      <c r="BX156" s="2">
        <f>SUMIFS(Import!BX$2:BX$237,Import!$F$2:$F$237,$F156,Import!$G$2:$G$237,$G156)</f>
        <v>0</v>
      </c>
      <c r="BY156" s="2">
        <f>SUMIFS(Import!BY$2:BY$237,Import!$F$2:$F$237,$F156,Import!$G$2:$G$237,$G156)</f>
        <v>0</v>
      </c>
      <c r="BZ156" s="2">
        <f>SUMIFS(Import!BZ$2:BZ$237,Import!$F$2:$F$237,$F156,Import!$G$2:$G$237,$G156)</f>
        <v>0</v>
      </c>
      <c r="CA156" s="2">
        <f t="shared" si="85"/>
        <v>0</v>
      </c>
      <c r="CB156" s="2">
        <f t="shared" si="85"/>
        <v>0</v>
      </c>
      <c r="CC156" s="2">
        <f t="shared" si="85"/>
        <v>0</v>
      </c>
      <c r="CD156" s="2">
        <f>SUMIFS(Import!CD$2:CD$237,Import!$F$2:$F$237,$F156,Import!$G$2:$G$237,$G156)</f>
        <v>0</v>
      </c>
      <c r="CE156" s="2">
        <f>SUMIFS(Import!CE$2:CE$237,Import!$F$2:$F$237,$F156,Import!$G$2:$G$237,$G156)</f>
        <v>0</v>
      </c>
      <c r="CF156" s="2">
        <f>SUMIFS(Import!CF$2:CF$237,Import!$F$2:$F$237,$F156,Import!$G$2:$G$237,$G156)</f>
        <v>0</v>
      </c>
      <c r="CG156" s="2">
        <f>SUMIFS(Import!CG$2:CG$237,Import!$F$2:$F$237,$F156,Import!$G$2:$G$237,$G156)</f>
        <v>0</v>
      </c>
      <c r="CH156" s="2">
        <f t="shared" si="86"/>
        <v>0</v>
      </c>
      <c r="CI156" s="2">
        <f t="shared" si="86"/>
        <v>0</v>
      </c>
      <c r="CJ156" s="2">
        <f t="shared" si="86"/>
        <v>0</v>
      </c>
      <c r="CK156" s="2">
        <f>SUMIFS(Import!CK$2:CK$237,Import!$F$2:$F$237,$F156,Import!$G$2:$G$237,$G156)</f>
        <v>0</v>
      </c>
      <c r="CL156" s="2">
        <f>SUMIFS(Import!CL$2:CL$237,Import!$F$2:$F$237,$F156,Import!$G$2:$G$237,$G156)</f>
        <v>0</v>
      </c>
      <c r="CM156" s="2">
        <f>SUMIFS(Import!CM$2:CM$237,Import!$F$2:$F$237,$F156,Import!$G$2:$G$237,$G156)</f>
        <v>0</v>
      </c>
      <c r="CN156" s="2">
        <f>SUMIFS(Import!CN$2:CN$237,Import!$F$2:$F$237,$F156,Import!$G$2:$G$237,$G156)</f>
        <v>0</v>
      </c>
      <c r="CO156" s="3">
        <f t="shared" si="87"/>
        <v>0</v>
      </c>
      <c r="CP156" s="3">
        <f t="shared" si="87"/>
        <v>0</v>
      </c>
      <c r="CQ156" s="3">
        <f t="shared" si="87"/>
        <v>0</v>
      </c>
      <c r="CR156" s="2">
        <f>SUMIFS(Import!CR$2:CR$237,Import!$F$2:$F$237,$F156,Import!$G$2:$G$237,$G156)</f>
        <v>0</v>
      </c>
      <c r="CS156" s="2">
        <f>SUMIFS(Import!CS$2:CS$237,Import!$F$2:$F$237,$F156,Import!$G$2:$G$237,$G156)</f>
        <v>0</v>
      </c>
      <c r="CT156" s="2">
        <f>SUMIFS(Import!CT$2:CT$237,Import!$F$2:$F$237,$F156,Import!$G$2:$G$237,$G156)</f>
        <v>0</v>
      </c>
    </row>
    <row r="157" spans="1:98" x14ac:dyDescent="0.25">
      <c r="A157" s="2" t="s">
        <v>38</v>
      </c>
      <c r="B157" s="2" t="s">
        <v>39</v>
      </c>
      <c r="C157" s="2">
        <v>3</v>
      </c>
      <c r="D157" s="2" t="s">
        <v>44</v>
      </c>
      <c r="E157" s="2">
        <v>38</v>
      </c>
      <c r="F157" s="2" t="s">
        <v>70</v>
      </c>
      <c r="G157" s="2">
        <v>7</v>
      </c>
      <c r="H157" s="2">
        <f>IF(SUMIFS(Import!H$2:H$237,Import!$F$2:$F$237,$F157,Import!$G$2:$G$237,$G157)=0,Data_T1!$H157,SUMIFS(Import!H$2:H$237,Import!$F$2:$F$237,$F157,Import!$G$2:$G$237,$G157))</f>
        <v>1134</v>
      </c>
      <c r="I157" s="2">
        <f>SUMIFS(Import!I$2:I$237,Import!$F$2:$F$237,$F157,Import!$G$2:$G$237,$G157)</f>
        <v>684</v>
      </c>
      <c r="J157" s="2">
        <f>SUMIFS(Import!J$2:J$237,Import!$F$2:$F$237,$F157,Import!$G$2:$G$237,$G157)</f>
        <v>60.32</v>
      </c>
      <c r="K157" s="2">
        <f>SUMIFS(Import!K$2:K$237,Import!$F$2:$F$237,$F157,Import!$G$2:$G$237,$G157)</f>
        <v>450</v>
      </c>
      <c r="L157" s="2">
        <f>SUMIFS(Import!L$2:L$237,Import!$F$2:$F$237,$F157,Import!$G$2:$G$237,$G157)</f>
        <v>39.68</v>
      </c>
      <c r="M157" s="2">
        <f>SUMIFS(Import!M$2:M$237,Import!$F$2:$F$237,$F157,Import!$G$2:$G$237,$G157)</f>
        <v>24</v>
      </c>
      <c r="N157" s="2">
        <f>SUMIFS(Import!N$2:N$237,Import!$F$2:$F$237,$F157,Import!$G$2:$G$237,$G157)</f>
        <v>2.12</v>
      </c>
      <c r="O157" s="2">
        <f>SUMIFS(Import!O$2:O$237,Import!$F$2:$F$237,$F157,Import!$G$2:$G$237,$G157)</f>
        <v>5.33</v>
      </c>
      <c r="P157" s="2">
        <f>SUMIFS(Import!P$2:P$237,Import!$F$2:$F$237,$F157,Import!$G$2:$G$237,$G157)</f>
        <v>7</v>
      </c>
      <c r="Q157" s="2">
        <f>SUMIFS(Import!Q$2:Q$237,Import!$F$2:$F$237,$F157,Import!$G$2:$G$237,$G157)</f>
        <v>0.62</v>
      </c>
      <c r="R157" s="2">
        <f>SUMIFS(Import!R$2:R$237,Import!$F$2:$F$237,$F157,Import!$G$2:$G$237,$G157)</f>
        <v>1.56</v>
      </c>
      <c r="S157" s="2">
        <f>SUMIFS(Import!S$2:S$237,Import!$F$2:$F$237,$F157,Import!$G$2:$G$237,$G157)</f>
        <v>419</v>
      </c>
      <c r="T157" s="2">
        <f>SUMIFS(Import!T$2:T$237,Import!$F$2:$F$237,$F157,Import!$G$2:$G$237,$G157)</f>
        <v>36.950000000000003</v>
      </c>
      <c r="U157" s="2">
        <f>SUMIFS(Import!U$2:U$237,Import!$F$2:$F$237,$F157,Import!$G$2:$G$237,$G157)</f>
        <v>93.11</v>
      </c>
      <c r="V157" s="2">
        <f>SUMIFS(Import!V$2:V$237,Import!$F$2:$F$237,$F157,Import!$G$2:$G$237,$G157)</f>
        <v>1</v>
      </c>
      <c r="W157" s="2" t="str">
        <f t="shared" si="77"/>
        <v>M</v>
      </c>
      <c r="X157" s="2" t="str">
        <f t="shared" si="77"/>
        <v>HOWELL</v>
      </c>
      <c r="Y157" s="2" t="str">
        <f t="shared" si="77"/>
        <v>Patrick</v>
      </c>
      <c r="Z157" s="2">
        <f>SUMIFS(Import!Z$2:Z$237,Import!$F$2:$F$237,$F157,Import!$G$2:$G$237,$G157)</f>
        <v>278</v>
      </c>
      <c r="AA157" s="2">
        <f>SUMIFS(Import!AA$2:AA$237,Import!$F$2:$F$237,$F157,Import!$G$2:$G$237,$G157)</f>
        <v>24.51</v>
      </c>
      <c r="AB157" s="2">
        <f>SUMIFS(Import!AB$2:AB$237,Import!$F$2:$F$237,$F157,Import!$G$2:$G$237,$G157)</f>
        <v>66.349999999999994</v>
      </c>
      <c r="AC157" s="2">
        <f>SUMIFS(Import!AC$2:AC$237,Import!$F$2:$F$237,$F157,Import!$G$2:$G$237,$G157)</f>
        <v>5</v>
      </c>
      <c r="AD157" s="2" t="str">
        <f t="shared" si="78"/>
        <v>M</v>
      </c>
      <c r="AE157" s="2" t="str">
        <f t="shared" si="78"/>
        <v>BROTHERSON</v>
      </c>
      <c r="AF157" s="2" t="str">
        <f t="shared" si="78"/>
        <v>Moetai, Charles</v>
      </c>
      <c r="AG157" s="2">
        <f>SUMIFS(Import!AG$2:AG$237,Import!$F$2:$F$237,$F157,Import!$G$2:$G$237,$G157)</f>
        <v>141</v>
      </c>
      <c r="AH157" s="2">
        <f>SUMIFS(Import!AH$2:AH$237,Import!$F$2:$F$237,$F157,Import!$G$2:$G$237,$G157)</f>
        <v>12.43</v>
      </c>
      <c r="AI157" s="2">
        <f>SUMIFS(Import!AI$2:AI$237,Import!$F$2:$F$237,$F157,Import!$G$2:$G$237,$G157)</f>
        <v>33.65</v>
      </c>
      <c r="AJ157" s="2">
        <f>SUMIFS(Import!AJ$2:AJ$237,Import!$F$2:$F$237,$F157,Import!$G$2:$G$237,$G157)</f>
        <v>0</v>
      </c>
      <c r="AK157" s="2">
        <f t="shared" si="79"/>
        <v>0</v>
      </c>
      <c r="AL157" s="2">
        <f t="shared" si="79"/>
        <v>0</v>
      </c>
      <c r="AM157" s="2">
        <f t="shared" si="79"/>
        <v>0</v>
      </c>
      <c r="AN157" s="2">
        <f>SUMIFS(Import!AN$2:AN$237,Import!$F$2:$F$237,$F157,Import!$G$2:$G$237,$G157)</f>
        <v>0</v>
      </c>
      <c r="AO157" s="2">
        <f>SUMIFS(Import!AO$2:AO$237,Import!$F$2:$F$237,$F157,Import!$G$2:$G$237,$G157)</f>
        <v>0</v>
      </c>
      <c r="AP157" s="2">
        <f>SUMIFS(Import!AP$2:AP$237,Import!$F$2:$F$237,$F157,Import!$G$2:$G$237,$G157)</f>
        <v>0</v>
      </c>
      <c r="AQ157" s="2">
        <f>SUMIFS(Import!AQ$2:AQ$237,Import!$F$2:$F$237,$F157,Import!$G$2:$G$237,$G157)</f>
        <v>0</v>
      </c>
      <c r="AR157" s="2">
        <f t="shared" si="80"/>
        <v>0</v>
      </c>
      <c r="AS157" s="2">
        <f t="shared" si="80"/>
        <v>0</v>
      </c>
      <c r="AT157" s="2">
        <f t="shared" si="80"/>
        <v>0</v>
      </c>
      <c r="AU157" s="2">
        <f>SUMIFS(Import!AU$2:AU$237,Import!$F$2:$F$237,$F157,Import!$G$2:$G$237,$G157)</f>
        <v>0</v>
      </c>
      <c r="AV157" s="2">
        <f>SUMIFS(Import!AV$2:AV$237,Import!$F$2:$F$237,$F157,Import!$G$2:$G$237,$G157)</f>
        <v>0</v>
      </c>
      <c r="AW157" s="2">
        <f>SUMIFS(Import!AW$2:AW$237,Import!$F$2:$F$237,$F157,Import!$G$2:$G$237,$G157)</f>
        <v>0</v>
      </c>
      <c r="AX157" s="2">
        <f>SUMIFS(Import!AX$2:AX$237,Import!$F$2:$F$237,$F157,Import!$G$2:$G$237,$G157)</f>
        <v>0</v>
      </c>
      <c r="AY157" s="2">
        <f t="shared" si="81"/>
        <v>0</v>
      </c>
      <c r="AZ157" s="2">
        <f t="shared" si="81"/>
        <v>0</v>
      </c>
      <c r="BA157" s="2">
        <f t="shared" si="81"/>
        <v>0</v>
      </c>
      <c r="BB157" s="2">
        <f>SUMIFS(Import!BB$2:BB$237,Import!$F$2:$F$237,$F157,Import!$G$2:$G$237,$G157)</f>
        <v>0</v>
      </c>
      <c r="BC157" s="2">
        <f>SUMIFS(Import!BC$2:BC$237,Import!$F$2:$F$237,$F157,Import!$G$2:$G$237,$G157)</f>
        <v>0</v>
      </c>
      <c r="BD157" s="2">
        <f>SUMIFS(Import!BD$2:BD$237,Import!$F$2:$F$237,$F157,Import!$G$2:$G$237,$G157)</f>
        <v>0</v>
      </c>
      <c r="BE157" s="2">
        <f>SUMIFS(Import!BE$2:BE$237,Import!$F$2:$F$237,$F157,Import!$G$2:$G$237,$G157)</f>
        <v>0</v>
      </c>
      <c r="BF157" s="2">
        <f t="shared" si="82"/>
        <v>0</v>
      </c>
      <c r="BG157" s="2">
        <f t="shared" si="82"/>
        <v>0</v>
      </c>
      <c r="BH157" s="2">
        <f t="shared" si="82"/>
        <v>0</v>
      </c>
      <c r="BI157" s="2">
        <f>SUMIFS(Import!BI$2:BI$237,Import!$F$2:$F$237,$F157,Import!$G$2:$G$237,$G157)</f>
        <v>0</v>
      </c>
      <c r="BJ157" s="2">
        <f>SUMIFS(Import!BJ$2:BJ$237,Import!$F$2:$F$237,$F157,Import!$G$2:$G$237,$G157)</f>
        <v>0</v>
      </c>
      <c r="BK157" s="2">
        <f>SUMIFS(Import!BK$2:BK$237,Import!$F$2:$F$237,$F157,Import!$G$2:$G$237,$G157)</f>
        <v>0</v>
      </c>
      <c r="BL157" s="2">
        <f>SUMIFS(Import!BL$2:BL$237,Import!$F$2:$F$237,$F157,Import!$G$2:$G$237,$G157)</f>
        <v>0</v>
      </c>
      <c r="BM157" s="2">
        <f t="shared" si="83"/>
        <v>0</v>
      </c>
      <c r="BN157" s="2">
        <f t="shared" si="83"/>
        <v>0</v>
      </c>
      <c r="BO157" s="2">
        <f t="shared" si="83"/>
        <v>0</v>
      </c>
      <c r="BP157" s="2">
        <f>SUMIFS(Import!BP$2:BP$237,Import!$F$2:$F$237,$F157,Import!$G$2:$G$237,$G157)</f>
        <v>0</v>
      </c>
      <c r="BQ157" s="2">
        <f>SUMIFS(Import!BQ$2:BQ$237,Import!$F$2:$F$237,$F157,Import!$G$2:$G$237,$G157)</f>
        <v>0</v>
      </c>
      <c r="BR157" s="2">
        <f>SUMIFS(Import!BR$2:BR$237,Import!$F$2:$F$237,$F157,Import!$G$2:$G$237,$G157)</f>
        <v>0</v>
      </c>
      <c r="BS157" s="2">
        <f>SUMIFS(Import!BS$2:BS$237,Import!$F$2:$F$237,$F157,Import!$G$2:$G$237,$G157)</f>
        <v>0</v>
      </c>
      <c r="BT157" s="2">
        <f t="shared" si="84"/>
        <v>0</v>
      </c>
      <c r="BU157" s="2">
        <f t="shared" si="84"/>
        <v>0</v>
      </c>
      <c r="BV157" s="2">
        <f t="shared" si="84"/>
        <v>0</v>
      </c>
      <c r="BW157" s="2">
        <f>SUMIFS(Import!BW$2:BW$237,Import!$F$2:$F$237,$F157,Import!$G$2:$G$237,$G157)</f>
        <v>0</v>
      </c>
      <c r="BX157" s="2">
        <f>SUMIFS(Import!BX$2:BX$237,Import!$F$2:$F$237,$F157,Import!$G$2:$G$237,$G157)</f>
        <v>0</v>
      </c>
      <c r="BY157" s="2">
        <f>SUMIFS(Import!BY$2:BY$237,Import!$F$2:$F$237,$F157,Import!$G$2:$G$237,$G157)</f>
        <v>0</v>
      </c>
      <c r="BZ157" s="2">
        <f>SUMIFS(Import!BZ$2:BZ$237,Import!$F$2:$F$237,$F157,Import!$G$2:$G$237,$G157)</f>
        <v>0</v>
      </c>
      <c r="CA157" s="2">
        <f t="shared" si="85"/>
        <v>0</v>
      </c>
      <c r="CB157" s="2">
        <f t="shared" si="85"/>
        <v>0</v>
      </c>
      <c r="CC157" s="2">
        <f t="shared" si="85"/>
        <v>0</v>
      </c>
      <c r="CD157" s="2">
        <f>SUMIFS(Import!CD$2:CD$237,Import!$F$2:$F$237,$F157,Import!$G$2:$G$237,$G157)</f>
        <v>0</v>
      </c>
      <c r="CE157" s="2">
        <f>SUMIFS(Import!CE$2:CE$237,Import!$F$2:$F$237,$F157,Import!$G$2:$G$237,$G157)</f>
        <v>0</v>
      </c>
      <c r="CF157" s="2">
        <f>SUMIFS(Import!CF$2:CF$237,Import!$F$2:$F$237,$F157,Import!$G$2:$G$237,$G157)</f>
        <v>0</v>
      </c>
      <c r="CG157" s="2">
        <f>SUMIFS(Import!CG$2:CG$237,Import!$F$2:$F$237,$F157,Import!$G$2:$G$237,$G157)</f>
        <v>0</v>
      </c>
      <c r="CH157" s="2">
        <f t="shared" si="86"/>
        <v>0</v>
      </c>
      <c r="CI157" s="2">
        <f t="shared" si="86"/>
        <v>0</v>
      </c>
      <c r="CJ157" s="2">
        <f t="shared" si="86"/>
        <v>0</v>
      </c>
      <c r="CK157" s="2">
        <f>SUMIFS(Import!CK$2:CK$237,Import!$F$2:$F$237,$F157,Import!$G$2:$G$237,$G157)</f>
        <v>0</v>
      </c>
      <c r="CL157" s="2">
        <f>SUMIFS(Import!CL$2:CL$237,Import!$F$2:$F$237,$F157,Import!$G$2:$G$237,$G157)</f>
        <v>0</v>
      </c>
      <c r="CM157" s="2">
        <f>SUMIFS(Import!CM$2:CM$237,Import!$F$2:$F$237,$F157,Import!$G$2:$G$237,$G157)</f>
        <v>0</v>
      </c>
      <c r="CN157" s="2">
        <f>SUMIFS(Import!CN$2:CN$237,Import!$F$2:$F$237,$F157,Import!$G$2:$G$237,$G157)</f>
        <v>0</v>
      </c>
      <c r="CO157" s="3">
        <f t="shared" si="87"/>
        <v>0</v>
      </c>
      <c r="CP157" s="3">
        <f t="shared" si="87"/>
        <v>0</v>
      </c>
      <c r="CQ157" s="3">
        <f t="shared" si="87"/>
        <v>0</v>
      </c>
      <c r="CR157" s="2">
        <f>SUMIFS(Import!CR$2:CR$237,Import!$F$2:$F$237,$F157,Import!$G$2:$G$237,$G157)</f>
        <v>0</v>
      </c>
      <c r="CS157" s="2">
        <f>SUMIFS(Import!CS$2:CS$237,Import!$F$2:$F$237,$F157,Import!$G$2:$G$237,$G157)</f>
        <v>0</v>
      </c>
      <c r="CT157" s="2">
        <f>SUMIFS(Import!CT$2:CT$237,Import!$F$2:$F$237,$F157,Import!$G$2:$G$237,$G157)</f>
        <v>0</v>
      </c>
    </row>
    <row r="158" spans="1:98" x14ac:dyDescent="0.25">
      <c r="A158" s="2" t="s">
        <v>38</v>
      </c>
      <c r="B158" s="2" t="s">
        <v>39</v>
      </c>
      <c r="C158" s="2">
        <v>3</v>
      </c>
      <c r="D158" s="2" t="s">
        <v>44</v>
      </c>
      <c r="E158" s="2">
        <v>38</v>
      </c>
      <c r="F158" s="2" t="s">
        <v>70</v>
      </c>
      <c r="G158" s="2">
        <v>8</v>
      </c>
      <c r="H158" s="2">
        <f>IF(SUMIFS(Import!H$2:H$237,Import!$F$2:$F$237,$F158,Import!$G$2:$G$237,$G158)=0,Data_T1!$H158,SUMIFS(Import!H$2:H$237,Import!$F$2:$F$237,$F158,Import!$G$2:$G$237,$G158))</f>
        <v>1229</v>
      </c>
      <c r="I158" s="2">
        <f>SUMIFS(Import!I$2:I$237,Import!$F$2:$F$237,$F158,Import!$G$2:$G$237,$G158)</f>
        <v>679</v>
      </c>
      <c r="J158" s="2">
        <f>SUMIFS(Import!J$2:J$237,Import!$F$2:$F$237,$F158,Import!$G$2:$G$237,$G158)</f>
        <v>55.25</v>
      </c>
      <c r="K158" s="2">
        <f>SUMIFS(Import!K$2:K$237,Import!$F$2:$F$237,$F158,Import!$G$2:$G$237,$G158)</f>
        <v>550</v>
      </c>
      <c r="L158" s="2">
        <f>SUMIFS(Import!L$2:L$237,Import!$F$2:$F$237,$F158,Import!$G$2:$G$237,$G158)</f>
        <v>44.75</v>
      </c>
      <c r="M158" s="2">
        <f>SUMIFS(Import!M$2:M$237,Import!$F$2:$F$237,$F158,Import!$G$2:$G$237,$G158)</f>
        <v>20</v>
      </c>
      <c r="N158" s="2">
        <f>SUMIFS(Import!N$2:N$237,Import!$F$2:$F$237,$F158,Import!$G$2:$G$237,$G158)</f>
        <v>1.63</v>
      </c>
      <c r="O158" s="2">
        <f>SUMIFS(Import!O$2:O$237,Import!$F$2:$F$237,$F158,Import!$G$2:$G$237,$G158)</f>
        <v>3.64</v>
      </c>
      <c r="P158" s="2">
        <f>SUMIFS(Import!P$2:P$237,Import!$F$2:$F$237,$F158,Import!$G$2:$G$237,$G158)</f>
        <v>10</v>
      </c>
      <c r="Q158" s="2">
        <f>SUMIFS(Import!Q$2:Q$237,Import!$F$2:$F$237,$F158,Import!$G$2:$G$237,$G158)</f>
        <v>0.81</v>
      </c>
      <c r="R158" s="2">
        <f>SUMIFS(Import!R$2:R$237,Import!$F$2:$F$237,$F158,Import!$G$2:$G$237,$G158)</f>
        <v>1.82</v>
      </c>
      <c r="S158" s="2">
        <f>SUMIFS(Import!S$2:S$237,Import!$F$2:$F$237,$F158,Import!$G$2:$G$237,$G158)</f>
        <v>520</v>
      </c>
      <c r="T158" s="2">
        <f>SUMIFS(Import!T$2:T$237,Import!$F$2:$F$237,$F158,Import!$G$2:$G$237,$G158)</f>
        <v>42.31</v>
      </c>
      <c r="U158" s="2">
        <f>SUMIFS(Import!U$2:U$237,Import!$F$2:$F$237,$F158,Import!$G$2:$G$237,$G158)</f>
        <v>94.55</v>
      </c>
      <c r="V158" s="2">
        <f>SUMIFS(Import!V$2:V$237,Import!$F$2:$F$237,$F158,Import!$G$2:$G$237,$G158)</f>
        <v>1</v>
      </c>
      <c r="W158" s="2" t="str">
        <f t="shared" si="77"/>
        <v>M</v>
      </c>
      <c r="X158" s="2" t="str">
        <f t="shared" si="77"/>
        <v>HOWELL</v>
      </c>
      <c r="Y158" s="2" t="str">
        <f t="shared" si="77"/>
        <v>Patrick</v>
      </c>
      <c r="Z158" s="2">
        <f>SUMIFS(Import!Z$2:Z$237,Import!$F$2:$F$237,$F158,Import!$G$2:$G$237,$G158)</f>
        <v>339</v>
      </c>
      <c r="AA158" s="2">
        <f>SUMIFS(Import!AA$2:AA$237,Import!$F$2:$F$237,$F158,Import!$G$2:$G$237,$G158)</f>
        <v>27.58</v>
      </c>
      <c r="AB158" s="2">
        <f>SUMIFS(Import!AB$2:AB$237,Import!$F$2:$F$237,$F158,Import!$G$2:$G$237,$G158)</f>
        <v>65.19</v>
      </c>
      <c r="AC158" s="2">
        <f>SUMIFS(Import!AC$2:AC$237,Import!$F$2:$F$237,$F158,Import!$G$2:$G$237,$G158)</f>
        <v>5</v>
      </c>
      <c r="AD158" s="2" t="str">
        <f t="shared" si="78"/>
        <v>M</v>
      </c>
      <c r="AE158" s="2" t="str">
        <f t="shared" si="78"/>
        <v>BROTHERSON</v>
      </c>
      <c r="AF158" s="2" t="str">
        <f t="shared" si="78"/>
        <v>Moetai, Charles</v>
      </c>
      <c r="AG158" s="2">
        <f>SUMIFS(Import!AG$2:AG$237,Import!$F$2:$F$237,$F158,Import!$G$2:$G$237,$G158)</f>
        <v>181</v>
      </c>
      <c r="AH158" s="2">
        <f>SUMIFS(Import!AH$2:AH$237,Import!$F$2:$F$237,$F158,Import!$G$2:$G$237,$G158)</f>
        <v>14.73</v>
      </c>
      <c r="AI158" s="2">
        <f>SUMIFS(Import!AI$2:AI$237,Import!$F$2:$F$237,$F158,Import!$G$2:$G$237,$G158)</f>
        <v>34.81</v>
      </c>
      <c r="AJ158" s="2">
        <f>SUMIFS(Import!AJ$2:AJ$237,Import!$F$2:$F$237,$F158,Import!$G$2:$G$237,$G158)</f>
        <v>0</v>
      </c>
      <c r="AK158" s="2">
        <f t="shared" si="79"/>
        <v>0</v>
      </c>
      <c r="AL158" s="2">
        <f t="shared" si="79"/>
        <v>0</v>
      </c>
      <c r="AM158" s="2">
        <f t="shared" si="79"/>
        <v>0</v>
      </c>
      <c r="AN158" s="2">
        <f>SUMIFS(Import!AN$2:AN$237,Import!$F$2:$F$237,$F158,Import!$G$2:$G$237,$G158)</f>
        <v>0</v>
      </c>
      <c r="AO158" s="2">
        <f>SUMIFS(Import!AO$2:AO$237,Import!$F$2:$F$237,$F158,Import!$G$2:$G$237,$G158)</f>
        <v>0</v>
      </c>
      <c r="AP158" s="2">
        <f>SUMIFS(Import!AP$2:AP$237,Import!$F$2:$F$237,$F158,Import!$G$2:$G$237,$G158)</f>
        <v>0</v>
      </c>
      <c r="AQ158" s="2">
        <f>SUMIFS(Import!AQ$2:AQ$237,Import!$F$2:$F$237,$F158,Import!$G$2:$G$237,$G158)</f>
        <v>0</v>
      </c>
      <c r="AR158" s="2">
        <f t="shared" si="80"/>
        <v>0</v>
      </c>
      <c r="AS158" s="2">
        <f t="shared" si="80"/>
        <v>0</v>
      </c>
      <c r="AT158" s="2">
        <f t="shared" si="80"/>
        <v>0</v>
      </c>
      <c r="AU158" s="2">
        <f>SUMIFS(Import!AU$2:AU$237,Import!$F$2:$F$237,$F158,Import!$G$2:$G$237,$G158)</f>
        <v>0</v>
      </c>
      <c r="AV158" s="2">
        <f>SUMIFS(Import!AV$2:AV$237,Import!$F$2:$F$237,$F158,Import!$G$2:$G$237,$G158)</f>
        <v>0</v>
      </c>
      <c r="AW158" s="2">
        <f>SUMIFS(Import!AW$2:AW$237,Import!$F$2:$F$237,$F158,Import!$G$2:$G$237,$G158)</f>
        <v>0</v>
      </c>
      <c r="AX158" s="2">
        <f>SUMIFS(Import!AX$2:AX$237,Import!$F$2:$F$237,$F158,Import!$G$2:$G$237,$G158)</f>
        <v>0</v>
      </c>
      <c r="AY158" s="2">
        <f t="shared" si="81"/>
        <v>0</v>
      </c>
      <c r="AZ158" s="2">
        <f t="shared" si="81"/>
        <v>0</v>
      </c>
      <c r="BA158" s="2">
        <f t="shared" si="81"/>
        <v>0</v>
      </c>
      <c r="BB158" s="2">
        <f>SUMIFS(Import!BB$2:BB$237,Import!$F$2:$F$237,$F158,Import!$G$2:$G$237,$G158)</f>
        <v>0</v>
      </c>
      <c r="BC158" s="2">
        <f>SUMIFS(Import!BC$2:BC$237,Import!$F$2:$F$237,$F158,Import!$G$2:$G$237,$G158)</f>
        <v>0</v>
      </c>
      <c r="BD158" s="2">
        <f>SUMIFS(Import!BD$2:BD$237,Import!$F$2:$F$237,$F158,Import!$G$2:$G$237,$G158)</f>
        <v>0</v>
      </c>
      <c r="BE158" s="2">
        <f>SUMIFS(Import!BE$2:BE$237,Import!$F$2:$F$237,$F158,Import!$G$2:$G$237,$G158)</f>
        <v>0</v>
      </c>
      <c r="BF158" s="2">
        <f t="shared" si="82"/>
        <v>0</v>
      </c>
      <c r="BG158" s="2">
        <f t="shared" si="82"/>
        <v>0</v>
      </c>
      <c r="BH158" s="2">
        <f t="shared" si="82"/>
        <v>0</v>
      </c>
      <c r="BI158" s="2">
        <f>SUMIFS(Import!BI$2:BI$237,Import!$F$2:$F$237,$F158,Import!$G$2:$G$237,$G158)</f>
        <v>0</v>
      </c>
      <c r="BJ158" s="2">
        <f>SUMIFS(Import!BJ$2:BJ$237,Import!$F$2:$F$237,$F158,Import!$G$2:$G$237,$G158)</f>
        <v>0</v>
      </c>
      <c r="BK158" s="2">
        <f>SUMIFS(Import!BK$2:BK$237,Import!$F$2:$F$237,$F158,Import!$G$2:$G$237,$G158)</f>
        <v>0</v>
      </c>
      <c r="BL158" s="2">
        <f>SUMIFS(Import!BL$2:BL$237,Import!$F$2:$F$237,$F158,Import!$G$2:$G$237,$G158)</f>
        <v>0</v>
      </c>
      <c r="BM158" s="2">
        <f t="shared" si="83"/>
        <v>0</v>
      </c>
      <c r="BN158" s="2">
        <f t="shared" si="83"/>
        <v>0</v>
      </c>
      <c r="BO158" s="2">
        <f t="shared" si="83"/>
        <v>0</v>
      </c>
      <c r="BP158" s="2">
        <f>SUMIFS(Import!BP$2:BP$237,Import!$F$2:$F$237,$F158,Import!$G$2:$G$237,$G158)</f>
        <v>0</v>
      </c>
      <c r="BQ158" s="2">
        <f>SUMIFS(Import!BQ$2:BQ$237,Import!$F$2:$F$237,$F158,Import!$G$2:$G$237,$G158)</f>
        <v>0</v>
      </c>
      <c r="BR158" s="2">
        <f>SUMIFS(Import!BR$2:BR$237,Import!$F$2:$F$237,$F158,Import!$G$2:$G$237,$G158)</f>
        <v>0</v>
      </c>
      <c r="BS158" s="2">
        <f>SUMIFS(Import!BS$2:BS$237,Import!$F$2:$F$237,$F158,Import!$G$2:$G$237,$G158)</f>
        <v>0</v>
      </c>
      <c r="BT158" s="2">
        <f t="shared" si="84"/>
        <v>0</v>
      </c>
      <c r="BU158" s="2">
        <f t="shared" si="84"/>
        <v>0</v>
      </c>
      <c r="BV158" s="2">
        <f t="shared" si="84"/>
        <v>0</v>
      </c>
      <c r="BW158" s="2">
        <f>SUMIFS(Import!BW$2:BW$237,Import!$F$2:$F$237,$F158,Import!$G$2:$G$237,$G158)</f>
        <v>0</v>
      </c>
      <c r="BX158" s="2">
        <f>SUMIFS(Import!BX$2:BX$237,Import!$F$2:$F$237,$F158,Import!$G$2:$G$237,$G158)</f>
        <v>0</v>
      </c>
      <c r="BY158" s="2">
        <f>SUMIFS(Import!BY$2:BY$237,Import!$F$2:$F$237,$F158,Import!$G$2:$G$237,$G158)</f>
        <v>0</v>
      </c>
      <c r="BZ158" s="2">
        <f>SUMIFS(Import!BZ$2:BZ$237,Import!$F$2:$F$237,$F158,Import!$G$2:$G$237,$G158)</f>
        <v>0</v>
      </c>
      <c r="CA158" s="2">
        <f t="shared" si="85"/>
        <v>0</v>
      </c>
      <c r="CB158" s="2">
        <f t="shared" si="85"/>
        <v>0</v>
      </c>
      <c r="CC158" s="2">
        <f t="shared" si="85"/>
        <v>0</v>
      </c>
      <c r="CD158" s="2">
        <f>SUMIFS(Import!CD$2:CD$237,Import!$F$2:$F$237,$F158,Import!$G$2:$G$237,$G158)</f>
        <v>0</v>
      </c>
      <c r="CE158" s="2">
        <f>SUMIFS(Import!CE$2:CE$237,Import!$F$2:$F$237,$F158,Import!$G$2:$G$237,$G158)</f>
        <v>0</v>
      </c>
      <c r="CF158" s="2">
        <f>SUMIFS(Import!CF$2:CF$237,Import!$F$2:$F$237,$F158,Import!$G$2:$G$237,$G158)</f>
        <v>0</v>
      </c>
      <c r="CG158" s="2">
        <f>SUMIFS(Import!CG$2:CG$237,Import!$F$2:$F$237,$F158,Import!$G$2:$G$237,$G158)</f>
        <v>0</v>
      </c>
      <c r="CH158" s="2">
        <f t="shared" si="86"/>
        <v>0</v>
      </c>
      <c r="CI158" s="2">
        <f t="shared" si="86"/>
        <v>0</v>
      </c>
      <c r="CJ158" s="2">
        <f t="shared" si="86"/>
        <v>0</v>
      </c>
      <c r="CK158" s="2">
        <f>SUMIFS(Import!CK$2:CK$237,Import!$F$2:$F$237,$F158,Import!$G$2:$G$237,$G158)</f>
        <v>0</v>
      </c>
      <c r="CL158" s="2">
        <f>SUMIFS(Import!CL$2:CL$237,Import!$F$2:$F$237,$F158,Import!$G$2:$G$237,$G158)</f>
        <v>0</v>
      </c>
      <c r="CM158" s="2">
        <f>SUMIFS(Import!CM$2:CM$237,Import!$F$2:$F$237,$F158,Import!$G$2:$G$237,$G158)</f>
        <v>0</v>
      </c>
      <c r="CN158" s="2">
        <f>SUMIFS(Import!CN$2:CN$237,Import!$F$2:$F$237,$F158,Import!$G$2:$G$237,$G158)</f>
        <v>0</v>
      </c>
      <c r="CO158" s="3">
        <f t="shared" si="87"/>
        <v>0</v>
      </c>
      <c r="CP158" s="3">
        <f t="shared" si="87"/>
        <v>0</v>
      </c>
      <c r="CQ158" s="3">
        <f t="shared" si="87"/>
        <v>0</v>
      </c>
      <c r="CR158" s="2">
        <f>SUMIFS(Import!CR$2:CR$237,Import!$F$2:$F$237,$F158,Import!$G$2:$G$237,$G158)</f>
        <v>0</v>
      </c>
      <c r="CS158" s="2">
        <f>SUMIFS(Import!CS$2:CS$237,Import!$F$2:$F$237,$F158,Import!$G$2:$G$237,$G158)</f>
        <v>0</v>
      </c>
      <c r="CT158" s="2">
        <f>SUMIFS(Import!CT$2:CT$237,Import!$F$2:$F$237,$F158,Import!$G$2:$G$237,$G158)</f>
        <v>0</v>
      </c>
    </row>
    <row r="159" spans="1:98" x14ac:dyDescent="0.25">
      <c r="A159" s="2" t="s">
        <v>38</v>
      </c>
      <c r="B159" s="2" t="s">
        <v>39</v>
      </c>
      <c r="C159" s="2">
        <v>3</v>
      </c>
      <c r="D159" s="2" t="s">
        <v>44</v>
      </c>
      <c r="E159" s="2">
        <v>38</v>
      </c>
      <c r="F159" s="2" t="s">
        <v>70</v>
      </c>
      <c r="G159" s="2">
        <v>9</v>
      </c>
      <c r="H159" s="2">
        <f>IF(SUMIFS(Import!H$2:H$237,Import!$F$2:$F$237,$F159,Import!$G$2:$G$237,$G159)=0,Data_T1!$H159,SUMIFS(Import!H$2:H$237,Import!$F$2:$F$237,$F159,Import!$G$2:$G$237,$G159))</f>
        <v>1145</v>
      </c>
      <c r="I159" s="2">
        <f>SUMIFS(Import!I$2:I$237,Import!$F$2:$F$237,$F159,Import!$G$2:$G$237,$G159)</f>
        <v>588</v>
      </c>
      <c r="J159" s="2">
        <f>SUMIFS(Import!J$2:J$237,Import!$F$2:$F$237,$F159,Import!$G$2:$G$237,$G159)</f>
        <v>51.35</v>
      </c>
      <c r="K159" s="2">
        <f>SUMIFS(Import!K$2:K$237,Import!$F$2:$F$237,$F159,Import!$G$2:$G$237,$G159)</f>
        <v>557</v>
      </c>
      <c r="L159" s="2">
        <f>SUMIFS(Import!L$2:L$237,Import!$F$2:$F$237,$F159,Import!$G$2:$G$237,$G159)</f>
        <v>48.65</v>
      </c>
      <c r="M159" s="2">
        <f>SUMIFS(Import!M$2:M$237,Import!$F$2:$F$237,$F159,Import!$G$2:$G$237,$G159)</f>
        <v>6</v>
      </c>
      <c r="N159" s="2">
        <f>SUMIFS(Import!N$2:N$237,Import!$F$2:$F$237,$F159,Import!$G$2:$G$237,$G159)</f>
        <v>0.52</v>
      </c>
      <c r="O159" s="2">
        <f>SUMIFS(Import!O$2:O$237,Import!$F$2:$F$237,$F159,Import!$G$2:$G$237,$G159)</f>
        <v>1.08</v>
      </c>
      <c r="P159" s="2">
        <f>SUMIFS(Import!P$2:P$237,Import!$F$2:$F$237,$F159,Import!$G$2:$G$237,$G159)</f>
        <v>11</v>
      </c>
      <c r="Q159" s="2">
        <f>SUMIFS(Import!Q$2:Q$237,Import!$F$2:$F$237,$F159,Import!$G$2:$G$237,$G159)</f>
        <v>0.96</v>
      </c>
      <c r="R159" s="2">
        <f>SUMIFS(Import!R$2:R$237,Import!$F$2:$F$237,$F159,Import!$G$2:$G$237,$G159)</f>
        <v>1.97</v>
      </c>
      <c r="S159" s="2">
        <f>SUMIFS(Import!S$2:S$237,Import!$F$2:$F$237,$F159,Import!$G$2:$G$237,$G159)</f>
        <v>540</v>
      </c>
      <c r="T159" s="2">
        <f>SUMIFS(Import!T$2:T$237,Import!$F$2:$F$237,$F159,Import!$G$2:$G$237,$G159)</f>
        <v>47.16</v>
      </c>
      <c r="U159" s="2">
        <f>SUMIFS(Import!U$2:U$237,Import!$F$2:$F$237,$F159,Import!$G$2:$G$237,$G159)</f>
        <v>96.95</v>
      </c>
      <c r="V159" s="2">
        <f>SUMIFS(Import!V$2:V$237,Import!$F$2:$F$237,$F159,Import!$G$2:$G$237,$G159)</f>
        <v>1</v>
      </c>
      <c r="W159" s="2" t="str">
        <f t="shared" si="77"/>
        <v>M</v>
      </c>
      <c r="X159" s="2" t="str">
        <f t="shared" si="77"/>
        <v>HOWELL</v>
      </c>
      <c r="Y159" s="2" t="str">
        <f t="shared" si="77"/>
        <v>Patrick</v>
      </c>
      <c r="Z159" s="2">
        <f>SUMIFS(Import!Z$2:Z$237,Import!$F$2:$F$237,$F159,Import!$G$2:$G$237,$G159)</f>
        <v>251</v>
      </c>
      <c r="AA159" s="2">
        <f>SUMIFS(Import!AA$2:AA$237,Import!$F$2:$F$237,$F159,Import!$G$2:$G$237,$G159)</f>
        <v>21.92</v>
      </c>
      <c r="AB159" s="2">
        <f>SUMIFS(Import!AB$2:AB$237,Import!$F$2:$F$237,$F159,Import!$G$2:$G$237,$G159)</f>
        <v>46.48</v>
      </c>
      <c r="AC159" s="2">
        <f>SUMIFS(Import!AC$2:AC$237,Import!$F$2:$F$237,$F159,Import!$G$2:$G$237,$G159)</f>
        <v>5</v>
      </c>
      <c r="AD159" s="2" t="str">
        <f t="shared" si="78"/>
        <v>M</v>
      </c>
      <c r="AE159" s="2" t="str">
        <f t="shared" si="78"/>
        <v>BROTHERSON</v>
      </c>
      <c r="AF159" s="2" t="str">
        <f t="shared" si="78"/>
        <v>Moetai, Charles</v>
      </c>
      <c r="AG159" s="2">
        <f>SUMIFS(Import!AG$2:AG$237,Import!$F$2:$F$237,$F159,Import!$G$2:$G$237,$G159)</f>
        <v>289</v>
      </c>
      <c r="AH159" s="2">
        <f>SUMIFS(Import!AH$2:AH$237,Import!$F$2:$F$237,$F159,Import!$G$2:$G$237,$G159)</f>
        <v>25.24</v>
      </c>
      <c r="AI159" s="2">
        <f>SUMIFS(Import!AI$2:AI$237,Import!$F$2:$F$237,$F159,Import!$G$2:$G$237,$G159)</f>
        <v>53.52</v>
      </c>
      <c r="AJ159" s="2">
        <f>SUMIFS(Import!AJ$2:AJ$237,Import!$F$2:$F$237,$F159,Import!$G$2:$G$237,$G159)</f>
        <v>0</v>
      </c>
      <c r="AK159" s="2">
        <f t="shared" si="79"/>
        <v>0</v>
      </c>
      <c r="AL159" s="2">
        <f t="shared" si="79"/>
        <v>0</v>
      </c>
      <c r="AM159" s="2">
        <f t="shared" si="79"/>
        <v>0</v>
      </c>
      <c r="AN159" s="2">
        <f>SUMIFS(Import!AN$2:AN$237,Import!$F$2:$F$237,$F159,Import!$G$2:$G$237,$G159)</f>
        <v>0</v>
      </c>
      <c r="AO159" s="2">
        <f>SUMIFS(Import!AO$2:AO$237,Import!$F$2:$F$237,$F159,Import!$G$2:$G$237,$G159)</f>
        <v>0</v>
      </c>
      <c r="AP159" s="2">
        <f>SUMIFS(Import!AP$2:AP$237,Import!$F$2:$F$237,$F159,Import!$G$2:$G$237,$G159)</f>
        <v>0</v>
      </c>
      <c r="AQ159" s="2">
        <f>SUMIFS(Import!AQ$2:AQ$237,Import!$F$2:$F$237,$F159,Import!$G$2:$G$237,$G159)</f>
        <v>0</v>
      </c>
      <c r="AR159" s="2">
        <f t="shared" si="80"/>
        <v>0</v>
      </c>
      <c r="AS159" s="2">
        <f t="shared" si="80"/>
        <v>0</v>
      </c>
      <c r="AT159" s="2">
        <f t="shared" si="80"/>
        <v>0</v>
      </c>
      <c r="AU159" s="2">
        <f>SUMIFS(Import!AU$2:AU$237,Import!$F$2:$F$237,$F159,Import!$G$2:$G$237,$G159)</f>
        <v>0</v>
      </c>
      <c r="AV159" s="2">
        <f>SUMIFS(Import!AV$2:AV$237,Import!$F$2:$F$237,$F159,Import!$G$2:$G$237,$G159)</f>
        <v>0</v>
      </c>
      <c r="AW159" s="2">
        <f>SUMIFS(Import!AW$2:AW$237,Import!$F$2:$F$237,$F159,Import!$G$2:$G$237,$G159)</f>
        <v>0</v>
      </c>
      <c r="AX159" s="2">
        <f>SUMIFS(Import!AX$2:AX$237,Import!$F$2:$F$237,$F159,Import!$G$2:$G$237,$G159)</f>
        <v>0</v>
      </c>
      <c r="AY159" s="2">
        <f t="shared" si="81"/>
        <v>0</v>
      </c>
      <c r="AZ159" s="2">
        <f t="shared" si="81"/>
        <v>0</v>
      </c>
      <c r="BA159" s="2">
        <f t="shared" si="81"/>
        <v>0</v>
      </c>
      <c r="BB159" s="2">
        <f>SUMIFS(Import!BB$2:BB$237,Import!$F$2:$F$237,$F159,Import!$G$2:$G$237,$G159)</f>
        <v>0</v>
      </c>
      <c r="BC159" s="2">
        <f>SUMIFS(Import!BC$2:BC$237,Import!$F$2:$F$237,$F159,Import!$G$2:$G$237,$G159)</f>
        <v>0</v>
      </c>
      <c r="BD159" s="2">
        <f>SUMIFS(Import!BD$2:BD$237,Import!$F$2:$F$237,$F159,Import!$G$2:$G$237,$G159)</f>
        <v>0</v>
      </c>
      <c r="BE159" s="2">
        <f>SUMIFS(Import!BE$2:BE$237,Import!$F$2:$F$237,$F159,Import!$G$2:$G$237,$G159)</f>
        <v>0</v>
      </c>
      <c r="BF159" s="2">
        <f t="shared" si="82"/>
        <v>0</v>
      </c>
      <c r="BG159" s="2">
        <f t="shared" si="82"/>
        <v>0</v>
      </c>
      <c r="BH159" s="2">
        <f t="shared" si="82"/>
        <v>0</v>
      </c>
      <c r="BI159" s="2">
        <f>SUMIFS(Import!BI$2:BI$237,Import!$F$2:$F$237,$F159,Import!$G$2:$G$237,$G159)</f>
        <v>0</v>
      </c>
      <c r="BJ159" s="2">
        <f>SUMIFS(Import!BJ$2:BJ$237,Import!$F$2:$F$237,$F159,Import!$G$2:$G$237,$G159)</f>
        <v>0</v>
      </c>
      <c r="BK159" s="2">
        <f>SUMIFS(Import!BK$2:BK$237,Import!$F$2:$F$237,$F159,Import!$G$2:$G$237,$G159)</f>
        <v>0</v>
      </c>
      <c r="BL159" s="2">
        <f>SUMIFS(Import!BL$2:BL$237,Import!$F$2:$F$237,$F159,Import!$G$2:$G$237,$G159)</f>
        <v>0</v>
      </c>
      <c r="BM159" s="2">
        <f t="shared" si="83"/>
        <v>0</v>
      </c>
      <c r="BN159" s="2">
        <f t="shared" si="83"/>
        <v>0</v>
      </c>
      <c r="BO159" s="2">
        <f t="shared" si="83"/>
        <v>0</v>
      </c>
      <c r="BP159" s="2">
        <f>SUMIFS(Import!BP$2:BP$237,Import!$F$2:$F$237,$F159,Import!$G$2:$G$237,$G159)</f>
        <v>0</v>
      </c>
      <c r="BQ159" s="2">
        <f>SUMIFS(Import!BQ$2:BQ$237,Import!$F$2:$F$237,$F159,Import!$G$2:$G$237,$G159)</f>
        <v>0</v>
      </c>
      <c r="BR159" s="2">
        <f>SUMIFS(Import!BR$2:BR$237,Import!$F$2:$F$237,$F159,Import!$G$2:$G$237,$G159)</f>
        <v>0</v>
      </c>
      <c r="BS159" s="2">
        <f>SUMIFS(Import!BS$2:BS$237,Import!$F$2:$F$237,$F159,Import!$G$2:$G$237,$G159)</f>
        <v>0</v>
      </c>
      <c r="BT159" s="2">
        <f t="shared" si="84"/>
        <v>0</v>
      </c>
      <c r="BU159" s="2">
        <f t="shared" si="84"/>
        <v>0</v>
      </c>
      <c r="BV159" s="2">
        <f t="shared" si="84"/>
        <v>0</v>
      </c>
      <c r="BW159" s="2">
        <f>SUMIFS(Import!BW$2:BW$237,Import!$F$2:$F$237,$F159,Import!$G$2:$G$237,$G159)</f>
        <v>0</v>
      </c>
      <c r="BX159" s="2">
        <f>SUMIFS(Import!BX$2:BX$237,Import!$F$2:$F$237,$F159,Import!$G$2:$G$237,$G159)</f>
        <v>0</v>
      </c>
      <c r="BY159" s="2">
        <f>SUMIFS(Import!BY$2:BY$237,Import!$F$2:$F$237,$F159,Import!$G$2:$G$237,$G159)</f>
        <v>0</v>
      </c>
      <c r="BZ159" s="2">
        <f>SUMIFS(Import!BZ$2:BZ$237,Import!$F$2:$F$237,$F159,Import!$G$2:$G$237,$G159)</f>
        <v>0</v>
      </c>
      <c r="CA159" s="2">
        <f t="shared" si="85"/>
        <v>0</v>
      </c>
      <c r="CB159" s="2">
        <f t="shared" si="85"/>
        <v>0</v>
      </c>
      <c r="CC159" s="2">
        <f t="shared" si="85"/>
        <v>0</v>
      </c>
      <c r="CD159" s="2">
        <f>SUMIFS(Import!CD$2:CD$237,Import!$F$2:$F$237,$F159,Import!$G$2:$G$237,$G159)</f>
        <v>0</v>
      </c>
      <c r="CE159" s="2">
        <f>SUMIFS(Import!CE$2:CE$237,Import!$F$2:$F$237,$F159,Import!$G$2:$G$237,$G159)</f>
        <v>0</v>
      </c>
      <c r="CF159" s="2">
        <f>SUMIFS(Import!CF$2:CF$237,Import!$F$2:$F$237,$F159,Import!$G$2:$G$237,$G159)</f>
        <v>0</v>
      </c>
      <c r="CG159" s="2">
        <f>SUMIFS(Import!CG$2:CG$237,Import!$F$2:$F$237,$F159,Import!$G$2:$G$237,$G159)</f>
        <v>0</v>
      </c>
      <c r="CH159" s="2">
        <f t="shared" si="86"/>
        <v>0</v>
      </c>
      <c r="CI159" s="2">
        <f t="shared" si="86"/>
        <v>0</v>
      </c>
      <c r="CJ159" s="2">
        <f t="shared" si="86"/>
        <v>0</v>
      </c>
      <c r="CK159" s="2">
        <f>SUMIFS(Import!CK$2:CK$237,Import!$F$2:$F$237,$F159,Import!$G$2:$G$237,$G159)</f>
        <v>0</v>
      </c>
      <c r="CL159" s="2">
        <f>SUMIFS(Import!CL$2:CL$237,Import!$F$2:$F$237,$F159,Import!$G$2:$G$237,$G159)</f>
        <v>0</v>
      </c>
      <c r="CM159" s="2">
        <f>SUMIFS(Import!CM$2:CM$237,Import!$F$2:$F$237,$F159,Import!$G$2:$G$237,$G159)</f>
        <v>0</v>
      </c>
      <c r="CN159" s="2">
        <f>SUMIFS(Import!CN$2:CN$237,Import!$F$2:$F$237,$F159,Import!$G$2:$G$237,$G159)</f>
        <v>0</v>
      </c>
      <c r="CO159" s="3">
        <f t="shared" si="87"/>
        <v>0</v>
      </c>
      <c r="CP159" s="3">
        <f t="shared" si="87"/>
        <v>0</v>
      </c>
      <c r="CQ159" s="3">
        <f t="shared" si="87"/>
        <v>0</v>
      </c>
      <c r="CR159" s="2">
        <f>SUMIFS(Import!CR$2:CR$237,Import!$F$2:$F$237,$F159,Import!$G$2:$G$237,$G159)</f>
        <v>0</v>
      </c>
      <c r="CS159" s="2">
        <f>SUMIFS(Import!CS$2:CS$237,Import!$F$2:$F$237,$F159,Import!$G$2:$G$237,$G159)</f>
        <v>0</v>
      </c>
      <c r="CT159" s="2">
        <f>SUMIFS(Import!CT$2:CT$237,Import!$F$2:$F$237,$F159,Import!$G$2:$G$237,$G159)</f>
        <v>0</v>
      </c>
    </row>
    <row r="160" spans="1:98" x14ac:dyDescent="0.25">
      <c r="A160" s="2" t="s">
        <v>38</v>
      </c>
      <c r="B160" s="2" t="s">
        <v>39</v>
      </c>
      <c r="C160" s="2">
        <v>3</v>
      </c>
      <c r="D160" s="2" t="s">
        <v>44</v>
      </c>
      <c r="E160" s="2">
        <v>38</v>
      </c>
      <c r="F160" s="2" t="s">
        <v>70</v>
      </c>
      <c r="G160" s="2">
        <v>10</v>
      </c>
      <c r="H160" s="2">
        <f>IF(SUMIFS(Import!H$2:H$237,Import!$F$2:$F$237,$F160,Import!$G$2:$G$237,$G160)=0,Data_T1!$H160,SUMIFS(Import!H$2:H$237,Import!$F$2:$F$237,$F160,Import!$G$2:$G$237,$G160))</f>
        <v>1236</v>
      </c>
      <c r="I160" s="2">
        <f>SUMIFS(Import!I$2:I$237,Import!$F$2:$F$237,$F160,Import!$G$2:$G$237,$G160)</f>
        <v>694</v>
      </c>
      <c r="J160" s="2">
        <f>SUMIFS(Import!J$2:J$237,Import!$F$2:$F$237,$F160,Import!$G$2:$G$237,$G160)</f>
        <v>56.15</v>
      </c>
      <c r="K160" s="2">
        <f>SUMIFS(Import!K$2:K$237,Import!$F$2:$F$237,$F160,Import!$G$2:$G$237,$G160)</f>
        <v>542</v>
      </c>
      <c r="L160" s="2">
        <f>SUMIFS(Import!L$2:L$237,Import!$F$2:$F$237,$F160,Import!$G$2:$G$237,$G160)</f>
        <v>43.85</v>
      </c>
      <c r="M160" s="2">
        <f>SUMIFS(Import!M$2:M$237,Import!$F$2:$F$237,$F160,Import!$G$2:$G$237,$G160)</f>
        <v>13</v>
      </c>
      <c r="N160" s="2">
        <f>SUMIFS(Import!N$2:N$237,Import!$F$2:$F$237,$F160,Import!$G$2:$G$237,$G160)</f>
        <v>1.05</v>
      </c>
      <c r="O160" s="2">
        <f>SUMIFS(Import!O$2:O$237,Import!$F$2:$F$237,$F160,Import!$G$2:$G$237,$G160)</f>
        <v>2.4</v>
      </c>
      <c r="P160" s="2">
        <f>SUMIFS(Import!P$2:P$237,Import!$F$2:$F$237,$F160,Import!$G$2:$G$237,$G160)</f>
        <v>6</v>
      </c>
      <c r="Q160" s="2">
        <f>SUMIFS(Import!Q$2:Q$237,Import!$F$2:$F$237,$F160,Import!$G$2:$G$237,$G160)</f>
        <v>0.49</v>
      </c>
      <c r="R160" s="2">
        <f>SUMIFS(Import!R$2:R$237,Import!$F$2:$F$237,$F160,Import!$G$2:$G$237,$G160)</f>
        <v>1.1100000000000001</v>
      </c>
      <c r="S160" s="2">
        <f>SUMIFS(Import!S$2:S$237,Import!$F$2:$F$237,$F160,Import!$G$2:$G$237,$G160)</f>
        <v>523</v>
      </c>
      <c r="T160" s="2">
        <f>SUMIFS(Import!T$2:T$237,Import!$F$2:$F$237,$F160,Import!$G$2:$G$237,$G160)</f>
        <v>42.31</v>
      </c>
      <c r="U160" s="2">
        <f>SUMIFS(Import!U$2:U$237,Import!$F$2:$F$237,$F160,Import!$G$2:$G$237,$G160)</f>
        <v>96.49</v>
      </c>
      <c r="V160" s="2">
        <f>SUMIFS(Import!V$2:V$237,Import!$F$2:$F$237,$F160,Import!$G$2:$G$237,$G160)</f>
        <v>1</v>
      </c>
      <c r="W160" s="2" t="str">
        <f t="shared" si="77"/>
        <v>M</v>
      </c>
      <c r="X160" s="2" t="str">
        <f t="shared" si="77"/>
        <v>HOWELL</v>
      </c>
      <c r="Y160" s="2" t="str">
        <f t="shared" si="77"/>
        <v>Patrick</v>
      </c>
      <c r="Z160" s="2">
        <f>SUMIFS(Import!Z$2:Z$237,Import!$F$2:$F$237,$F160,Import!$G$2:$G$237,$G160)</f>
        <v>247</v>
      </c>
      <c r="AA160" s="2">
        <f>SUMIFS(Import!AA$2:AA$237,Import!$F$2:$F$237,$F160,Import!$G$2:$G$237,$G160)</f>
        <v>19.98</v>
      </c>
      <c r="AB160" s="2">
        <f>SUMIFS(Import!AB$2:AB$237,Import!$F$2:$F$237,$F160,Import!$G$2:$G$237,$G160)</f>
        <v>47.23</v>
      </c>
      <c r="AC160" s="2">
        <f>SUMIFS(Import!AC$2:AC$237,Import!$F$2:$F$237,$F160,Import!$G$2:$G$237,$G160)</f>
        <v>5</v>
      </c>
      <c r="AD160" s="2" t="str">
        <f t="shared" si="78"/>
        <v>M</v>
      </c>
      <c r="AE160" s="2" t="str">
        <f t="shared" si="78"/>
        <v>BROTHERSON</v>
      </c>
      <c r="AF160" s="2" t="str">
        <f t="shared" si="78"/>
        <v>Moetai, Charles</v>
      </c>
      <c r="AG160" s="2">
        <f>SUMIFS(Import!AG$2:AG$237,Import!$F$2:$F$237,$F160,Import!$G$2:$G$237,$G160)</f>
        <v>276</v>
      </c>
      <c r="AH160" s="2">
        <f>SUMIFS(Import!AH$2:AH$237,Import!$F$2:$F$237,$F160,Import!$G$2:$G$237,$G160)</f>
        <v>22.33</v>
      </c>
      <c r="AI160" s="2">
        <f>SUMIFS(Import!AI$2:AI$237,Import!$F$2:$F$237,$F160,Import!$G$2:$G$237,$G160)</f>
        <v>52.77</v>
      </c>
      <c r="AJ160" s="2">
        <f>SUMIFS(Import!AJ$2:AJ$237,Import!$F$2:$F$237,$F160,Import!$G$2:$G$237,$G160)</f>
        <v>0</v>
      </c>
      <c r="AK160" s="2">
        <f t="shared" si="79"/>
        <v>0</v>
      </c>
      <c r="AL160" s="2">
        <f t="shared" si="79"/>
        <v>0</v>
      </c>
      <c r="AM160" s="2">
        <f t="shared" si="79"/>
        <v>0</v>
      </c>
      <c r="AN160" s="2">
        <f>SUMIFS(Import!AN$2:AN$237,Import!$F$2:$F$237,$F160,Import!$G$2:$G$237,$G160)</f>
        <v>0</v>
      </c>
      <c r="AO160" s="2">
        <f>SUMIFS(Import!AO$2:AO$237,Import!$F$2:$F$237,$F160,Import!$G$2:$G$237,$G160)</f>
        <v>0</v>
      </c>
      <c r="AP160" s="2">
        <f>SUMIFS(Import!AP$2:AP$237,Import!$F$2:$F$237,$F160,Import!$G$2:$G$237,$G160)</f>
        <v>0</v>
      </c>
      <c r="AQ160" s="2">
        <f>SUMIFS(Import!AQ$2:AQ$237,Import!$F$2:$F$237,$F160,Import!$G$2:$G$237,$G160)</f>
        <v>0</v>
      </c>
      <c r="AR160" s="2">
        <f t="shared" si="80"/>
        <v>0</v>
      </c>
      <c r="AS160" s="2">
        <f t="shared" si="80"/>
        <v>0</v>
      </c>
      <c r="AT160" s="2">
        <f t="shared" si="80"/>
        <v>0</v>
      </c>
      <c r="AU160" s="2">
        <f>SUMIFS(Import!AU$2:AU$237,Import!$F$2:$F$237,$F160,Import!$G$2:$G$237,$G160)</f>
        <v>0</v>
      </c>
      <c r="AV160" s="2">
        <f>SUMIFS(Import!AV$2:AV$237,Import!$F$2:$F$237,$F160,Import!$G$2:$G$237,$G160)</f>
        <v>0</v>
      </c>
      <c r="AW160" s="2">
        <f>SUMIFS(Import!AW$2:AW$237,Import!$F$2:$F$237,$F160,Import!$G$2:$G$237,$G160)</f>
        <v>0</v>
      </c>
      <c r="AX160" s="2">
        <f>SUMIFS(Import!AX$2:AX$237,Import!$F$2:$F$237,$F160,Import!$G$2:$G$237,$G160)</f>
        <v>0</v>
      </c>
      <c r="AY160" s="2">
        <f t="shared" si="81"/>
        <v>0</v>
      </c>
      <c r="AZ160" s="2">
        <f t="shared" si="81"/>
        <v>0</v>
      </c>
      <c r="BA160" s="2">
        <f t="shared" si="81"/>
        <v>0</v>
      </c>
      <c r="BB160" s="2">
        <f>SUMIFS(Import!BB$2:BB$237,Import!$F$2:$F$237,$F160,Import!$G$2:$G$237,$G160)</f>
        <v>0</v>
      </c>
      <c r="BC160" s="2">
        <f>SUMIFS(Import!BC$2:BC$237,Import!$F$2:$F$237,$F160,Import!$G$2:$G$237,$G160)</f>
        <v>0</v>
      </c>
      <c r="BD160" s="2">
        <f>SUMIFS(Import!BD$2:BD$237,Import!$F$2:$F$237,$F160,Import!$G$2:$G$237,$G160)</f>
        <v>0</v>
      </c>
      <c r="BE160" s="2">
        <f>SUMIFS(Import!BE$2:BE$237,Import!$F$2:$F$237,$F160,Import!$G$2:$G$237,$G160)</f>
        <v>0</v>
      </c>
      <c r="BF160" s="2">
        <f t="shared" si="82"/>
        <v>0</v>
      </c>
      <c r="BG160" s="2">
        <f t="shared" si="82"/>
        <v>0</v>
      </c>
      <c r="BH160" s="2">
        <f t="shared" si="82"/>
        <v>0</v>
      </c>
      <c r="BI160" s="2">
        <f>SUMIFS(Import!BI$2:BI$237,Import!$F$2:$F$237,$F160,Import!$G$2:$G$237,$G160)</f>
        <v>0</v>
      </c>
      <c r="BJ160" s="2">
        <f>SUMIFS(Import!BJ$2:BJ$237,Import!$F$2:$F$237,$F160,Import!$G$2:$G$237,$G160)</f>
        <v>0</v>
      </c>
      <c r="BK160" s="2">
        <f>SUMIFS(Import!BK$2:BK$237,Import!$F$2:$F$237,$F160,Import!$G$2:$G$237,$G160)</f>
        <v>0</v>
      </c>
      <c r="BL160" s="2">
        <f>SUMIFS(Import!BL$2:BL$237,Import!$F$2:$F$237,$F160,Import!$G$2:$G$237,$G160)</f>
        <v>0</v>
      </c>
      <c r="BM160" s="2">
        <f t="shared" si="83"/>
        <v>0</v>
      </c>
      <c r="BN160" s="2">
        <f t="shared" si="83"/>
        <v>0</v>
      </c>
      <c r="BO160" s="2">
        <f t="shared" si="83"/>
        <v>0</v>
      </c>
      <c r="BP160" s="2">
        <f>SUMIFS(Import!BP$2:BP$237,Import!$F$2:$F$237,$F160,Import!$G$2:$G$237,$G160)</f>
        <v>0</v>
      </c>
      <c r="BQ160" s="2">
        <f>SUMIFS(Import!BQ$2:BQ$237,Import!$F$2:$F$237,$F160,Import!$G$2:$G$237,$G160)</f>
        <v>0</v>
      </c>
      <c r="BR160" s="2">
        <f>SUMIFS(Import!BR$2:BR$237,Import!$F$2:$F$237,$F160,Import!$G$2:$G$237,$G160)</f>
        <v>0</v>
      </c>
      <c r="BS160" s="2">
        <f>SUMIFS(Import!BS$2:BS$237,Import!$F$2:$F$237,$F160,Import!$G$2:$G$237,$G160)</f>
        <v>0</v>
      </c>
      <c r="BT160" s="2">
        <f t="shared" si="84"/>
        <v>0</v>
      </c>
      <c r="BU160" s="2">
        <f t="shared" si="84"/>
        <v>0</v>
      </c>
      <c r="BV160" s="2">
        <f t="shared" si="84"/>
        <v>0</v>
      </c>
      <c r="BW160" s="2">
        <f>SUMIFS(Import!BW$2:BW$237,Import!$F$2:$F$237,$F160,Import!$G$2:$G$237,$G160)</f>
        <v>0</v>
      </c>
      <c r="BX160" s="2">
        <f>SUMIFS(Import!BX$2:BX$237,Import!$F$2:$F$237,$F160,Import!$G$2:$G$237,$G160)</f>
        <v>0</v>
      </c>
      <c r="BY160" s="2">
        <f>SUMIFS(Import!BY$2:BY$237,Import!$F$2:$F$237,$F160,Import!$G$2:$G$237,$G160)</f>
        <v>0</v>
      </c>
      <c r="BZ160" s="2">
        <f>SUMIFS(Import!BZ$2:BZ$237,Import!$F$2:$F$237,$F160,Import!$G$2:$G$237,$G160)</f>
        <v>0</v>
      </c>
      <c r="CA160" s="2">
        <f t="shared" si="85"/>
        <v>0</v>
      </c>
      <c r="CB160" s="2">
        <f t="shared" si="85"/>
        <v>0</v>
      </c>
      <c r="CC160" s="2">
        <f t="shared" si="85"/>
        <v>0</v>
      </c>
      <c r="CD160" s="2">
        <f>SUMIFS(Import!CD$2:CD$237,Import!$F$2:$F$237,$F160,Import!$G$2:$G$237,$G160)</f>
        <v>0</v>
      </c>
      <c r="CE160" s="2">
        <f>SUMIFS(Import!CE$2:CE$237,Import!$F$2:$F$237,$F160,Import!$G$2:$G$237,$G160)</f>
        <v>0</v>
      </c>
      <c r="CF160" s="2">
        <f>SUMIFS(Import!CF$2:CF$237,Import!$F$2:$F$237,$F160,Import!$G$2:$G$237,$G160)</f>
        <v>0</v>
      </c>
      <c r="CG160" s="2">
        <f>SUMIFS(Import!CG$2:CG$237,Import!$F$2:$F$237,$F160,Import!$G$2:$G$237,$G160)</f>
        <v>0</v>
      </c>
      <c r="CH160" s="2">
        <f t="shared" si="86"/>
        <v>0</v>
      </c>
      <c r="CI160" s="2">
        <f t="shared" si="86"/>
        <v>0</v>
      </c>
      <c r="CJ160" s="2">
        <f t="shared" si="86"/>
        <v>0</v>
      </c>
      <c r="CK160" s="2">
        <f>SUMIFS(Import!CK$2:CK$237,Import!$F$2:$F$237,$F160,Import!$G$2:$G$237,$G160)</f>
        <v>0</v>
      </c>
      <c r="CL160" s="2">
        <f>SUMIFS(Import!CL$2:CL$237,Import!$F$2:$F$237,$F160,Import!$G$2:$G$237,$G160)</f>
        <v>0</v>
      </c>
      <c r="CM160" s="2">
        <f>SUMIFS(Import!CM$2:CM$237,Import!$F$2:$F$237,$F160,Import!$G$2:$G$237,$G160)</f>
        <v>0</v>
      </c>
      <c r="CN160" s="2">
        <f>SUMIFS(Import!CN$2:CN$237,Import!$F$2:$F$237,$F160,Import!$G$2:$G$237,$G160)</f>
        <v>0</v>
      </c>
      <c r="CO160" s="3">
        <f t="shared" si="87"/>
        <v>0</v>
      </c>
      <c r="CP160" s="3">
        <f t="shared" si="87"/>
        <v>0</v>
      </c>
      <c r="CQ160" s="3">
        <f t="shared" si="87"/>
        <v>0</v>
      </c>
      <c r="CR160" s="2">
        <f>SUMIFS(Import!CR$2:CR$237,Import!$F$2:$F$237,$F160,Import!$G$2:$G$237,$G160)</f>
        <v>0</v>
      </c>
      <c r="CS160" s="2">
        <f>SUMIFS(Import!CS$2:CS$237,Import!$F$2:$F$237,$F160,Import!$G$2:$G$237,$G160)</f>
        <v>0</v>
      </c>
      <c r="CT160" s="2">
        <f>SUMIFS(Import!CT$2:CT$237,Import!$F$2:$F$237,$F160,Import!$G$2:$G$237,$G160)</f>
        <v>0</v>
      </c>
    </row>
    <row r="161" spans="1:98" x14ac:dyDescent="0.25">
      <c r="A161" s="2" t="s">
        <v>38</v>
      </c>
      <c r="B161" s="2" t="s">
        <v>39</v>
      </c>
      <c r="C161" s="2">
        <v>3</v>
      </c>
      <c r="D161" s="2" t="s">
        <v>44</v>
      </c>
      <c r="E161" s="2">
        <v>38</v>
      </c>
      <c r="F161" s="2" t="s">
        <v>70</v>
      </c>
      <c r="G161" s="2">
        <v>11</v>
      </c>
      <c r="H161" s="2">
        <f>IF(SUMIFS(Import!H$2:H$237,Import!$F$2:$F$237,$F161,Import!$G$2:$G$237,$G161)=0,Data_T1!$H161,SUMIFS(Import!H$2:H$237,Import!$F$2:$F$237,$F161,Import!$G$2:$G$237,$G161))</f>
        <v>1255</v>
      </c>
      <c r="I161" s="2">
        <f>SUMIFS(Import!I$2:I$237,Import!$F$2:$F$237,$F161,Import!$G$2:$G$237,$G161)</f>
        <v>775</v>
      </c>
      <c r="J161" s="2">
        <f>SUMIFS(Import!J$2:J$237,Import!$F$2:$F$237,$F161,Import!$G$2:$G$237,$G161)</f>
        <v>61.75</v>
      </c>
      <c r="K161" s="2">
        <f>SUMIFS(Import!K$2:K$237,Import!$F$2:$F$237,$F161,Import!$G$2:$G$237,$G161)</f>
        <v>480</v>
      </c>
      <c r="L161" s="2">
        <f>SUMIFS(Import!L$2:L$237,Import!$F$2:$F$237,$F161,Import!$G$2:$G$237,$G161)</f>
        <v>38.25</v>
      </c>
      <c r="M161" s="2">
        <f>SUMIFS(Import!M$2:M$237,Import!$F$2:$F$237,$F161,Import!$G$2:$G$237,$G161)</f>
        <v>22</v>
      </c>
      <c r="N161" s="2">
        <f>SUMIFS(Import!N$2:N$237,Import!$F$2:$F$237,$F161,Import!$G$2:$G$237,$G161)</f>
        <v>1.75</v>
      </c>
      <c r="O161" s="2">
        <f>SUMIFS(Import!O$2:O$237,Import!$F$2:$F$237,$F161,Import!$G$2:$G$237,$G161)</f>
        <v>4.58</v>
      </c>
      <c r="P161" s="2">
        <f>SUMIFS(Import!P$2:P$237,Import!$F$2:$F$237,$F161,Import!$G$2:$G$237,$G161)</f>
        <v>13</v>
      </c>
      <c r="Q161" s="2">
        <f>SUMIFS(Import!Q$2:Q$237,Import!$F$2:$F$237,$F161,Import!$G$2:$G$237,$G161)</f>
        <v>1.04</v>
      </c>
      <c r="R161" s="2">
        <f>SUMIFS(Import!R$2:R$237,Import!$F$2:$F$237,$F161,Import!$G$2:$G$237,$G161)</f>
        <v>2.71</v>
      </c>
      <c r="S161" s="2">
        <f>SUMIFS(Import!S$2:S$237,Import!$F$2:$F$237,$F161,Import!$G$2:$G$237,$G161)</f>
        <v>445</v>
      </c>
      <c r="T161" s="2">
        <f>SUMIFS(Import!T$2:T$237,Import!$F$2:$F$237,$F161,Import!$G$2:$G$237,$G161)</f>
        <v>35.46</v>
      </c>
      <c r="U161" s="2">
        <f>SUMIFS(Import!U$2:U$237,Import!$F$2:$F$237,$F161,Import!$G$2:$G$237,$G161)</f>
        <v>92.71</v>
      </c>
      <c r="V161" s="2">
        <f>SUMIFS(Import!V$2:V$237,Import!$F$2:$F$237,$F161,Import!$G$2:$G$237,$G161)</f>
        <v>1</v>
      </c>
      <c r="W161" s="2" t="str">
        <f t="shared" si="77"/>
        <v>M</v>
      </c>
      <c r="X161" s="2" t="str">
        <f t="shared" si="77"/>
        <v>HOWELL</v>
      </c>
      <c r="Y161" s="2" t="str">
        <f t="shared" si="77"/>
        <v>Patrick</v>
      </c>
      <c r="Z161" s="2">
        <f>SUMIFS(Import!Z$2:Z$237,Import!$F$2:$F$237,$F161,Import!$G$2:$G$237,$G161)</f>
        <v>276</v>
      </c>
      <c r="AA161" s="2">
        <f>SUMIFS(Import!AA$2:AA$237,Import!$F$2:$F$237,$F161,Import!$G$2:$G$237,$G161)</f>
        <v>21.99</v>
      </c>
      <c r="AB161" s="2">
        <f>SUMIFS(Import!AB$2:AB$237,Import!$F$2:$F$237,$F161,Import!$G$2:$G$237,$G161)</f>
        <v>62.02</v>
      </c>
      <c r="AC161" s="2">
        <f>SUMIFS(Import!AC$2:AC$237,Import!$F$2:$F$237,$F161,Import!$G$2:$G$237,$G161)</f>
        <v>5</v>
      </c>
      <c r="AD161" s="2" t="str">
        <f t="shared" si="78"/>
        <v>M</v>
      </c>
      <c r="AE161" s="2" t="str">
        <f t="shared" si="78"/>
        <v>BROTHERSON</v>
      </c>
      <c r="AF161" s="2" t="str">
        <f t="shared" si="78"/>
        <v>Moetai, Charles</v>
      </c>
      <c r="AG161" s="2">
        <f>SUMIFS(Import!AG$2:AG$237,Import!$F$2:$F$237,$F161,Import!$G$2:$G$237,$G161)</f>
        <v>169</v>
      </c>
      <c r="AH161" s="2">
        <f>SUMIFS(Import!AH$2:AH$237,Import!$F$2:$F$237,$F161,Import!$G$2:$G$237,$G161)</f>
        <v>13.47</v>
      </c>
      <c r="AI161" s="2">
        <f>SUMIFS(Import!AI$2:AI$237,Import!$F$2:$F$237,$F161,Import!$G$2:$G$237,$G161)</f>
        <v>37.979999999999997</v>
      </c>
      <c r="AJ161" s="2">
        <f>SUMIFS(Import!AJ$2:AJ$237,Import!$F$2:$F$237,$F161,Import!$G$2:$G$237,$G161)</f>
        <v>0</v>
      </c>
      <c r="AK161" s="2">
        <f t="shared" si="79"/>
        <v>0</v>
      </c>
      <c r="AL161" s="2">
        <f t="shared" si="79"/>
        <v>0</v>
      </c>
      <c r="AM161" s="2">
        <f t="shared" si="79"/>
        <v>0</v>
      </c>
      <c r="AN161" s="2">
        <f>SUMIFS(Import!AN$2:AN$237,Import!$F$2:$F$237,$F161,Import!$G$2:$G$237,$G161)</f>
        <v>0</v>
      </c>
      <c r="AO161" s="2">
        <f>SUMIFS(Import!AO$2:AO$237,Import!$F$2:$F$237,$F161,Import!$G$2:$G$237,$G161)</f>
        <v>0</v>
      </c>
      <c r="AP161" s="2">
        <f>SUMIFS(Import!AP$2:AP$237,Import!$F$2:$F$237,$F161,Import!$G$2:$G$237,$G161)</f>
        <v>0</v>
      </c>
      <c r="AQ161" s="2">
        <f>SUMIFS(Import!AQ$2:AQ$237,Import!$F$2:$F$237,$F161,Import!$G$2:$G$237,$G161)</f>
        <v>0</v>
      </c>
      <c r="AR161" s="2">
        <f t="shared" si="80"/>
        <v>0</v>
      </c>
      <c r="AS161" s="2">
        <f t="shared" si="80"/>
        <v>0</v>
      </c>
      <c r="AT161" s="2">
        <f t="shared" si="80"/>
        <v>0</v>
      </c>
      <c r="AU161" s="2">
        <f>SUMIFS(Import!AU$2:AU$237,Import!$F$2:$F$237,$F161,Import!$G$2:$G$237,$G161)</f>
        <v>0</v>
      </c>
      <c r="AV161" s="2">
        <f>SUMIFS(Import!AV$2:AV$237,Import!$F$2:$F$237,$F161,Import!$G$2:$G$237,$G161)</f>
        <v>0</v>
      </c>
      <c r="AW161" s="2">
        <f>SUMIFS(Import!AW$2:AW$237,Import!$F$2:$F$237,$F161,Import!$G$2:$G$237,$G161)</f>
        <v>0</v>
      </c>
      <c r="AX161" s="2">
        <f>SUMIFS(Import!AX$2:AX$237,Import!$F$2:$F$237,$F161,Import!$G$2:$G$237,$G161)</f>
        <v>0</v>
      </c>
      <c r="AY161" s="2">
        <f t="shared" si="81"/>
        <v>0</v>
      </c>
      <c r="AZ161" s="2">
        <f t="shared" si="81"/>
        <v>0</v>
      </c>
      <c r="BA161" s="2">
        <f t="shared" si="81"/>
        <v>0</v>
      </c>
      <c r="BB161" s="2">
        <f>SUMIFS(Import!BB$2:BB$237,Import!$F$2:$F$237,$F161,Import!$G$2:$G$237,$G161)</f>
        <v>0</v>
      </c>
      <c r="BC161" s="2">
        <f>SUMIFS(Import!BC$2:BC$237,Import!$F$2:$F$237,$F161,Import!$G$2:$G$237,$G161)</f>
        <v>0</v>
      </c>
      <c r="BD161" s="2">
        <f>SUMIFS(Import!BD$2:BD$237,Import!$F$2:$F$237,$F161,Import!$G$2:$G$237,$G161)</f>
        <v>0</v>
      </c>
      <c r="BE161" s="2">
        <f>SUMIFS(Import!BE$2:BE$237,Import!$F$2:$F$237,$F161,Import!$G$2:$G$237,$G161)</f>
        <v>0</v>
      </c>
      <c r="BF161" s="2">
        <f t="shared" si="82"/>
        <v>0</v>
      </c>
      <c r="BG161" s="2">
        <f t="shared" si="82"/>
        <v>0</v>
      </c>
      <c r="BH161" s="2">
        <f t="shared" si="82"/>
        <v>0</v>
      </c>
      <c r="BI161" s="2">
        <f>SUMIFS(Import!BI$2:BI$237,Import!$F$2:$F$237,$F161,Import!$G$2:$G$237,$G161)</f>
        <v>0</v>
      </c>
      <c r="BJ161" s="2">
        <f>SUMIFS(Import!BJ$2:BJ$237,Import!$F$2:$F$237,$F161,Import!$G$2:$G$237,$G161)</f>
        <v>0</v>
      </c>
      <c r="BK161" s="2">
        <f>SUMIFS(Import!BK$2:BK$237,Import!$F$2:$F$237,$F161,Import!$G$2:$G$237,$G161)</f>
        <v>0</v>
      </c>
      <c r="BL161" s="2">
        <f>SUMIFS(Import!BL$2:BL$237,Import!$F$2:$F$237,$F161,Import!$G$2:$G$237,$G161)</f>
        <v>0</v>
      </c>
      <c r="BM161" s="2">
        <f t="shared" si="83"/>
        <v>0</v>
      </c>
      <c r="BN161" s="2">
        <f t="shared" si="83"/>
        <v>0</v>
      </c>
      <c r="BO161" s="2">
        <f t="shared" si="83"/>
        <v>0</v>
      </c>
      <c r="BP161" s="2">
        <f>SUMIFS(Import!BP$2:BP$237,Import!$F$2:$F$237,$F161,Import!$G$2:$G$237,$G161)</f>
        <v>0</v>
      </c>
      <c r="BQ161" s="2">
        <f>SUMIFS(Import!BQ$2:BQ$237,Import!$F$2:$F$237,$F161,Import!$G$2:$G$237,$G161)</f>
        <v>0</v>
      </c>
      <c r="BR161" s="2">
        <f>SUMIFS(Import!BR$2:BR$237,Import!$F$2:$F$237,$F161,Import!$G$2:$G$237,$G161)</f>
        <v>0</v>
      </c>
      <c r="BS161" s="2">
        <f>SUMIFS(Import!BS$2:BS$237,Import!$F$2:$F$237,$F161,Import!$G$2:$G$237,$G161)</f>
        <v>0</v>
      </c>
      <c r="BT161" s="2">
        <f t="shared" si="84"/>
        <v>0</v>
      </c>
      <c r="BU161" s="2">
        <f t="shared" si="84"/>
        <v>0</v>
      </c>
      <c r="BV161" s="2">
        <f t="shared" si="84"/>
        <v>0</v>
      </c>
      <c r="BW161" s="2">
        <f>SUMIFS(Import!BW$2:BW$237,Import!$F$2:$F$237,$F161,Import!$G$2:$G$237,$G161)</f>
        <v>0</v>
      </c>
      <c r="BX161" s="2">
        <f>SUMIFS(Import!BX$2:BX$237,Import!$F$2:$F$237,$F161,Import!$G$2:$G$237,$G161)</f>
        <v>0</v>
      </c>
      <c r="BY161" s="2">
        <f>SUMIFS(Import!BY$2:BY$237,Import!$F$2:$F$237,$F161,Import!$G$2:$G$237,$G161)</f>
        <v>0</v>
      </c>
      <c r="BZ161" s="2">
        <f>SUMIFS(Import!BZ$2:BZ$237,Import!$F$2:$F$237,$F161,Import!$G$2:$G$237,$G161)</f>
        <v>0</v>
      </c>
      <c r="CA161" s="2">
        <f t="shared" si="85"/>
        <v>0</v>
      </c>
      <c r="CB161" s="2">
        <f t="shared" si="85"/>
        <v>0</v>
      </c>
      <c r="CC161" s="2">
        <f t="shared" si="85"/>
        <v>0</v>
      </c>
      <c r="CD161" s="2">
        <f>SUMIFS(Import!CD$2:CD$237,Import!$F$2:$F$237,$F161,Import!$G$2:$G$237,$G161)</f>
        <v>0</v>
      </c>
      <c r="CE161" s="2">
        <f>SUMIFS(Import!CE$2:CE$237,Import!$F$2:$F$237,$F161,Import!$G$2:$G$237,$G161)</f>
        <v>0</v>
      </c>
      <c r="CF161" s="2">
        <f>SUMIFS(Import!CF$2:CF$237,Import!$F$2:$F$237,$F161,Import!$G$2:$G$237,$G161)</f>
        <v>0</v>
      </c>
      <c r="CG161" s="2">
        <f>SUMIFS(Import!CG$2:CG$237,Import!$F$2:$F$237,$F161,Import!$G$2:$G$237,$G161)</f>
        <v>0</v>
      </c>
      <c r="CH161" s="2">
        <f t="shared" si="86"/>
        <v>0</v>
      </c>
      <c r="CI161" s="2">
        <f t="shared" si="86"/>
        <v>0</v>
      </c>
      <c r="CJ161" s="2">
        <f t="shared" si="86"/>
        <v>0</v>
      </c>
      <c r="CK161" s="2">
        <f>SUMIFS(Import!CK$2:CK$237,Import!$F$2:$F$237,$F161,Import!$G$2:$G$237,$G161)</f>
        <v>0</v>
      </c>
      <c r="CL161" s="2">
        <f>SUMIFS(Import!CL$2:CL$237,Import!$F$2:$F$237,$F161,Import!$G$2:$G$237,$G161)</f>
        <v>0</v>
      </c>
      <c r="CM161" s="2">
        <f>SUMIFS(Import!CM$2:CM$237,Import!$F$2:$F$237,$F161,Import!$G$2:$G$237,$G161)</f>
        <v>0</v>
      </c>
      <c r="CN161" s="2">
        <f>SUMIFS(Import!CN$2:CN$237,Import!$F$2:$F$237,$F161,Import!$G$2:$G$237,$G161)</f>
        <v>0</v>
      </c>
      <c r="CO161" s="3">
        <f t="shared" si="87"/>
        <v>0</v>
      </c>
      <c r="CP161" s="3">
        <f t="shared" si="87"/>
        <v>0</v>
      </c>
      <c r="CQ161" s="3">
        <f t="shared" si="87"/>
        <v>0</v>
      </c>
      <c r="CR161" s="2">
        <f>SUMIFS(Import!CR$2:CR$237,Import!$F$2:$F$237,$F161,Import!$G$2:$G$237,$G161)</f>
        <v>0</v>
      </c>
      <c r="CS161" s="2">
        <f>SUMIFS(Import!CS$2:CS$237,Import!$F$2:$F$237,$F161,Import!$G$2:$G$237,$G161)</f>
        <v>0</v>
      </c>
      <c r="CT161" s="2">
        <f>SUMIFS(Import!CT$2:CT$237,Import!$F$2:$F$237,$F161,Import!$G$2:$G$237,$G161)</f>
        <v>0</v>
      </c>
    </row>
    <row r="162" spans="1:98" x14ac:dyDescent="0.25">
      <c r="A162" s="2" t="s">
        <v>38</v>
      </c>
      <c r="B162" s="2" t="s">
        <v>39</v>
      </c>
      <c r="C162" s="2">
        <v>3</v>
      </c>
      <c r="D162" s="2" t="s">
        <v>44</v>
      </c>
      <c r="E162" s="2">
        <v>38</v>
      </c>
      <c r="F162" s="2" t="s">
        <v>70</v>
      </c>
      <c r="G162" s="2">
        <v>12</v>
      </c>
      <c r="H162" s="2">
        <f>IF(SUMIFS(Import!H$2:H$237,Import!$F$2:$F$237,$F162,Import!$G$2:$G$237,$G162)=0,Data_T1!$H162,SUMIFS(Import!H$2:H$237,Import!$F$2:$F$237,$F162,Import!$G$2:$G$237,$G162))</f>
        <v>1212</v>
      </c>
      <c r="I162" s="2">
        <f>SUMIFS(Import!I$2:I$237,Import!$F$2:$F$237,$F162,Import!$G$2:$G$237,$G162)</f>
        <v>645</v>
      </c>
      <c r="J162" s="2">
        <f>SUMIFS(Import!J$2:J$237,Import!$F$2:$F$237,$F162,Import!$G$2:$G$237,$G162)</f>
        <v>53.22</v>
      </c>
      <c r="K162" s="2">
        <f>SUMIFS(Import!K$2:K$237,Import!$F$2:$F$237,$F162,Import!$G$2:$G$237,$G162)</f>
        <v>567</v>
      </c>
      <c r="L162" s="2">
        <f>SUMIFS(Import!L$2:L$237,Import!$F$2:$F$237,$F162,Import!$G$2:$G$237,$G162)</f>
        <v>46.78</v>
      </c>
      <c r="M162" s="2">
        <f>SUMIFS(Import!M$2:M$237,Import!$F$2:$F$237,$F162,Import!$G$2:$G$237,$G162)</f>
        <v>13</v>
      </c>
      <c r="N162" s="2">
        <f>SUMIFS(Import!N$2:N$237,Import!$F$2:$F$237,$F162,Import!$G$2:$G$237,$G162)</f>
        <v>1.07</v>
      </c>
      <c r="O162" s="2">
        <f>SUMIFS(Import!O$2:O$237,Import!$F$2:$F$237,$F162,Import!$G$2:$G$237,$G162)</f>
        <v>2.29</v>
      </c>
      <c r="P162" s="2">
        <f>SUMIFS(Import!P$2:P$237,Import!$F$2:$F$237,$F162,Import!$G$2:$G$237,$G162)</f>
        <v>11</v>
      </c>
      <c r="Q162" s="2">
        <f>SUMIFS(Import!Q$2:Q$237,Import!$F$2:$F$237,$F162,Import!$G$2:$G$237,$G162)</f>
        <v>0.91</v>
      </c>
      <c r="R162" s="2">
        <f>SUMIFS(Import!R$2:R$237,Import!$F$2:$F$237,$F162,Import!$G$2:$G$237,$G162)</f>
        <v>1.94</v>
      </c>
      <c r="S162" s="2">
        <f>SUMIFS(Import!S$2:S$237,Import!$F$2:$F$237,$F162,Import!$G$2:$G$237,$G162)</f>
        <v>543</v>
      </c>
      <c r="T162" s="2">
        <f>SUMIFS(Import!T$2:T$237,Import!$F$2:$F$237,$F162,Import!$G$2:$G$237,$G162)</f>
        <v>44.8</v>
      </c>
      <c r="U162" s="2">
        <f>SUMIFS(Import!U$2:U$237,Import!$F$2:$F$237,$F162,Import!$G$2:$G$237,$G162)</f>
        <v>95.77</v>
      </c>
      <c r="V162" s="2">
        <f>SUMIFS(Import!V$2:V$237,Import!$F$2:$F$237,$F162,Import!$G$2:$G$237,$G162)</f>
        <v>1</v>
      </c>
      <c r="W162" s="2" t="str">
        <f t="shared" ref="W162:Y181" si="88">VLOOKUP($C162,Import_Donnees,COLUMN()-2,FALSE)</f>
        <v>M</v>
      </c>
      <c r="X162" s="2" t="str">
        <f t="shared" si="88"/>
        <v>HOWELL</v>
      </c>
      <c r="Y162" s="2" t="str">
        <f t="shared" si="88"/>
        <v>Patrick</v>
      </c>
      <c r="Z162" s="2">
        <f>SUMIFS(Import!Z$2:Z$237,Import!$F$2:$F$237,$F162,Import!$G$2:$G$237,$G162)</f>
        <v>279</v>
      </c>
      <c r="AA162" s="2">
        <f>SUMIFS(Import!AA$2:AA$237,Import!$F$2:$F$237,$F162,Import!$G$2:$G$237,$G162)</f>
        <v>23.02</v>
      </c>
      <c r="AB162" s="2">
        <f>SUMIFS(Import!AB$2:AB$237,Import!$F$2:$F$237,$F162,Import!$G$2:$G$237,$G162)</f>
        <v>51.38</v>
      </c>
      <c r="AC162" s="2">
        <f>SUMIFS(Import!AC$2:AC$237,Import!$F$2:$F$237,$F162,Import!$G$2:$G$237,$G162)</f>
        <v>5</v>
      </c>
      <c r="AD162" s="2" t="str">
        <f t="shared" ref="AD162:AF181" si="89">VLOOKUP($C162,Import_Donnees,COLUMN()-2,FALSE)</f>
        <v>M</v>
      </c>
      <c r="AE162" s="2" t="str">
        <f t="shared" si="89"/>
        <v>BROTHERSON</v>
      </c>
      <c r="AF162" s="2" t="str">
        <f t="shared" si="89"/>
        <v>Moetai, Charles</v>
      </c>
      <c r="AG162" s="2">
        <f>SUMIFS(Import!AG$2:AG$237,Import!$F$2:$F$237,$F162,Import!$G$2:$G$237,$G162)</f>
        <v>264</v>
      </c>
      <c r="AH162" s="2">
        <f>SUMIFS(Import!AH$2:AH$237,Import!$F$2:$F$237,$F162,Import!$G$2:$G$237,$G162)</f>
        <v>21.78</v>
      </c>
      <c r="AI162" s="2">
        <f>SUMIFS(Import!AI$2:AI$237,Import!$F$2:$F$237,$F162,Import!$G$2:$G$237,$G162)</f>
        <v>48.62</v>
      </c>
      <c r="AJ162" s="2">
        <f>SUMIFS(Import!AJ$2:AJ$237,Import!$F$2:$F$237,$F162,Import!$G$2:$G$237,$G162)</f>
        <v>0</v>
      </c>
      <c r="AK162" s="2">
        <f t="shared" ref="AK162:AM181" si="90">VLOOKUP($C162,Import_Donnees,COLUMN()-2,FALSE)</f>
        <v>0</v>
      </c>
      <c r="AL162" s="2">
        <f t="shared" si="90"/>
        <v>0</v>
      </c>
      <c r="AM162" s="2">
        <f t="shared" si="90"/>
        <v>0</v>
      </c>
      <c r="AN162" s="2">
        <f>SUMIFS(Import!AN$2:AN$237,Import!$F$2:$F$237,$F162,Import!$G$2:$G$237,$G162)</f>
        <v>0</v>
      </c>
      <c r="AO162" s="2">
        <f>SUMIFS(Import!AO$2:AO$237,Import!$F$2:$F$237,$F162,Import!$G$2:$G$237,$G162)</f>
        <v>0</v>
      </c>
      <c r="AP162" s="2">
        <f>SUMIFS(Import!AP$2:AP$237,Import!$F$2:$F$237,$F162,Import!$G$2:$G$237,$G162)</f>
        <v>0</v>
      </c>
      <c r="AQ162" s="2">
        <f>SUMIFS(Import!AQ$2:AQ$237,Import!$F$2:$F$237,$F162,Import!$G$2:$G$237,$G162)</f>
        <v>0</v>
      </c>
      <c r="AR162" s="2">
        <f t="shared" ref="AR162:AT181" si="91">VLOOKUP($C162,Import_Donnees,COLUMN()-2,FALSE)</f>
        <v>0</v>
      </c>
      <c r="AS162" s="2">
        <f t="shared" si="91"/>
        <v>0</v>
      </c>
      <c r="AT162" s="2">
        <f t="shared" si="91"/>
        <v>0</v>
      </c>
      <c r="AU162" s="2">
        <f>SUMIFS(Import!AU$2:AU$237,Import!$F$2:$F$237,$F162,Import!$G$2:$G$237,$G162)</f>
        <v>0</v>
      </c>
      <c r="AV162" s="2">
        <f>SUMIFS(Import!AV$2:AV$237,Import!$F$2:$F$237,$F162,Import!$G$2:$G$237,$G162)</f>
        <v>0</v>
      </c>
      <c r="AW162" s="2">
        <f>SUMIFS(Import!AW$2:AW$237,Import!$F$2:$F$237,$F162,Import!$G$2:$G$237,$G162)</f>
        <v>0</v>
      </c>
      <c r="AX162" s="2">
        <f>SUMIFS(Import!AX$2:AX$237,Import!$F$2:$F$237,$F162,Import!$G$2:$G$237,$G162)</f>
        <v>0</v>
      </c>
      <c r="AY162" s="2">
        <f t="shared" ref="AY162:BA181" si="92">VLOOKUP($C162,Import_Donnees,COLUMN()-2,FALSE)</f>
        <v>0</v>
      </c>
      <c r="AZ162" s="2">
        <f t="shared" si="92"/>
        <v>0</v>
      </c>
      <c r="BA162" s="2">
        <f t="shared" si="92"/>
        <v>0</v>
      </c>
      <c r="BB162" s="2">
        <f>SUMIFS(Import!BB$2:BB$237,Import!$F$2:$F$237,$F162,Import!$G$2:$G$237,$G162)</f>
        <v>0</v>
      </c>
      <c r="BC162" s="2">
        <f>SUMIFS(Import!BC$2:BC$237,Import!$F$2:$F$237,$F162,Import!$G$2:$G$237,$G162)</f>
        <v>0</v>
      </c>
      <c r="BD162" s="2">
        <f>SUMIFS(Import!BD$2:BD$237,Import!$F$2:$F$237,$F162,Import!$G$2:$G$237,$G162)</f>
        <v>0</v>
      </c>
      <c r="BE162" s="2">
        <f>SUMIFS(Import!BE$2:BE$237,Import!$F$2:$F$237,$F162,Import!$G$2:$G$237,$G162)</f>
        <v>0</v>
      </c>
      <c r="BF162" s="2">
        <f t="shared" ref="BF162:BH181" si="93">VLOOKUP($C162,Import_Donnees,COLUMN()-2,FALSE)</f>
        <v>0</v>
      </c>
      <c r="BG162" s="2">
        <f t="shared" si="93"/>
        <v>0</v>
      </c>
      <c r="BH162" s="2">
        <f t="shared" si="93"/>
        <v>0</v>
      </c>
      <c r="BI162" s="2">
        <f>SUMIFS(Import!BI$2:BI$237,Import!$F$2:$F$237,$F162,Import!$G$2:$G$237,$G162)</f>
        <v>0</v>
      </c>
      <c r="BJ162" s="2">
        <f>SUMIFS(Import!BJ$2:BJ$237,Import!$F$2:$F$237,$F162,Import!$G$2:$G$237,$G162)</f>
        <v>0</v>
      </c>
      <c r="BK162" s="2">
        <f>SUMIFS(Import!BK$2:BK$237,Import!$F$2:$F$237,$F162,Import!$G$2:$G$237,$G162)</f>
        <v>0</v>
      </c>
      <c r="BL162" s="2">
        <f>SUMIFS(Import!BL$2:BL$237,Import!$F$2:$F$237,$F162,Import!$G$2:$G$237,$G162)</f>
        <v>0</v>
      </c>
      <c r="BM162" s="2">
        <f t="shared" ref="BM162:BO181" si="94">VLOOKUP($C162,Import_Donnees,COLUMN()-2,FALSE)</f>
        <v>0</v>
      </c>
      <c r="BN162" s="2">
        <f t="shared" si="94"/>
        <v>0</v>
      </c>
      <c r="BO162" s="2">
        <f t="shared" si="94"/>
        <v>0</v>
      </c>
      <c r="BP162" s="2">
        <f>SUMIFS(Import!BP$2:BP$237,Import!$F$2:$F$237,$F162,Import!$G$2:$G$237,$G162)</f>
        <v>0</v>
      </c>
      <c r="BQ162" s="2">
        <f>SUMIFS(Import!BQ$2:BQ$237,Import!$F$2:$F$237,$F162,Import!$G$2:$G$237,$G162)</f>
        <v>0</v>
      </c>
      <c r="BR162" s="2">
        <f>SUMIFS(Import!BR$2:BR$237,Import!$F$2:$F$237,$F162,Import!$G$2:$G$237,$G162)</f>
        <v>0</v>
      </c>
      <c r="BS162" s="2">
        <f>SUMIFS(Import!BS$2:BS$237,Import!$F$2:$F$237,$F162,Import!$G$2:$G$237,$G162)</f>
        <v>0</v>
      </c>
      <c r="BT162" s="2">
        <f t="shared" ref="BT162:BV181" si="95">VLOOKUP($C162,Import_Donnees,COLUMN()-2,FALSE)</f>
        <v>0</v>
      </c>
      <c r="BU162" s="2">
        <f t="shared" si="95"/>
        <v>0</v>
      </c>
      <c r="BV162" s="2">
        <f t="shared" si="95"/>
        <v>0</v>
      </c>
      <c r="BW162" s="2">
        <f>SUMIFS(Import!BW$2:BW$237,Import!$F$2:$F$237,$F162,Import!$G$2:$G$237,$G162)</f>
        <v>0</v>
      </c>
      <c r="BX162" s="2">
        <f>SUMIFS(Import!BX$2:BX$237,Import!$F$2:$F$237,$F162,Import!$G$2:$G$237,$G162)</f>
        <v>0</v>
      </c>
      <c r="BY162" s="2">
        <f>SUMIFS(Import!BY$2:BY$237,Import!$F$2:$F$237,$F162,Import!$G$2:$G$237,$G162)</f>
        <v>0</v>
      </c>
      <c r="BZ162" s="2">
        <f>SUMIFS(Import!BZ$2:BZ$237,Import!$F$2:$F$237,$F162,Import!$G$2:$G$237,$G162)</f>
        <v>0</v>
      </c>
      <c r="CA162" s="2">
        <f t="shared" ref="CA162:CC181" si="96">VLOOKUP($C162,Import_Donnees,COLUMN()-2,FALSE)</f>
        <v>0</v>
      </c>
      <c r="CB162" s="2">
        <f t="shared" si="96"/>
        <v>0</v>
      </c>
      <c r="CC162" s="2">
        <f t="shared" si="96"/>
        <v>0</v>
      </c>
      <c r="CD162" s="2">
        <f>SUMIFS(Import!CD$2:CD$237,Import!$F$2:$F$237,$F162,Import!$G$2:$G$237,$G162)</f>
        <v>0</v>
      </c>
      <c r="CE162" s="2">
        <f>SUMIFS(Import!CE$2:CE$237,Import!$F$2:$F$237,$F162,Import!$G$2:$G$237,$G162)</f>
        <v>0</v>
      </c>
      <c r="CF162" s="2">
        <f>SUMIFS(Import!CF$2:CF$237,Import!$F$2:$F$237,$F162,Import!$G$2:$G$237,$G162)</f>
        <v>0</v>
      </c>
      <c r="CG162" s="2">
        <f>SUMIFS(Import!CG$2:CG$237,Import!$F$2:$F$237,$F162,Import!$G$2:$G$237,$G162)</f>
        <v>0</v>
      </c>
      <c r="CH162" s="2">
        <f t="shared" ref="CH162:CJ181" si="97">VLOOKUP($C162,Import_Donnees,COLUMN()-2,FALSE)</f>
        <v>0</v>
      </c>
      <c r="CI162" s="2">
        <f t="shared" si="97"/>
        <v>0</v>
      </c>
      <c r="CJ162" s="2">
        <f t="shared" si="97"/>
        <v>0</v>
      </c>
      <c r="CK162" s="2">
        <f>SUMIFS(Import!CK$2:CK$237,Import!$F$2:$F$237,$F162,Import!$G$2:$G$237,$G162)</f>
        <v>0</v>
      </c>
      <c r="CL162" s="2">
        <f>SUMIFS(Import!CL$2:CL$237,Import!$F$2:$F$237,$F162,Import!$G$2:$G$237,$G162)</f>
        <v>0</v>
      </c>
      <c r="CM162" s="2">
        <f>SUMIFS(Import!CM$2:CM$237,Import!$F$2:$F$237,$F162,Import!$G$2:$G$237,$G162)</f>
        <v>0</v>
      </c>
      <c r="CN162" s="2">
        <f>SUMIFS(Import!CN$2:CN$237,Import!$F$2:$F$237,$F162,Import!$G$2:$G$237,$G162)</f>
        <v>0</v>
      </c>
      <c r="CO162" s="3">
        <f t="shared" ref="CO162:CQ181" si="98">VLOOKUP($C162,Import_Donnees,COLUMN()-2,FALSE)</f>
        <v>0</v>
      </c>
      <c r="CP162" s="3">
        <f t="shared" si="98"/>
        <v>0</v>
      </c>
      <c r="CQ162" s="3">
        <f t="shared" si="98"/>
        <v>0</v>
      </c>
      <c r="CR162" s="2">
        <f>SUMIFS(Import!CR$2:CR$237,Import!$F$2:$F$237,$F162,Import!$G$2:$G$237,$G162)</f>
        <v>0</v>
      </c>
      <c r="CS162" s="2">
        <f>SUMIFS(Import!CS$2:CS$237,Import!$F$2:$F$237,$F162,Import!$G$2:$G$237,$G162)</f>
        <v>0</v>
      </c>
      <c r="CT162" s="2">
        <f>SUMIFS(Import!CT$2:CT$237,Import!$F$2:$F$237,$F162,Import!$G$2:$G$237,$G162)</f>
        <v>0</v>
      </c>
    </row>
    <row r="163" spans="1:98" x14ac:dyDescent="0.25">
      <c r="A163" s="2" t="s">
        <v>38</v>
      </c>
      <c r="B163" s="2" t="s">
        <v>39</v>
      </c>
      <c r="C163" s="2">
        <v>3</v>
      </c>
      <c r="D163" s="2" t="s">
        <v>44</v>
      </c>
      <c r="E163" s="2">
        <v>38</v>
      </c>
      <c r="F163" s="2" t="s">
        <v>70</v>
      </c>
      <c r="G163" s="2">
        <v>13</v>
      </c>
      <c r="H163" s="2">
        <f>IF(SUMIFS(Import!H$2:H$237,Import!$F$2:$F$237,$F163,Import!$G$2:$G$237,$G163)=0,Data_T1!$H163,SUMIFS(Import!H$2:H$237,Import!$F$2:$F$237,$F163,Import!$G$2:$G$237,$G163))</f>
        <v>1244</v>
      </c>
      <c r="I163" s="2">
        <f>SUMIFS(Import!I$2:I$237,Import!$F$2:$F$237,$F163,Import!$G$2:$G$237,$G163)</f>
        <v>713</v>
      </c>
      <c r="J163" s="2">
        <f>SUMIFS(Import!J$2:J$237,Import!$F$2:$F$237,$F163,Import!$G$2:$G$237,$G163)</f>
        <v>57.32</v>
      </c>
      <c r="K163" s="2">
        <f>SUMIFS(Import!K$2:K$237,Import!$F$2:$F$237,$F163,Import!$G$2:$G$237,$G163)</f>
        <v>531</v>
      </c>
      <c r="L163" s="2">
        <f>SUMIFS(Import!L$2:L$237,Import!$F$2:$F$237,$F163,Import!$G$2:$G$237,$G163)</f>
        <v>42.68</v>
      </c>
      <c r="M163" s="2">
        <f>SUMIFS(Import!M$2:M$237,Import!$F$2:$F$237,$F163,Import!$G$2:$G$237,$G163)</f>
        <v>21</v>
      </c>
      <c r="N163" s="2">
        <f>SUMIFS(Import!N$2:N$237,Import!$F$2:$F$237,$F163,Import!$G$2:$G$237,$G163)</f>
        <v>1.69</v>
      </c>
      <c r="O163" s="2">
        <f>SUMIFS(Import!O$2:O$237,Import!$F$2:$F$237,$F163,Import!$G$2:$G$237,$G163)</f>
        <v>3.95</v>
      </c>
      <c r="P163" s="2">
        <f>SUMIFS(Import!P$2:P$237,Import!$F$2:$F$237,$F163,Import!$G$2:$G$237,$G163)</f>
        <v>10</v>
      </c>
      <c r="Q163" s="2">
        <f>SUMIFS(Import!Q$2:Q$237,Import!$F$2:$F$237,$F163,Import!$G$2:$G$237,$G163)</f>
        <v>0.8</v>
      </c>
      <c r="R163" s="2">
        <f>SUMIFS(Import!R$2:R$237,Import!$F$2:$F$237,$F163,Import!$G$2:$G$237,$G163)</f>
        <v>1.88</v>
      </c>
      <c r="S163" s="2">
        <f>SUMIFS(Import!S$2:S$237,Import!$F$2:$F$237,$F163,Import!$G$2:$G$237,$G163)</f>
        <v>500</v>
      </c>
      <c r="T163" s="2">
        <f>SUMIFS(Import!T$2:T$237,Import!$F$2:$F$237,$F163,Import!$G$2:$G$237,$G163)</f>
        <v>40.19</v>
      </c>
      <c r="U163" s="2">
        <f>SUMIFS(Import!U$2:U$237,Import!$F$2:$F$237,$F163,Import!$G$2:$G$237,$G163)</f>
        <v>94.16</v>
      </c>
      <c r="V163" s="2">
        <f>SUMIFS(Import!V$2:V$237,Import!$F$2:$F$237,$F163,Import!$G$2:$G$237,$G163)</f>
        <v>1</v>
      </c>
      <c r="W163" s="2" t="str">
        <f t="shared" si="88"/>
        <v>M</v>
      </c>
      <c r="X163" s="2" t="str">
        <f t="shared" si="88"/>
        <v>HOWELL</v>
      </c>
      <c r="Y163" s="2" t="str">
        <f t="shared" si="88"/>
        <v>Patrick</v>
      </c>
      <c r="Z163" s="2">
        <f>SUMIFS(Import!Z$2:Z$237,Import!$F$2:$F$237,$F163,Import!$G$2:$G$237,$G163)</f>
        <v>252</v>
      </c>
      <c r="AA163" s="2">
        <f>SUMIFS(Import!AA$2:AA$237,Import!$F$2:$F$237,$F163,Import!$G$2:$G$237,$G163)</f>
        <v>20.260000000000002</v>
      </c>
      <c r="AB163" s="2">
        <f>SUMIFS(Import!AB$2:AB$237,Import!$F$2:$F$237,$F163,Import!$G$2:$G$237,$G163)</f>
        <v>50.4</v>
      </c>
      <c r="AC163" s="2">
        <f>SUMIFS(Import!AC$2:AC$237,Import!$F$2:$F$237,$F163,Import!$G$2:$G$237,$G163)</f>
        <v>5</v>
      </c>
      <c r="AD163" s="2" t="str">
        <f t="shared" si="89"/>
        <v>M</v>
      </c>
      <c r="AE163" s="2" t="str">
        <f t="shared" si="89"/>
        <v>BROTHERSON</v>
      </c>
      <c r="AF163" s="2" t="str">
        <f t="shared" si="89"/>
        <v>Moetai, Charles</v>
      </c>
      <c r="AG163" s="2">
        <f>SUMIFS(Import!AG$2:AG$237,Import!$F$2:$F$237,$F163,Import!$G$2:$G$237,$G163)</f>
        <v>248</v>
      </c>
      <c r="AH163" s="2">
        <f>SUMIFS(Import!AH$2:AH$237,Import!$F$2:$F$237,$F163,Import!$G$2:$G$237,$G163)</f>
        <v>19.940000000000001</v>
      </c>
      <c r="AI163" s="2">
        <f>SUMIFS(Import!AI$2:AI$237,Import!$F$2:$F$237,$F163,Import!$G$2:$G$237,$G163)</f>
        <v>49.6</v>
      </c>
      <c r="AJ163" s="2">
        <f>SUMIFS(Import!AJ$2:AJ$237,Import!$F$2:$F$237,$F163,Import!$G$2:$G$237,$G163)</f>
        <v>0</v>
      </c>
      <c r="AK163" s="2">
        <f t="shared" si="90"/>
        <v>0</v>
      </c>
      <c r="AL163" s="2">
        <f t="shared" si="90"/>
        <v>0</v>
      </c>
      <c r="AM163" s="2">
        <f t="shared" si="90"/>
        <v>0</v>
      </c>
      <c r="AN163" s="2">
        <f>SUMIFS(Import!AN$2:AN$237,Import!$F$2:$F$237,$F163,Import!$G$2:$G$237,$G163)</f>
        <v>0</v>
      </c>
      <c r="AO163" s="2">
        <f>SUMIFS(Import!AO$2:AO$237,Import!$F$2:$F$237,$F163,Import!$G$2:$G$237,$G163)</f>
        <v>0</v>
      </c>
      <c r="AP163" s="2">
        <f>SUMIFS(Import!AP$2:AP$237,Import!$F$2:$F$237,$F163,Import!$G$2:$G$237,$G163)</f>
        <v>0</v>
      </c>
      <c r="AQ163" s="2">
        <f>SUMIFS(Import!AQ$2:AQ$237,Import!$F$2:$F$237,$F163,Import!$G$2:$G$237,$G163)</f>
        <v>0</v>
      </c>
      <c r="AR163" s="2">
        <f t="shared" si="91"/>
        <v>0</v>
      </c>
      <c r="AS163" s="2">
        <f t="shared" si="91"/>
        <v>0</v>
      </c>
      <c r="AT163" s="2">
        <f t="shared" si="91"/>
        <v>0</v>
      </c>
      <c r="AU163" s="2">
        <f>SUMIFS(Import!AU$2:AU$237,Import!$F$2:$F$237,$F163,Import!$G$2:$G$237,$G163)</f>
        <v>0</v>
      </c>
      <c r="AV163" s="2">
        <f>SUMIFS(Import!AV$2:AV$237,Import!$F$2:$F$237,$F163,Import!$G$2:$G$237,$G163)</f>
        <v>0</v>
      </c>
      <c r="AW163" s="2">
        <f>SUMIFS(Import!AW$2:AW$237,Import!$F$2:$F$237,$F163,Import!$G$2:$G$237,$G163)</f>
        <v>0</v>
      </c>
      <c r="AX163" s="2">
        <f>SUMIFS(Import!AX$2:AX$237,Import!$F$2:$F$237,$F163,Import!$G$2:$G$237,$G163)</f>
        <v>0</v>
      </c>
      <c r="AY163" s="2">
        <f t="shared" si="92"/>
        <v>0</v>
      </c>
      <c r="AZ163" s="2">
        <f t="shared" si="92"/>
        <v>0</v>
      </c>
      <c r="BA163" s="2">
        <f t="shared" si="92"/>
        <v>0</v>
      </c>
      <c r="BB163" s="2">
        <f>SUMIFS(Import!BB$2:BB$237,Import!$F$2:$F$237,$F163,Import!$G$2:$G$237,$G163)</f>
        <v>0</v>
      </c>
      <c r="BC163" s="2">
        <f>SUMIFS(Import!BC$2:BC$237,Import!$F$2:$F$237,$F163,Import!$G$2:$G$237,$G163)</f>
        <v>0</v>
      </c>
      <c r="BD163" s="2">
        <f>SUMIFS(Import!BD$2:BD$237,Import!$F$2:$F$237,$F163,Import!$G$2:$G$237,$G163)</f>
        <v>0</v>
      </c>
      <c r="BE163" s="2">
        <f>SUMIFS(Import!BE$2:BE$237,Import!$F$2:$F$237,$F163,Import!$G$2:$G$237,$G163)</f>
        <v>0</v>
      </c>
      <c r="BF163" s="2">
        <f t="shared" si="93"/>
        <v>0</v>
      </c>
      <c r="BG163" s="2">
        <f t="shared" si="93"/>
        <v>0</v>
      </c>
      <c r="BH163" s="2">
        <f t="shared" si="93"/>
        <v>0</v>
      </c>
      <c r="BI163" s="2">
        <f>SUMIFS(Import!BI$2:BI$237,Import!$F$2:$F$237,$F163,Import!$G$2:$G$237,$G163)</f>
        <v>0</v>
      </c>
      <c r="BJ163" s="2">
        <f>SUMIFS(Import!BJ$2:BJ$237,Import!$F$2:$F$237,$F163,Import!$G$2:$G$237,$G163)</f>
        <v>0</v>
      </c>
      <c r="BK163" s="2">
        <f>SUMIFS(Import!BK$2:BK$237,Import!$F$2:$F$237,$F163,Import!$G$2:$G$237,$G163)</f>
        <v>0</v>
      </c>
      <c r="BL163" s="2">
        <f>SUMIFS(Import!BL$2:BL$237,Import!$F$2:$F$237,$F163,Import!$G$2:$G$237,$G163)</f>
        <v>0</v>
      </c>
      <c r="BM163" s="2">
        <f t="shared" si="94"/>
        <v>0</v>
      </c>
      <c r="BN163" s="2">
        <f t="shared" si="94"/>
        <v>0</v>
      </c>
      <c r="BO163" s="2">
        <f t="shared" si="94"/>
        <v>0</v>
      </c>
      <c r="BP163" s="2">
        <f>SUMIFS(Import!BP$2:BP$237,Import!$F$2:$F$237,$F163,Import!$G$2:$G$237,$G163)</f>
        <v>0</v>
      </c>
      <c r="BQ163" s="2">
        <f>SUMIFS(Import!BQ$2:BQ$237,Import!$F$2:$F$237,$F163,Import!$G$2:$G$237,$G163)</f>
        <v>0</v>
      </c>
      <c r="BR163" s="2">
        <f>SUMIFS(Import!BR$2:BR$237,Import!$F$2:$F$237,$F163,Import!$G$2:$G$237,$G163)</f>
        <v>0</v>
      </c>
      <c r="BS163" s="2">
        <f>SUMIFS(Import!BS$2:BS$237,Import!$F$2:$F$237,$F163,Import!$G$2:$G$237,$G163)</f>
        <v>0</v>
      </c>
      <c r="BT163" s="2">
        <f t="shared" si="95"/>
        <v>0</v>
      </c>
      <c r="BU163" s="2">
        <f t="shared" si="95"/>
        <v>0</v>
      </c>
      <c r="BV163" s="2">
        <f t="shared" si="95"/>
        <v>0</v>
      </c>
      <c r="BW163" s="2">
        <f>SUMIFS(Import!BW$2:BW$237,Import!$F$2:$F$237,$F163,Import!$G$2:$G$237,$G163)</f>
        <v>0</v>
      </c>
      <c r="BX163" s="2">
        <f>SUMIFS(Import!BX$2:BX$237,Import!$F$2:$F$237,$F163,Import!$G$2:$G$237,$G163)</f>
        <v>0</v>
      </c>
      <c r="BY163" s="2">
        <f>SUMIFS(Import!BY$2:BY$237,Import!$F$2:$F$237,$F163,Import!$G$2:$G$237,$G163)</f>
        <v>0</v>
      </c>
      <c r="BZ163" s="2">
        <f>SUMIFS(Import!BZ$2:BZ$237,Import!$F$2:$F$237,$F163,Import!$G$2:$G$237,$G163)</f>
        <v>0</v>
      </c>
      <c r="CA163" s="2">
        <f t="shared" si="96"/>
        <v>0</v>
      </c>
      <c r="CB163" s="2">
        <f t="shared" si="96"/>
        <v>0</v>
      </c>
      <c r="CC163" s="2">
        <f t="shared" si="96"/>
        <v>0</v>
      </c>
      <c r="CD163" s="2">
        <f>SUMIFS(Import!CD$2:CD$237,Import!$F$2:$F$237,$F163,Import!$G$2:$G$237,$G163)</f>
        <v>0</v>
      </c>
      <c r="CE163" s="2">
        <f>SUMIFS(Import!CE$2:CE$237,Import!$F$2:$F$237,$F163,Import!$G$2:$G$237,$G163)</f>
        <v>0</v>
      </c>
      <c r="CF163" s="2">
        <f>SUMIFS(Import!CF$2:CF$237,Import!$F$2:$F$237,$F163,Import!$G$2:$G$237,$G163)</f>
        <v>0</v>
      </c>
      <c r="CG163" s="2">
        <f>SUMIFS(Import!CG$2:CG$237,Import!$F$2:$F$237,$F163,Import!$G$2:$G$237,$G163)</f>
        <v>0</v>
      </c>
      <c r="CH163" s="2">
        <f t="shared" si="97"/>
        <v>0</v>
      </c>
      <c r="CI163" s="2">
        <f t="shared" si="97"/>
        <v>0</v>
      </c>
      <c r="CJ163" s="2">
        <f t="shared" si="97"/>
        <v>0</v>
      </c>
      <c r="CK163" s="2">
        <f>SUMIFS(Import!CK$2:CK$237,Import!$F$2:$F$237,$F163,Import!$G$2:$G$237,$G163)</f>
        <v>0</v>
      </c>
      <c r="CL163" s="2">
        <f>SUMIFS(Import!CL$2:CL$237,Import!$F$2:$F$237,$F163,Import!$G$2:$G$237,$G163)</f>
        <v>0</v>
      </c>
      <c r="CM163" s="2">
        <f>SUMIFS(Import!CM$2:CM$237,Import!$F$2:$F$237,$F163,Import!$G$2:$G$237,$G163)</f>
        <v>0</v>
      </c>
      <c r="CN163" s="2">
        <f>SUMIFS(Import!CN$2:CN$237,Import!$F$2:$F$237,$F163,Import!$G$2:$G$237,$G163)</f>
        <v>0</v>
      </c>
      <c r="CO163" s="3">
        <f t="shared" si="98"/>
        <v>0</v>
      </c>
      <c r="CP163" s="3">
        <f t="shared" si="98"/>
        <v>0</v>
      </c>
      <c r="CQ163" s="3">
        <f t="shared" si="98"/>
        <v>0</v>
      </c>
      <c r="CR163" s="2">
        <f>SUMIFS(Import!CR$2:CR$237,Import!$F$2:$F$237,$F163,Import!$G$2:$G$237,$G163)</f>
        <v>0</v>
      </c>
      <c r="CS163" s="2">
        <f>SUMIFS(Import!CS$2:CS$237,Import!$F$2:$F$237,$F163,Import!$G$2:$G$237,$G163)</f>
        <v>0</v>
      </c>
      <c r="CT163" s="2">
        <f>SUMIFS(Import!CT$2:CT$237,Import!$F$2:$F$237,$F163,Import!$G$2:$G$237,$G163)</f>
        <v>0</v>
      </c>
    </row>
    <row r="164" spans="1:98" x14ac:dyDescent="0.25">
      <c r="A164" s="2" t="s">
        <v>38</v>
      </c>
      <c r="B164" s="2" t="s">
        <v>39</v>
      </c>
      <c r="C164" s="2">
        <v>3</v>
      </c>
      <c r="D164" s="2" t="s">
        <v>44</v>
      </c>
      <c r="E164" s="2">
        <v>38</v>
      </c>
      <c r="F164" s="2" t="s">
        <v>70</v>
      </c>
      <c r="G164" s="2">
        <v>14</v>
      </c>
      <c r="H164" s="2">
        <f>IF(SUMIFS(Import!H$2:H$237,Import!$F$2:$F$237,$F164,Import!$G$2:$G$237,$G164)=0,Data_T1!$H164,SUMIFS(Import!H$2:H$237,Import!$F$2:$F$237,$F164,Import!$G$2:$G$237,$G164))</f>
        <v>1304</v>
      </c>
      <c r="I164" s="2">
        <f>SUMIFS(Import!I$2:I$237,Import!$F$2:$F$237,$F164,Import!$G$2:$G$237,$G164)</f>
        <v>776</v>
      </c>
      <c r="J164" s="2">
        <f>SUMIFS(Import!J$2:J$237,Import!$F$2:$F$237,$F164,Import!$G$2:$G$237,$G164)</f>
        <v>59.51</v>
      </c>
      <c r="K164" s="2">
        <f>SUMIFS(Import!K$2:K$237,Import!$F$2:$F$237,$F164,Import!$G$2:$G$237,$G164)</f>
        <v>528</v>
      </c>
      <c r="L164" s="2">
        <f>SUMIFS(Import!L$2:L$237,Import!$F$2:$F$237,$F164,Import!$G$2:$G$237,$G164)</f>
        <v>40.49</v>
      </c>
      <c r="M164" s="2">
        <f>SUMIFS(Import!M$2:M$237,Import!$F$2:$F$237,$F164,Import!$G$2:$G$237,$G164)</f>
        <v>12</v>
      </c>
      <c r="N164" s="2">
        <f>SUMIFS(Import!N$2:N$237,Import!$F$2:$F$237,$F164,Import!$G$2:$G$237,$G164)</f>
        <v>0.92</v>
      </c>
      <c r="O164" s="2">
        <f>SUMIFS(Import!O$2:O$237,Import!$F$2:$F$237,$F164,Import!$G$2:$G$237,$G164)</f>
        <v>2.27</v>
      </c>
      <c r="P164" s="2">
        <f>SUMIFS(Import!P$2:P$237,Import!$F$2:$F$237,$F164,Import!$G$2:$G$237,$G164)</f>
        <v>5</v>
      </c>
      <c r="Q164" s="2">
        <f>SUMIFS(Import!Q$2:Q$237,Import!$F$2:$F$237,$F164,Import!$G$2:$G$237,$G164)</f>
        <v>0.38</v>
      </c>
      <c r="R164" s="2">
        <f>SUMIFS(Import!R$2:R$237,Import!$F$2:$F$237,$F164,Import!$G$2:$G$237,$G164)</f>
        <v>0.95</v>
      </c>
      <c r="S164" s="2">
        <f>SUMIFS(Import!S$2:S$237,Import!$F$2:$F$237,$F164,Import!$G$2:$G$237,$G164)</f>
        <v>511</v>
      </c>
      <c r="T164" s="2">
        <f>SUMIFS(Import!T$2:T$237,Import!$F$2:$F$237,$F164,Import!$G$2:$G$237,$G164)</f>
        <v>39.19</v>
      </c>
      <c r="U164" s="2">
        <f>SUMIFS(Import!U$2:U$237,Import!$F$2:$F$237,$F164,Import!$G$2:$G$237,$G164)</f>
        <v>96.78</v>
      </c>
      <c r="V164" s="2">
        <f>SUMIFS(Import!V$2:V$237,Import!$F$2:$F$237,$F164,Import!$G$2:$G$237,$G164)</f>
        <v>1</v>
      </c>
      <c r="W164" s="2" t="str">
        <f t="shared" si="88"/>
        <v>M</v>
      </c>
      <c r="X164" s="2" t="str">
        <f t="shared" si="88"/>
        <v>HOWELL</v>
      </c>
      <c r="Y164" s="2" t="str">
        <f t="shared" si="88"/>
        <v>Patrick</v>
      </c>
      <c r="Z164" s="2">
        <f>SUMIFS(Import!Z$2:Z$237,Import!$F$2:$F$237,$F164,Import!$G$2:$G$237,$G164)</f>
        <v>271</v>
      </c>
      <c r="AA164" s="2">
        <f>SUMIFS(Import!AA$2:AA$237,Import!$F$2:$F$237,$F164,Import!$G$2:$G$237,$G164)</f>
        <v>20.78</v>
      </c>
      <c r="AB164" s="2">
        <f>SUMIFS(Import!AB$2:AB$237,Import!$F$2:$F$237,$F164,Import!$G$2:$G$237,$G164)</f>
        <v>53.03</v>
      </c>
      <c r="AC164" s="2">
        <f>SUMIFS(Import!AC$2:AC$237,Import!$F$2:$F$237,$F164,Import!$G$2:$G$237,$G164)</f>
        <v>5</v>
      </c>
      <c r="AD164" s="2" t="str">
        <f t="shared" si="89"/>
        <v>M</v>
      </c>
      <c r="AE164" s="2" t="str">
        <f t="shared" si="89"/>
        <v>BROTHERSON</v>
      </c>
      <c r="AF164" s="2" t="str">
        <f t="shared" si="89"/>
        <v>Moetai, Charles</v>
      </c>
      <c r="AG164" s="2">
        <f>SUMIFS(Import!AG$2:AG$237,Import!$F$2:$F$237,$F164,Import!$G$2:$G$237,$G164)</f>
        <v>240</v>
      </c>
      <c r="AH164" s="2">
        <f>SUMIFS(Import!AH$2:AH$237,Import!$F$2:$F$237,$F164,Import!$G$2:$G$237,$G164)</f>
        <v>18.399999999999999</v>
      </c>
      <c r="AI164" s="2">
        <f>SUMIFS(Import!AI$2:AI$237,Import!$F$2:$F$237,$F164,Import!$G$2:$G$237,$G164)</f>
        <v>46.97</v>
      </c>
      <c r="AJ164" s="2">
        <f>SUMIFS(Import!AJ$2:AJ$237,Import!$F$2:$F$237,$F164,Import!$G$2:$G$237,$G164)</f>
        <v>0</v>
      </c>
      <c r="AK164" s="2">
        <f t="shared" si="90"/>
        <v>0</v>
      </c>
      <c r="AL164" s="2">
        <f t="shared" si="90"/>
        <v>0</v>
      </c>
      <c r="AM164" s="2">
        <f t="shared" si="90"/>
        <v>0</v>
      </c>
      <c r="AN164" s="2">
        <f>SUMIFS(Import!AN$2:AN$237,Import!$F$2:$F$237,$F164,Import!$G$2:$G$237,$G164)</f>
        <v>0</v>
      </c>
      <c r="AO164" s="2">
        <f>SUMIFS(Import!AO$2:AO$237,Import!$F$2:$F$237,$F164,Import!$G$2:$G$237,$G164)</f>
        <v>0</v>
      </c>
      <c r="AP164" s="2">
        <f>SUMIFS(Import!AP$2:AP$237,Import!$F$2:$F$237,$F164,Import!$G$2:$G$237,$G164)</f>
        <v>0</v>
      </c>
      <c r="AQ164" s="2">
        <f>SUMIFS(Import!AQ$2:AQ$237,Import!$F$2:$F$237,$F164,Import!$G$2:$G$237,$G164)</f>
        <v>0</v>
      </c>
      <c r="AR164" s="2">
        <f t="shared" si="91"/>
        <v>0</v>
      </c>
      <c r="AS164" s="2">
        <f t="shared" si="91"/>
        <v>0</v>
      </c>
      <c r="AT164" s="2">
        <f t="shared" si="91"/>
        <v>0</v>
      </c>
      <c r="AU164" s="2">
        <f>SUMIFS(Import!AU$2:AU$237,Import!$F$2:$F$237,$F164,Import!$G$2:$G$237,$G164)</f>
        <v>0</v>
      </c>
      <c r="AV164" s="2">
        <f>SUMIFS(Import!AV$2:AV$237,Import!$F$2:$F$237,$F164,Import!$G$2:$G$237,$G164)</f>
        <v>0</v>
      </c>
      <c r="AW164" s="2">
        <f>SUMIFS(Import!AW$2:AW$237,Import!$F$2:$F$237,$F164,Import!$G$2:$G$237,$G164)</f>
        <v>0</v>
      </c>
      <c r="AX164" s="2">
        <f>SUMIFS(Import!AX$2:AX$237,Import!$F$2:$F$237,$F164,Import!$G$2:$G$237,$G164)</f>
        <v>0</v>
      </c>
      <c r="AY164" s="2">
        <f t="shared" si="92"/>
        <v>0</v>
      </c>
      <c r="AZ164" s="2">
        <f t="shared" si="92"/>
        <v>0</v>
      </c>
      <c r="BA164" s="2">
        <f t="shared" si="92"/>
        <v>0</v>
      </c>
      <c r="BB164" s="2">
        <f>SUMIFS(Import!BB$2:BB$237,Import!$F$2:$F$237,$F164,Import!$G$2:$G$237,$G164)</f>
        <v>0</v>
      </c>
      <c r="BC164" s="2">
        <f>SUMIFS(Import!BC$2:BC$237,Import!$F$2:$F$237,$F164,Import!$G$2:$G$237,$G164)</f>
        <v>0</v>
      </c>
      <c r="BD164" s="2">
        <f>SUMIFS(Import!BD$2:BD$237,Import!$F$2:$F$237,$F164,Import!$G$2:$G$237,$G164)</f>
        <v>0</v>
      </c>
      <c r="BE164" s="2">
        <f>SUMIFS(Import!BE$2:BE$237,Import!$F$2:$F$237,$F164,Import!$G$2:$G$237,$G164)</f>
        <v>0</v>
      </c>
      <c r="BF164" s="2">
        <f t="shared" si="93"/>
        <v>0</v>
      </c>
      <c r="BG164" s="2">
        <f t="shared" si="93"/>
        <v>0</v>
      </c>
      <c r="BH164" s="2">
        <f t="shared" si="93"/>
        <v>0</v>
      </c>
      <c r="BI164" s="2">
        <f>SUMIFS(Import!BI$2:BI$237,Import!$F$2:$F$237,$F164,Import!$G$2:$G$237,$G164)</f>
        <v>0</v>
      </c>
      <c r="BJ164" s="2">
        <f>SUMIFS(Import!BJ$2:BJ$237,Import!$F$2:$F$237,$F164,Import!$G$2:$G$237,$G164)</f>
        <v>0</v>
      </c>
      <c r="BK164" s="2">
        <f>SUMIFS(Import!BK$2:BK$237,Import!$F$2:$F$237,$F164,Import!$G$2:$G$237,$G164)</f>
        <v>0</v>
      </c>
      <c r="BL164" s="2">
        <f>SUMIFS(Import!BL$2:BL$237,Import!$F$2:$F$237,$F164,Import!$G$2:$G$237,$G164)</f>
        <v>0</v>
      </c>
      <c r="BM164" s="2">
        <f t="shared" si="94"/>
        <v>0</v>
      </c>
      <c r="BN164" s="2">
        <f t="shared" si="94"/>
        <v>0</v>
      </c>
      <c r="BO164" s="2">
        <f t="shared" si="94"/>
        <v>0</v>
      </c>
      <c r="BP164" s="2">
        <f>SUMIFS(Import!BP$2:BP$237,Import!$F$2:$F$237,$F164,Import!$G$2:$G$237,$G164)</f>
        <v>0</v>
      </c>
      <c r="BQ164" s="2">
        <f>SUMIFS(Import!BQ$2:BQ$237,Import!$F$2:$F$237,$F164,Import!$G$2:$G$237,$G164)</f>
        <v>0</v>
      </c>
      <c r="BR164" s="2">
        <f>SUMIFS(Import!BR$2:BR$237,Import!$F$2:$F$237,$F164,Import!$G$2:$G$237,$G164)</f>
        <v>0</v>
      </c>
      <c r="BS164" s="2">
        <f>SUMIFS(Import!BS$2:BS$237,Import!$F$2:$F$237,$F164,Import!$G$2:$G$237,$G164)</f>
        <v>0</v>
      </c>
      <c r="BT164" s="2">
        <f t="shared" si="95"/>
        <v>0</v>
      </c>
      <c r="BU164" s="2">
        <f t="shared" si="95"/>
        <v>0</v>
      </c>
      <c r="BV164" s="2">
        <f t="shared" si="95"/>
        <v>0</v>
      </c>
      <c r="BW164" s="2">
        <f>SUMIFS(Import!BW$2:BW$237,Import!$F$2:$F$237,$F164,Import!$G$2:$G$237,$G164)</f>
        <v>0</v>
      </c>
      <c r="BX164" s="2">
        <f>SUMIFS(Import!BX$2:BX$237,Import!$F$2:$F$237,$F164,Import!$G$2:$G$237,$G164)</f>
        <v>0</v>
      </c>
      <c r="BY164" s="2">
        <f>SUMIFS(Import!BY$2:BY$237,Import!$F$2:$F$237,$F164,Import!$G$2:$G$237,$G164)</f>
        <v>0</v>
      </c>
      <c r="BZ164" s="2">
        <f>SUMIFS(Import!BZ$2:BZ$237,Import!$F$2:$F$237,$F164,Import!$G$2:$G$237,$G164)</f>
        <v>0</v>
      </c>
      <c r="CA164" s="2">
        <f t="shared" si="96"/>
        <v>0</v>
      </c>
      <c r="CB164" s="2">
        <f t="shared" si="96"/>
        <v>0</v>
      </c>
      <c r="CC164" s="2">
        <f t="shared" si="96"/>
        <v>0</v>
      </c>
      <c r="CD164" s="2">
        <f>SUMIFS(Import!CD$2:CD$237,Import!$F$2:$F$237,$F164,Import!$G$2:$G$237,$G164)</f>
        <v>0</v>
      </c>
      <c r="CE164" s="2">
        <f>SUMIFS(Import!CE$2:CE$237,Import!$F$2:$F$237,$F164,Import!$G$2:$G$237,$G164)</f>
        <v>0</v>
      </c>
      <c r="CF164" s="2">
        <f>SUMIFS(Import!CF$2:CF$237,Import!$F$2:$F$237,$F164,Import!$G$2:$G$237,$G164)</f>
        <v>0</v>
      </c>
      <c r="CG164" s="2">
        <f>SUMIFS(Import!CG$2:CG$237,Import!$F$2:$F$237,$F164,Import!$G$2:$G$237,$G164)</f>
        <v>0</v>
      </c>
      <c r="CH164" s="2">
        <f t="shared" si="97"/>
        <v>0</v>
      </c>
      <c r="CI164" s="2">
        <f t="shared" si="97"/>
        <v>0</v>
      </c>
      <c r="CJ164" s="2">
        <f t="shared" si="97"/>
        <v>0</v>
      </c>
      <c r="CK164" s="2">
        <f>SUMIFS(Import!CK$2:CK$237,Import!$F$2:$F$237,$F164,Import!$G$2:$G$237,$G164)</f>
        <v>0</v>
      </c>
      <c r="CL164" s="2">
        <f>SUMIFS(Import!CL$2:CL$237,Import!$F$2:$F$237,$F164,Import!$G$2:$G$237,$G164)</f>
        <v>0</v>
      </c>
      <c r="CM164" s="2">
        <f>SUMIFS(Import!CM$2:CM$237,Import!$F$2:$F$237,$F164,Import!$G$2:$G$237,$G164)</f>
        <v>0</v>
      </c>
      <c r="CN164" s="2">
        <f>SUMIFS(Import!CN$2:CN$237,Import!$F$2:$F$237,$F164,Import!$G$2:$G$237,$G164)</f>
        <v>0</v>
      </c>
      <c r="CO164" s="3">
        <f t="shared" si="98"/>
        <v>0</v>
      </c>
      <c r="CP164" s="3">
        <f t="shared" si="98"/>
        <v>0</v>
      </c>
      <c r="CQ164" s="3">
        <f t="shared" si="98"/>
        <v>0</v>
      </c>
      <c r="CR164" s="2">
        <f>SUMIFS(Import!CR$2:CR$237,Import!$F$2:$F$237,$F164,Import!$G$2:$G$237,$G164)</f>
        <v>0</v>
      </c>
      <c r="CS164" s="2">
        <f>SUMIFS(Import!CS$2:CS$237,Import!$F$2:$F$237,$F164,Import!$G$2:$G$237,$G164)</f>
        <v>0</v>
      </c>
      <c r="CT164" s="2">
        <f>SUMIFS(Import!CT$2:CT$237,Import!$F$2:$F$237,$F164,Import!$G$2:$G$237,$G164)</f>
        <v>0</v>
      </c>
    </row>
    <row r="165" spans="1:98" x14ac:dyDescent="0.25">
      <c r="A165" s="2" t="s">
        <v>38</v>
      </c>
      <c r="B165" s="2" t="s">
        <v>39</v>
      </c>
      <c r="C165" s="2">
        <v>3</v>
      </c>
      <c r="D165" s="2" t="s">
        <v>44</v>
      </c>
      <c r="E165" s="2">
        <v>38</v>
      </c>
      <c r="F165" s="2" t="s">
        <v>70</v>
      </c>
      <c r="G165" s="2">
        <v>15</v>
      </c>
      <c r="H165" s="2">
        <f>IF(SUMIFS(Import!H$2:H$237,Import!$F$2:$F$237,$F165,Import!$G$2:$G$237,$G165)=0,Data_T1!$H165,SUMIFS(Import!H$2:H$237,Import!$F$2:$F$237,$F165,Import!$G$2:$G$237,$G165))</f>
        <v>1167</v>
      </c>
      <c r="I165" s="2">
        <f>SUMIFS(Import!I$2:I$237,Import!$F$2:$F$237,$F165,Import!$G$2:$G$237,$G165)</f>
        <v>689</v>
      </c>
      <c r="J165" s="2">
        <f>SUMIFS(Import!J$2:J$237,Import!$F$2:$F$237,$F165,Import!$G$2:$G$237,$G165)</f>
        <v>59.04</v>
      </c>
      <c r="K165" s="2">
        <f>SUMIFS(Import!K$2:K$237,Import!$F$2:$F$237,$F165,Import!$G$2:$G$237,$G165)</f>
        <v>478</v>
      </c>
      <c r="L165" s="2">
        <f>SUMIFS(Import!L$2:L$237,Import!$F$2:$F$237,$F165,Import!$G$2:$G$237,$G165)</f>
        <v>40.96</v>
      </c>
      <c r="M165" s="2">
        <f>SUMIFS(Import!M$2:M$237,Import!$F$2:$F$237,$F165,Import!$G$2:$G$237,$G165)</f>
        <v>16</v>
      </c>
      <c r="N165" s="2">
        <f>SUMIFS(Import!N$2:N$237,Import!$F$2:$F$237,$F165,Import!$G$2:$G$237,$G165)</f>
        <v>1.37</v>
      </c>
      <c r="O165" s="2">
        <f>SUMIFS(Import!O$2:O$237,Import!$F$2:$F$237,$F165,Import!$G$2:$G$237,$G165)</f>
        <v>3.35</v>
      </c>
      <c r="P165" s="2">
        <f>SUMIFS(Import!P$2:P$237,Import!$F$2:$F$237,$F165,Import!$G$2:$G$237,$G165)</f>
        <v>3</v>
      </c>
      <c r="Q165" s="2">
        <f>SUMIFS(Import!Q$2:Q$237,Import!$F$2:$F$237,$F165,Import!$G$2:$G$237,$G165)</f>
        <v>0.26</v>
      </c>
      <c r="R165" s="2">
        <f>SUMIFS(Import!R$2:R$237,Import!$F$2:$F$237,$F165,Import!$G$2:$G$237,$G165)</f>
        <v>0.63</v>
      </c>
      <c r="S165" s="2">
        <f>SUMIFS(Import!S$2:S$237,Import!$F$2:$F$237,$F165,Import!$G$2:$G$237,$G165)</f>
        <v>459</v>
      </c>
      <c r="T165" s="2">
        <f>SUMIFS(Import!T$2:T$237,Import!$F$2:$F$237,$F165,Import!$G$2:$G$237,$G165)</f>
        <v>39.33</v>
      </c>
      <c r="U165" s="2">
        <f>SUMIFS(Import!U$2:U$237,Import!$F$2:$F$237,$F165,Import!$G$2:$G$237,$G165)</f>
        <v>96.03</v>
      </c>
      <c r="V165" s="2">
        <f>SUMIFS(Import!V$2:V$237,Import!$F$2:$F$237,$F165,Import!$G$2:$G$237,$G165)</f>
        <v>1</v>
      </c>
      <c r="W165" s="2" t="str">
        <f t="shared" si="88"/>
        <v>M</v>
      </c>
      <c r="X165" s="2" t="str">
        <f t="shared" si="88"/>
        <v>HOWELL</v>
      </c>
      <c r="Y165" s="2" t="str">
        <f t="shared" si="88"/>
        <v>Patrick</v>
      </c>
      <c r="Z165" s="2">
        <f>SUMIFS(Import!Z$2:Z$237,Import!$F$2:$F$237,$F165,Import!$G$2:$G$237,$G165)</f>
        <v>313</v>
      </c>
      <c r="AA165" s="2">
        <f>SUMIFS(Import!AA$2:AA$237,Import!$F$2:$F$237,$F165,Import!$G$2:$G$237,$G165)</f>
        <v>26.82</v>
      </c>
      <c r="AB165" s="2">
        <f>SUMIFS(Import!AB$2:AB$237,Import!$F$2:$F$237,$F165,Import!$G$2:$G$237,$G165)</f>
        <v>68.19</v>
      </c>
      <c r="AC165" s="2">
        <f>SUMIFS(Import!AC$2:AC$237,Import!$F$2:$F$237,$F165,Import!$G$2:$G$237,$G165)</f>
        <v>5</v>
      </c>
      <c r="AD165" s="2" t="str">
        <f t="shared" si="89"/>
        <v>M</v>
      </c>
      <c r="AE165" s="2" t="str">
        <f t="shared" si="89"/>
        <v>BROTHERSON</v>
      </c>
      <c r="AF165" s="2" t="str">
        <f t="shared" si="89"/>
        <v>Moetai, Charles</v>
      </c>
      <c r="AG165" s="2">
        <f>SUMIFS(Import!AG$2:AG$237,Import!$F$2:$F$237,$F165,Import!$G$2:$G$237,$G165)</f>
        <v>146</v>
      </c>
      <c r="AH165" s="2">
        <f>SUMIFS(Import!AH$2:AH$237,Import!$F$2:$F$237,$F165,Import!$G$2:$G$237,$G165)</f>
        <v>12.51</v>
      </c>
      <c r="AI165" s="2">
        <f>SUMIFS(Import!AI$2:AI$237,Import!$F$2:$F$237,$F165,Import!$G$2:$G$237,$G165)</f>
        <v>31.81</v>
      </c>
      <c r="AJ165" s="2">
        <f>SUMIFS(Import!AJ$2:AJ$237,Import!$F$2:$F$237,$F165,Import!$G$2:$G$237,$G165)</f>
        <v>0</v>
      </c>
      <c r="AK165" s="2">
        <f t="shared" si="90"/>
        <v>0</v>
      </c>
      <c r="AL165" s="2">
        <f t="shared" si="90"/>
        <v>0</v>
      </c>
      <c r="AM165" s="2">
        <f t="shared" si="90"/>
        <v>0</v>
      </c>
      <c r="AN165" s="2">
        <f>SUMIFS(Import!AN$2:AN$237,Import!$F$2:$F$237,$F165,Import!$G$2:$G$237,$G165)</f>
        <v>0</v>
      </c>
      <c r="AO165" s="2">
        <f>SUMIFS(Import!AO$2:AO$237,Import!$F$2:$F$237,$F165,Import!$G$2:$G$237,$G165)</f>
        <v>0</v>
      </c>
      <c r="AP165" s="2">
        <f>SUMIFS(Import!AP$2:AP$237,Import!$F$2:$F$237,$F165,Import!$G$2:$G$237,$G165)</f>
        <v>0</v>
      </c>
      <c r="AQ165" s="2">
        <f>SUMIFS(Import!AQ$2:AQ$237,Import!$F$2:$F$237,$F165,Import!$G$2:$G$237,$G165)</f>
        <v>0</v>
      </c>
      <c r="AR165" s="2">
        <f t="shared" si="91"/>
        <v>0</v>
      </c>
      <c r="AS165" s="2">
        <f t="shared" si="91"/>
        <v>0</v>
      </c>
      <c r="AT165" s="2">
        <f t="shared" si="91"/>
        <v>0</v>
      </c>
      <c r="AU165" s="2">
        <f>SUMIFS(Import!AU$2:AU$237,Import!$F$2:$F$237,$F165,Import!$G$2:$G$237,$G165)</f>
        <v>0</v>
      </c>
      <c r="AV165" s="2">
        <f>SUMIFS(Import!AV$2:AV$237,Import!$F$2:$F$237,$F165,Import!$G$2:$G$237,$G165)</f>
        <v>0</v>
      </c>
      <c r="AW165" s="2">
        <f>SUMIFS(Import!AW$2:AW$237,Import!$F$2:$F$237,$F165,Import!$G$2:$G$237,$G165)</f>
        <v>0</v>
      </c>
      <c r="AX165" s="2">
        <f>SUMIFS(Import!AX$2:AX$237,Import!$F$2:$F$237,$F165,Import!$G$2:$G$237,$G165)</f>
        <v>0</v>
      </c>
      <c r="AY165" s="2">
        <f t="shared" si="92"/>
        <v>0</v>
      </c>
      <c r="AZ165" s="2">
        <f t="shared" si="92"/>
        <v>0</v>
      </c>
      <c r="BA165" s="2">
        <f t="shared" si="92"/>
        <v>0</v>
      </c>
      <c r="BB165" s="2">
        <f>SUMIFS(Import!BB$2:BB$237,Import!$F$2:$F$237,$F165,Import!$G$2:$G$237,$G165)</f>
        <v>0</v>
      </c>
      <c r="BC165" s="2">
        <f>SUMIFS(Import!BC$2:BC$237,Import!$F$2:$F$237,$F165,Import!$G$2:$G$237,$G165)</f>
        <v>0</v>
      </c>
      <c r="BD165" s="2">
        <f>SUMIFS(Import!BD$2:BD$237,Import!$F$2:$F$237,$F165,Import!$G$2:$G$237,$G165)</f>
        <v>0</v>
      </c>
      <c r="BE165" s="2">
        <f>SUMIFS(Import!BE$2:BE$237,Import!$F$2:$F$237,$F165,Import!$G$2:$G$237,$G165)</f>
        <v>0</v>
      </c>
      <c r="BF165" s="2">
        <f t="shared" si="93"/>
        <v>0</v>
      </c>
      <c r="BG165" s="2">
        <f t="shared" si="93"/>
        <v>0</v>
      </c>
      <c r="BH165" s="2">
        <f t="shared" si="93"/>
        <v>0</v>
      </c>
      <c r="BI165" s="2">
        <f>SUMIFS(Import!BI$2:BI$237,Import!$F$2:$F$237,$F165,Import!$G$2:$G$237,$G165)</f>
        <v>0</v>
      </c>
      <c r="BJ165" s="2">
        <f>SUMIFS(Import!BJ$2:BJ$237,Import!$F$2:$F$237,$F165,Import!$G$2:$G$237,$G165)</f>
        <v>0</v>
      </c>
      <c r="BK165" s="2">
        <f>SUMIFS(Import!BK$2:BK$237,Import!$F$2:$F$237,$F165,Import!$G$2:$G$237,$G165)</f>
        <v>0</v>
      </c>
      <c r="BL165" s="2">
        <f>SUMIFS(Import!BL$2:BL$237,Import!$F$2:$F$237,$F165,Import!$G$2:$G$237,$G165)</f>
        <v>0</v>
      </c>
      <c r="BM165" s="2">
        <f t="shared" si="94"/>
        <v>0</v>
      </c>
      <c r="BN165" s="2">
        <f t="shared" si="94"/>
        <v>0</v>
      </c>
      <c r="BO165" s="2">
        <f t="shared" si="94"/>
        <v>0</v>
      </c>
      <c r="BP165" s="2">
        <f>SUMIFS(Import!BP$2:BP$237,Import!$F$2:$F$237,$F165,Import!$G$2:$G$237,$G165)</f>
        <v>0</v>
      </c>
      <c r="BQ165" s="2">
        <f>SUMIFS(Import!BQ$2:BQ$237,Import!$F$2:$F$237,$F165,Import!$G$2:$G$237,$G165)</f>
        <v>0</v>
      </c>
      <c r="BR165" s="2">
        <f>SUMIFS(Import!BR$2:BR$237,Import!$F$2:$F$237,$F165,Import!$G$2:$G$237,$G165)</f>
        <v>0</v>
      </c>
      <c r="BS165" s="2">
        <f>SUMIFS(Import!BS$2:BS$237,Import!$F$2:$F$237,$F165,Import!$G$2:$G$237,$G165)</f>
        <v>0</v>
      </c>
      <c r="BT165" s="2">
        <f t="shared" si="95"/>
        <v>0</v>
      </c>
      <c r="BU165" s="2">
        <f t="shared" si="95"/>
        <v>0</v>
      </c>
      <c r="BV165" s="2">
        <f t="shared" si="95"/>
        <v>0</v>
      </c>
      <c r="BW165" s="2">
        <f>SUMIFS(Import!BW$2:BW$237,Import!$F$2:$F$237,$F165,Import!$G$2:$G$237,$G165)</f>
        <v>0</v>
      </c>
      <c r="BX165" s="2">
        <f>SUMIFS(Import!BX$2:BX$237,Import!$F$2:$F$237,$F165,Import!$G$2:$G$237,$G165)</f>
        <v>0</v>
      </c>
      <c r="BY165" s="2">
        <f>SUMIFS(Import!BY$2:BY$237,Import!$F$2:$F$237,$F165,Import!$G$2:$G$237,$G165)</f>
        <v>0</v>
      </c>
      <c r="BZ165" s="2">
        <f>SUMIFS(Import!BZ$2:BZ$237,Import!$F$2:$F$237,$F165,Import!$G$2:$G$237,$G165)</f>
        <v>0</v>
      </c>
      <c r="CA165" s="2">
        <f t="shared" si="96"/>
        <v>0</v>
      </c>
      <c r="CB165" s="2">
        <f t="shared" si="96"/>
        <v>0</v>
      </c>
      <c r="CC165" s="2">
        <f t="shared" si="96"/>
        <v>0</v>
      </c>
      <c r="CD165" s="2">
        <f>SUMIFS(Import!CD$2:CD$237,Import!$F$2:$F$237,$F165,Import!$G$2:$G$237,$G165)</f>
        <v>0</v>
      </c>
      <c r="CE165" s="2">
        <f>SUMIFS(Import!CE$2:CE$237,Import!$F$2:$F$237,$F165,Import!$G$2:$G$237,$G165)</f>
        <v>0</v>
      </c>
      <c r="CF165" s="2">
        <f>SUMIFS(Import!CF$2:CF$237,Import!$F$2:$F$237,$F165,Import!$G$2:$G$237,$G165)</f>
        <v>0</v>
      </c>
      <c r="CG165" s="2">
        <f>SUMIFS(Import!CG$2:CG$237,Import!$F$2:$F$237,$F165,Import!$G$2:$G$237,$G165)</f>
        <v>0</v>
      </c>
      <c r="CH165" s="2">
        <f t="shared" si="97"/>
        <v>0</v>
      </c>
      <c r="CI165" s="2">
        <f t="shared" si="97"/>
        <v>0</v>
      </c>
      <c r="CJ165" s="2">
        <f t="shared" si="97"/>
        <v>0</v>
      </c>
      <c r="CK165" s="2">
        <f>SUMIFS(Import!CK$2:CK$237,Import!$F$2:$F$237,$F165,Import!$G$2:$G$237,$G165)</f>
        <v>0</v>
      </c>
      <c r="CL165" s="2">
        <f>SUMIFS(Import!CL$2:CL$237,Import!$F$2:$F$237,$F165,Import!$G$2:$G$237,$G165)</f>
        <v>0</v>
      </c>
      <c r="CM165" s="2">
        <f>SUMIFS(Import!CM$2:CM$237,Import!$F$2:$F$237,$F165,Import!$G$2:$G$237,$G165)</f>
        <v>0</v>
      </c>
      <c r="CN165" s="2">
        <f>SUMIFS(Import!CN$2:CN$237,Import!$F$2:$F$237,$F165,Import!$G$2:$G$237,$G165)</f>
        <v>0</v>
      </c>
      <c r="CO165" s="3">
        <f t="shared" si="98"/>
        <v>0</v>
      </c>
      <c r="CP165" s="3">
        <f t="shared" si="98"/>
        <v>0</v>
      </c>
      <c r="CQ165" s="3">
        <f t="shared" si="98"/>
        <v>0</v>
      </c>
      <c r="CR165" s="2">
        <f>SUMIFS(Import!CR$2:CR$237,Import!$F$2:$F$237,$F165,Import!$G$2:$G$237,$G165)</f>
        <v>0</v>
      </c>
      <c r="CS165" s="2">
        <f>SUMIFS(Import!CS$2:CS$237,Import!$F$2:$F$237,$F165,Import!$G$2:$G$237,$G165)</f>
        <v>0</v>
      </c>
      <c r="CT165" s="2">
        <f>SUMIFS(Import!CT$2:CT$237,Import!$F$2:$F$237,$F165,Import!$G$2:$G$237,$G165)</f>
        <v>0</v>
      </c>
    </row>
    <row r="166" spans="1:98" x14ac:dyDescent="0.25">
      <c r="A166" s="2" t="s">
        <v>38</v>
      </c>
      <c r="B166" s="2" t="s">
        <v>39</v>
      </c>
      <c r="C166" s="2">
        <v>2</v>
      </c>
      <c r="D166" s="2" t="s">
        <v>53</v>
      </c>
      <c r="E166" s="2">
        <v>39</v>
      </c>
      <c r="F166" s="2" t="s">
        <v>71</v>
      </c>
      <c r="G166" s="2">
        <v>1</v>
      </c>
      <c r="H166" s="2">
        <f>IF(SUMIFS(Import!H$2:H$237,Import!$F$2:$F$237,$F166,Import!$G$2:$G$237,$G166)=0,Data_T1!$H166,SUMIFS(Import!H$2:H$237,Import!$F$2:$F$237,$F166,Import!$G$2:$G$237,$G166))</f>
        <v>228</v>
      </c>
      <c r="I166" s="2">
        <f>SUMIFS(Import!I$2:I$237,Import!$F$2:$F$237,$F166,Import!$G$2:$G$237,$G166)</f>
        <v>87</v>
      </c>
      <c r="J166" s="2">
        <f>SUMIFS(Import!J$2:J$237,Import!$F$2:$F$237,$F166,Import!$G$2:$G$237,$G166)</f>
        <v>38.159999999999997</v>
      </c>
      <c r="K166" s="2">
        <f>SUMIFS(Import!K$2:K$237,Import!$F$2:$F$237,$F166,Import!$G$2:$G$237,$G166)</f>
        <v>141</v>
      </c>
      <c r="L166" s="2">
        <f>SUMIFS(Import!L$2:L$237,Import!$F$2:$F$237,$F166,Import!$G$2:$G$237,$G166)</f>
        <v>61.84</v>
      </c>
      <c r="M166" s="2">
        <f>SUMIFS(Import!M$2:M$237,Import!$F$2:$F$237,$F166,Import!$G$2:$G$237,$G166)</f>
        <v>2</v>
      </c>
      <c r="N166" s="2">
        <f>SUMIFS(Import!N$2:N$237,Import!$F$2:$F$237,$F166,Import!$G$2:$G$237,$G166)</f>
        <v>0.88</v>
      </c>
      <c r="O166" s="2">
        <f>SUMIFS(Import!O$2:O$237,Import!$F$2:$F$237,$F166,Import!$G$2:$G$237,$G166)</f>
        <v>1.42</v>
      </c>
      <c r="P166" s="2">
        <f>SUMIFS(Import!P$2:P$237,Import!$F$2:$F$237,$F166,Import!$G$2:$G$237,$G166)</f>
        <v>8</v>
      </c>
      <c r="Q166" s="2">
        <f>SUMIFS(Import!Q$2:Q$237,Import!$F$2:$F$237,$F166,Import!$G$2:$G$237,$G166)</f>
        <v>3.51</v>
      </c>
      <c r="R166" s="2">
        <f>SUMIFS(Import!R$2:R$237,Import!$F$2:$F$237,$F166,Import!$G$2:$G$237,$G166)</f>
        <v>5.67</v>
      </c>
      <c r="S166" s="2">
        <f>SUMIFS(Import!S$2:S$237,Import!$F$2:$F$237,$F166,Import!$G$2:$G$237,$G166)</f>
        <v>131</v>
      </c>
      <c r="T166" s="2">
        <f>SUMIFS(Import!T$2:T$237,Import!$F$2:$F$237,$F166,Import!$G$2:$G$237,$G166)</f>
        <v>57.46</v>
      </c>
      <c r="U166" s="2">
        <f>SUMIFS(Import!U$2:U$237,Import!$F$2:$F$237,$F166,Import!$G$2:$G$237,$G166)</f>
        <v>92.91</v>
      </c>
      <c r="V166" s="2">
        <f>SUMIFS(Import!V$2:V$237,Import!$F$2:$F$237,$F166,Import!$G$2:$G$237,$G166)</f>
        <v>1</v>
      </c>
      <c r="W166" s="2" t="str">
        <f t="shared" si="88"/>
        <v>F</v>
      </c>
      <c r="X166" s="2" t="str">
        <f t="shared" si="88"/>
        <v>IRITI</v>
      </c>
      <c r="Y166" s="2" t="str">
        <f t="shared" si="88"/>
        <v>Teura</v>
      </c>
      <c r="Z166" s="2">
        <f>SUMIFS(Import!Z$2:Z$237,Import!$F$2:$F$237,$F166,Import!$G$2:$G$237,$G166)</f>
        <v>40</v>
      </c>
      <c r="AA166" s="2">
        <f>SUMIFS(Import!AA$2:AA$237,Import!$F$2:$F$237,$F166,Import!$G$2:$G$237,$G166)</f>
        <v>17.54</v>
      </c>
      <c r="AB166" s="2">
        <f>SUMIFS(Import!AB$2:AB$237,Import!$F$2:$F$237,$F166,Import!$G$2:$G$237,$G166)</f>
        <v>30.53</v>
      </c>
      <c r="AC166" s="2">
        <f>SUMIFS(Import!AC$2:AC$237,Import!$F$2:$F$237,$F166,Import!$G$2:$G$237,$G166)</f>
        <v>3</v>
      </c>
      <c r="AD166" s="2" t="str">
        <f t="shared" si="89"/>
        <v>F</v>
      </c>
      <c r="AE166" s="2" t="str">
        <f t="shared" si="89"/>
        <v>SANQUER</v>
      </c>
      <c r="AF166" s="2" t="str">
        <f t="shared" si="89"/>
        <v>Nicole</v>
      </c>
      <c r="AG166" s="2">
        <f>SUMIFS(Import!AG$2:AG$237,Import!$F$2:$F$237,$F166,Import!$G$2:$G$237,$G166)</f>
        <v>91</v>
      </c>
      <c r="AH166" s="2">
        <f>SUMIFS(Import!AH$2:AH$237,Import!$F$2:$F$237,$F166,Import!$G$2:$G$237,$G166)</f>
        <v>39.909999999999997</v>
      </c>
      <c r="AI166" s="2">
        <f>SUMIFS(Import!AI$2:AI$237,Import!$F$2:$F$237,$F166,Import!$G$2:$G$237,$G166)</f>
        <v>69.47</v>
      </c>
      <c r="AJ166" s="2">
        <f>SUMIFS(Import!AJ$2:AJ$237,Import!$F$2:$F$237,$F166,Import!$G$2:$G$237,$G166)</f>
        <v>0</v>
      </c>
      <c r="AK166" s="2">
        <f t="shared" si="90"/>
        <v>0</v>
      </c>
      <c r="AL166" s="2">
        <f t="shared" si="90"/>
        <v>0</v>
      </c>
      <c r="AM166" s="2">
        <f t="shared" si="90"/>
        <v>0</v>
      </c>
      <c r="AN166" s="2">
        <f>SUMIFS(Import!AN$2:AN$237,Import!$F$2:$F$237,$F166,Import!$G$2:$G$237,$G166)</f>
        <v>0</v>
      </c>
      <c r="AO166" s="2">
        <f>SUMIFS(Import!AO$2:AO$237,Import!$F$2:$F$237,$F166,Import!$G$2:$G$237,$G166)</f>
        <v>0</v>
      </c>
      <c r="AP166" s="2">
        <f>SUMIFS(Import!AP$2:AP$237,Import!$F$2:$F$237,$F166,Import!$G$2:$G$237,$G166)</f>
        <v>0</v>
      </c>
      <c r="AQ166" s="2">
        <f>SUMIFS(Import!AQ$2:AQ$237,Import!$F$2:$F$237,$F166,Import!$G$2:$G$237,$G166)</f>
        <v>0</v>
      </c>
      <c r="AR166" s="2">
        <f t="shared" si="91"/>
        <v>0</v>
      </c>
      <c r="AS166" s="2">
        <f t="shared" si="91"/>
        <v>0</v>
      </c>
      <c r="AT166" s="2">
        <f t="shared" si="91"/>
        <v>0</v>
      </c>
      <c r="AU166" s="2">
        <f>SUMIFS(Import!AU$2:AU$237,Import!$F$2:$F$237,$F166,Import!$G$2:$G$237,$G166)</f>
        <v>0</v>
      </c>
      <c r="AV166" s="2">
        <f>SUMIFS(Import!AV$2:AV$237,Import!$F$2:$F$237,$F166,Import!$G$2:$G$237,$G166)</f>
        <v>0</v>
      </c>
      <c r="AW166" s="2">
        <f>SUMIFS(Import!AW$2:AW$237,Import!$F$2:$F$237,$F166,Import!$G$2:$G$237,$G166)</f>
        <v>0</v>
      </c>
      <c r="AX166" s="2">
        <f>SUMIFS(Import!AX$2:AX$237,Import!$F$2:$F$237,$F166,Import!$G$2:$G$237,$G166)</f>
        <v>0</v>
      </c>
      <c r="AY166" s="2">
        <f t="shared" si="92"/>
        <v>0</v>
      </c>
      <c r="AZ166" s="2">
        <f t="shared" si="92"/>
        <v>0</v>
      </c>
      <c r="BA166" s="2">
        <f t="shared" si="92"/>
        <v>0</v>
      </c>
      <c r="BB166" s="2">
        <f>SUMIFS(Import!BB$2:BB$237,Import!$F$2:$F$237,$F166,Import!$G$2:$G$237,$G166)</f>
        <v>0</v>
      </c>
      <c r="BC166" s="2">
        <f>SUMIFS(Import!BC$2:BC$237,Import!$F$2:$F$237,$F166,Import!$G$2:$G$237,$G166)</f>
        <v>0</v>
      </c>
      <c r="BD166" s="2">
        <f>SUMIFS(Import!BD$2:BD$237,Import!$F$2:$F$237,$F166,Import!$G$2:$G$237,$G166)</f>
        <v>0</v>
      </c>
      <c r="BE166" s="2">
        <f>SUMIFS(Import!BE$2:BE$237,Import!$F$2:$F$237,$F166,Import!$G$2:$G$237,$G166)</f>
        <v>0</v>
      </c>
      <c r="BF166" s="2">
        <f t="shared" si="93"/>
        <v>0</v>
      </c>
      <c r="BG166" s="2">
        <f t="shared" si="93"/>
        <v>0</v>
      </c>
      <c r="BH166" s="2">
        <f t="shared" si="93"/>
        <v>0</v>
      </c>
      <c r="BI166" s="2">
        <f>SUMIFS(Import!BI$2:BI$237,Import!$F$2:$F$237,$F166,Import!$G$2:$G$237,$G166)</f>
        <v>0</v>
      </c>
      <c r="BJ166" s="2">
        <f>SUMIFS(Import!BJ$2:BJ$237,Import!$F$2:$F$237,$F166,Import!$G$2:$G$237,$G166)</f>
        <v>0</v>
      </c>
      <c r="BK166" s="2">
        <f>SUMIFS(Import!BK$2:BK$237,Import!$F$2:$F$237,$F166,Import!$G$2:$G$237,$G166)</f>
        <v>0</v>
      </c>
      <c r="BL166" s="2">
        <f>SUMIFS(Import!BL$2:BL$237,Import!$F$2:$F$237,$F166,Import!$G$2:$G$237,$G166)</f>
        <v>0</v>
      </c>
      <c r="BM166" s="2">
        <f t="shared" si="94"/>
        <v>0</v>
      </c>
      <c r="BN166" s="2">
        <f t="shared" si="94"/>
        <v>0</v>
      </c>
      <c r="BO166" s="2">
        <f t="shared" si="94"/>
        <v>0</v>
      </c>
      <c r="BP166" s="2">
        <f>SUMIFS(Import!BP$2:BP$237,Import!$F$2:$F$237,$F166,Import!$G$2:$G$237,$G166)</f>
        <v>0</v>
      </c>
      <c r="BQ166" s="2">
        <f>SUMIFS(Import!BQ$2:BQ$237,Import!$F$2:$F$237,$F166,Import!$G$2:$G$237,$G166)</f>
        <v>0</v>
      </c>
      <c r="BR166" s="2">
        <f>SUMIFS(Import!BR$2:BR$237,Import!$F$2:$F$237,$F166,Import!$G$2:$G$237,$G166)</f>
        <v>0</v>
      </c>
      <c r="BS166" s="2">
        <f>SUMIFS(Import!BS$2:BS$237,Import!$F$2:$F$237,$F166,Import!$G$2:$G$237,$G166)</f>
        <v>0</v>
      </c>
      <c r="BT166" s="2">
        <f t="shared" si="95"/>
        <v>0</v>
      </c>
      <c r="BU166" s="2">
        <f t="shared" si="95"/>
        <v>0</v>
      </c>
      <c r="BV166" s="2">
        <f t="shared" si="95"/>
        <v>0</v>
      </c>
      <c r="BW166" s="2">
        <f>SUMIFS(Import!BW$2:BW$237,Import!$F$2:$F$237,$F166,Import!$G$2:$G$237,$G166)</f>
        <v>0</v>
      </c>
      <c r="BX166" s="2">
        <f>SUMIFS(Import!BX$2:BX$237,Import!$F$2:$F$237,$F166,Import!$G$2:$G$237,$G166)</f>
        <v>0</v>
      </c>
      <c r="BY166" s="2">
        <f>SUMIFS(Import!BY$2:BY$237,Import!$F$2:$F$237,$F166,Import!$G$2:$G$237,$G166)</f>
        <v>0</v>
      </c>
      <c r="BZ166" s="2">
        <f>SUMIFS(Import!BZ$2:BZ$237,Import!$F$2:$F$237,$F166,Import!$G$2:$G$237,$G166)</f>
        <v>0</v>
      </c>
      <c r="CA166" s="2">
        <f t="shared" si="96"/>
        <v>0</v>
      </c>
      <c r="CB166" s="2">
        <f t="shared" si="96"/>
        <v>0</v>
      </c>
      <c r="CC166" s="2">
        <f t="shared" si="96"/>
        <v>0</v>
      </c>
      <c r="CD166" s="2">
        <f>SUMIFS(Import!CD$2:CD$237,Import!$F$2:$F$237,$F166,Import!$G$2:$G$237,$G166)</f>
        <v>0</v>
      </c>
      <c r="CE166" s="2">
        <f>SUMIFS(Import!CE$2:CE$237,Import!$F$2:$F$237,$F166,Import!$G$2:$G$237,$G166)</f>
        <v>0</v>
      </c>
      <c r="CF166" s="2">
        <f>SUMIFS(Import!CF$2:CF$237,Import!$F$2:$F$237,$F166,Import!$G$2:$G$237,$G166)</f>
        <v>0</v>
      </c>
      <c r="CG166" s="2">
        <f>SUMIFS(Import!CG$2:CG$237,Import!$F$2:$F$237,$F166,Import!$G$2:$G$237,$G166)</f>
        <v>0</v>
      </c>
      <c r="CH166" s="2">
        <f t="shared" si="97"/>
        <v>0</v>
      </c>
      <c r="CI166" s="2">
        <f t="shared" si="97"/>
        <v>0</v>
      </c>
      <c r="CJ166" s="2">
        <f t="shared" si="97"/>
        <v>0</v>
      </c>
      <c r="CK166" s="2">
        <f>SUMIFS(Import!CK$2:CK$237,Import!$F$2:$F$237,$F166,Import!$G$2:$G$237,$G166)</f>
        <v>0</v>
      </c>
      <c r="CL166" s="2">
        <f>SUMIFS(Import!CL$2:CL$237,Import!$F$2:$F$237,$F166,Import!$G$2:$G$237,$G166)</f>
        <v>0</v>
      </c>
      <c r="CM166" s="2">
        <f>SUMIFS(Import!CM$2:CM$237,Import!$F$2:$F$237,$F166,Import!$G$2:$G$237,$G166)</f>
        <v>0</v>
      </c>
      <c r="CN166" s="2">
        <f>SUMIFS(Import!CN$2:CN$237,Import!$F$2:$F$237,$F166,Import!$G$2:$G$237,$G166)</f>
        <v>0</v>
      </c>
      <c r="CO166" s="3">
        <f t="shared" si="98"/>
        <v>0</v>
      </c>
      <c r="CP166" s="3">
        <f t="shared" si="98"/>
        <v>0</v>
      </c>
      <c r="CQ166" s="3">
        <f t="shared" si="98"/>
        <v>0</v>
      </c>
      <c r="CR166" s="2">
        <f>SUMIFS(Import!CR$2:CR$237,Import!$F$2:$F$237,$F166,Import!$G$2:$G$237,$G166)</f>
        <v>0</v>
      </c>
      <c r="CS166" s="2">
        <f>SUMIFS(Import!CS$2:CS$237,Import!$F$2:$F$237,$F166,Import!$G$2:$G$237,$G166)</f>
        <v>0</v>
      </c>
      <c r="CT166" s="2">
        <f>SUMIFS(Import!CT$2:CT$237,Import!$F$2:$F$237,$F166,Import!$G$2:$G$237,$G166)</f>
        <v>0</v>
      </c>
    </row>
    <row r="167" spans="1:98" x14ac:dyDescent="0.25">
      <c r="A167" s="2" t="s">
        <v>38</v>
      </c>
      <c r="B167" s="2" t="s">
        <v>39</v>
      </c>
      <c r="C167" s="2">
        <v>2</v>
      </c>
      <c r="D167" s="2" t="s">
        <v>53</v>
      </c>
      <c r="E167" s="2">
        <v>39</v>
      </c>
      <c r="F167" s="2" t="s">
        <v>71</v>
      </c>
      <c r="G167" s="2">
        <v>2</v>
      </c>
      <c r="H167" s="2">
        <f>IF(SUMIFS(Import!H$2:H$237,Import!$F$2:$F$237,$F167,Import!$G$2:$G$237,$G167)=0,Data_T1!$H167,SUMIFS(Import!H$2:H$237,Import!$F$2:$F$237,$F167,Import!$G$2:$G$237,$G167))</f>
        <v>142</v>
      </c>
      <c r="I167" s="2">
        <f>SUMIFS(Import!I$2:I$237,Import!$F$2:$F$237,$F167,Import!$G$2:$G$237,$G167)</f>
        <v>54</v>
      </c>
      <c r="J167" s="2">
        <f>SUMIFS(Import!J$2:J$237,Import!$F$2:$F$237,$F167,Import!$G$2:$G$237,$G167)</f>
        <v>38.03</v>
      </c>
      <c r="K167" s="2">
        <f>SUMIFS(Import!K$2:K$237,Import!$F$2:$F$237,$F167,Import!$G$2:$G$237,$G167)</f>
        <v>88</v>
      </c>
      <c r="L167" s="2">
        <f>SUMIFS(Import!L$2:L$237,Import!$F$2:$F$237,$F167,Import!$G$2:$G$237,$G167)</f>
        <v>61.97</v>
      </c>
      <c r="M167" s="2">
        <f>SUMIFS(Import!M$2:M$237,Import!$F$2:$F$237,$F167,Import!$G$2:$G$237,$G167)</f>
        <v>5</v>
      </c>
      <c r="N167" s="2">
        <f>SUMIFS(Import!N$2:N$237,Import!$F$2:$F$237,$F167,Import!$G$2:$G$237,$G167)</f>
        <v>3.52</v>
      </c>
      <c r="O167" s="2">
        <f>SUMIFS(Import!O$2:O$237,Import!$F$2:$F$237,$F167,Import!$G$2:$G$237,$G167)</f>
        <v>5.68</v>
      </c>
      <c r="P167" s="2">
        <f>SUMIFS(Import!P$2:P$237,Import!$F$2:$F$237,$F167,Import!$G$2:$G$237,$G167)</f>
        <v>0</v>
      </c>
      <c r="Q167" s="2">
        <f>SUMIFS(Import!Q$2:Q$237,Import!$F$2:$F$237,$F167,Import!$G$2:$G$237,$G167)</f>
        <v>0</v>
      </c>
      <c r="R167" s="2">
        <f>SUMIFS(Import!R$2:R$237,Import!$F$2:$F$237,$F167,Import!$G$2:$G$237,$G167)</f>
        <v>0</v>
      </c>
      <c r="S167" s="2">
        <f>SUMIFS(Import!S$2:S$237,Import!$F$2:$F$237,$F167,Import!$G$2:$G$237,$G167)</f>
        <v>83</v>
      </c>
      <c r="T167" s="2">
        <f>SUMIFS(Import!T$2:T$237,Import!$F$2:$F$237,$F167,Import!$G$2:$G$237,$G167)</f>
        <v>58.45</v>
      </c>
      <c r="U167" s="2">
        <f>SUMIFS(Import!U$2:U$237,Import!$F$2:$F$237,$F167,Import!$G$2:$G$237,$G167)</f>
        <v>94.32</v>
      </c>
      <c r="V167" s="2">
        <f>SUMIFS(Import!V$2:V$237,Import!$F$2:$F$237,$F167,Import!$G$2:$G$237,$G167)</f>
        <v>1</v>
      </c>
      <c r="W167" s="2" t="str">
        <f t="shared" si="88"/>
        <v>F</v>
      </c>
      <c r="X167" s="2" t="str">
        <f t="shared" si="88"/>
        <v>IRITI</v>
      </c>
      <c r="Y167" s="2" t="str">
        <f t="shared" si="88"/>
        <v>Teura</v>
      </c>
      <c r="Z167" s="2">
        <f>SUMIFS(Import!Z$2:Z$237,Import!$F$2:$F$237,$F167,Import!$G$2:$G$237,$G167)</f>
        <v>33</v>
      </c>
      <c r="AA167" s="2">
        <f>SUMIFS(Import!AA$2:AA$237,Import!$F$2:$F$237,$F167,Import!$G$2:$G$237,$G167)</f>
        <v>23.24</v>
      </c>
      <c r="AB167" s="2">
        <f>SUMIFS(Import!AB$2:AB$237,Import!$F$2:$F$237,$F167,Import!$G$2:$G$237,$G167)</f>
        <v>39.76</v>
      </c>
      <c r="AC167" s="2">
        <f>SUMIFS(Import!AC$2:AC$237,Import!$F$2:$F$237,$F167,Import!$G$2:$G$237,$G167)</f>
        <v>3</v>
      </c>
      <c r="AD167" s="2" t="str">
        <f t="shared" si="89"/>
        <v>F</v>
      </c>
      <c r="AE167" s="2" t="str">
        <f t="shared" si="89"/>
        <v>SANQUER</v>
      </c>
      <c r="AF167" s="2" t="str">
        <f t="shared" si="89"/>
        <v>Nicole</v>
      </c>
      <c r="AG167" s="2">
        <f>SUMIFS(Import!AG$2:AG$237,Import!$F$2:$F$237,$F167,Import!$G$2:$G$237,$G167)</f>
        <v>50</v>
      </c>
      <c r="AH167" s="2">
        <f>SUMIFS(Import!AH$2:AH$237,Import!$F$2:$F$237,$F167,Import!$G$2:$G$237,$G167)</f>
        <v>35.21</v>
      </c>
      <c r="AI167" s="2">
        <f>SUMIFS(Import!AI$2:AI$237,Import!$F$2:$F$237,$F167,Import!$G$2:$G$237,$G167)</f>
        <v>60.24</v>
      </c>
      <c r="AJ167" s="2">
        <f>SUMIFS(Import!AJ$2:AJ$237,Import!$F$2:$F$237,$F167,Import!$G$2:$G$237,$G167)</f>
        <v>0</v>
      </c>
      <c r="AK167" s="2">
        <f t="shared" si="90"/>
        <v>0</v>
      </c>
      <c r="AL167" s="2">
        <f t="shared" si="90"/>
        <v>0</v>
      </c>
      <c r="AM167" s="2">
        <f t="shared" si="90"/>
        <v>0</v>
      </c>
      <c r="AN167" s="2">
        <f>SUMIFS(Import!AN$2:AN$237,Import!$F$2:$F$237,$F167,Import!$G$2:$G$237,$G167)</f>
        <v>0</v>
      </c>
      <c r="AO167" s="2">
        <f>SUMIFS(Import!AO$2:AO$237,Import!$F$2:$F$237,$F167,Import!$G$2:$G$237,$G167)</f>
        <v>0</v>
      </c>
      <c r="AP167" s="2">
        <f>SUMIFS(Import!AP$2:AP$237,Import!$F$2:$F$237,$F167,Import!$G$2:$G$237,$G167)</f>
        <v>0</v>
      </c>
      <c r="AQ167" s="2">
        <f>SUMIFS(Import!AQ$2:AQ$237,Import!$F$2:$F$237,$F167,Import!$G$2:$G$237,$G167)</f>
        <v>0</v>
      </c>
      <c r="AR167" s="2">
        <f t="shared" si="91"/>
        <v>0</v>
      </c>
      <c r="AS167" s="2">
        <f t="shared" si="91"/>
        <v>0</v>
      </c>
      <c r="AT167" s="2">
        <f t="shared" si="91"/>
        <v>0</v>
      </c>
      <c r="AU167" s="2">
        <f>SUMIFS(Import!AU$2:AU$237,Import!$F$2:$F$237,$F167,Import!$G$2:$G$237,$G167)</f>
        <v>0</v>
      </c>
      <c r="AV167" s="2">
        <f>SUMIFS(Import!AV$2:AV$237,Import!$F$2:$F$237,$F167,Import!$G$2:$G$237,$G167)</f>
        <v>0</v>
      </c>
      <c r="AW167" s="2">
        <f>SUMIFS(Import!AW$2:AW$237,Import!$F$2:$F$237,$F167,Import!$G$2:$G$237,$G167)</f>
        <v>0</v>
      </c>
      <c r="AX167" s="2">
        <f>SUMIFS(Import!AX$2:AX$237,Import!$F$2:$F$237,$F167,Import!$G$2:$G$237,$G167)</f>
        <v>0</v>
      </c>
      <c r="AY167" s="2">
        <f t="shared" si="92"/>
        <v>0</v>
      </c>
      <c r="AZ167" s="2">
        <f t="shared" si="92"/>
        <v>0</v>
      </c>
      <c r="BA167" s="2">
        <f t="shared" si="92"/>
        <v>0</v>
      </c>
      <c r="BB167" s="2">
        <f>SUMIFS(Import!BB$2:BB$237,Import!$F$2:$F$237,$F167,Import!$G$2:$G$237,$G167)</f>
        <v>0</v>
      </c>
      <c r="BC167" s="2">
        <f>SUMIFS(Import!BC$2:BC$237,Import!$F$2:$F$237,$F167,Import!$G$2:$G$237,$G167)</f>
        <v>0</v>
      </c>
      <c r="BD167" s="2">
        <f>SUMIFS(Import!BD$2:BD$237,Import!$F$2:$F$237,$F167,Import!$G$2:$G$237,$G167)</f>
        <v>0</v>
      </c>
      <c r="BE167" s="2">
        <f>SUMIFS(Import!BE$2:BE$237,Import!$F$2:$F$237,$F167,Import!$G$2:$G$237,$G167)</f>
        <v>0</v>
      </c>
      <c r="BF167" s="2">
        <f t="shared" si="93"/>
        <v>0</v>
      </c>
      <c r="BG167" s="2">
        <f t="shared" si="93"/>
        <v>0</v>
      </c>
      <c r="BH167" s="2">
        <f t="shared" si="93"/>
        <v>0</v>
      </c>
      <c r="BI167" s="2">
        <f>SUMIFS(Import!BI$2:BI$237,Import!$F$2:$F$237,$F167,Import!$G$2:$G$237,$G167)</f>
        <v>0</v>
      </c>
      <c r="BJ167" s="2">
        <f>SUMIFS(Import!BJ$2:BJ$237,Import!$F$2:$F$237,$F167,Import!$G$2:$G$237,$G167)</f>
        <v>0</v>
      </c>
      <c r="BK167" s="2">
        <f>SUMIFS(Import!BK$2:BK$237,Import!$F$2:$F$237,$F167,Import!$G$2:$G$237,$G167)</f>
        <v>0</v>
      </c>
      <c r="BL167" s="2">
        <f>SUMIFS(Import!BL$2:BL$237,Import!$F$2:$F$237,$F167,Import!$G$2:$G$237,$G167)</f>
        <v>0</v>
      </c>
      <c r="BM167" s="2">
        <f t="shared" si="94"/>
        <v>0</v>
      </c>
      <c r="BN167" s="2">
        <f t="shared" si="94"/>
        <v>0</v>
      </c>
      <c r="BO167" s="2">
        <f t="shared" si="94"/>
        <v>0</v>
      </c>
      <c r="BP167" s="2">
        <f>SUMIFS(Import!BP$2:BP$237,Import!$F$2:$F$237,$F167,Import!$G$2:$G$237,$G167)</f>
        <v>0</v>
      </c>
      <c r="BQ167" s="2">
        <f>SUMIFS(Import!BQ$2:BQ$237,Import!$F$2:$F$237,$F167,Import!$G$2:$G$237,$G167)</f>
        <v>0</v>
      </c>
      <c r="BR167" s="2">
        <f>SUMIFS(Import!BR$2:BR$237,Import!$F$2:$F$237,$F167,Import!$G$2:$G$237,$G167)</f>
        <v>0</v>
      </c>
      <c r="BS167" s="2">
        <f>SUMIFS(Import!BS$2:BS$237,Import!$F$2:$F$237,$F167,Import!$G$2:$G$237,$G167)</f>
        <v>0</v>
      </c>
      <c r="BT167" s="2">
        <f t="shared" si="95"/>
        <v>0</v>
      </c>
      <c r="BU167" s="2">
        <f t="shared" si="95"/>
        <v>0</v>
      </c>
      <c r="BV167" s="2">
        <f t="shared" si="95"/>
        <v>0</v>
      </c>
      <c r="BW167" s="2">
        <f>SUMIFS(Import!BW$2:BW$237,Import!$F$2:$F$237,$F167,Import!$G$2:$G$237,$G167)</f>
        <v>0</v>
      </c>
      <c r="BX167" s="2">
        <f>SUMIFS(Import!BX$2:BX$237,Import!$F$2:$F$237,$F167,Import!$G$2:$G$237,$G167)</f>
        <v>0</v>
      </c>
      <c r="BY167" s="2">
        <f>SUMIFS(Import!BY$2:BY$237,Import!$F$2:$F$237,$F167,Import!$G$2:$G$237,$G167)</f>
        <v>0</v>
      </c>
      <c r="BZ167" s="2">
        <f>SUMIFS(Import!BZ$2:BZ$237,Import!$F$2:$F$237,$F167,Import!$G$2:$G$237,$G167)</f>
        <v>0</v>
      </c>
      <c r="CA167" s="2">
        <f t="shared" si="96"/>
        <v>0</v>
      </c>
      <c r="CB167" s="2">
        <f t="shared" si="96"/>
        <v>0</v>
      </c>
      <c r="CC167" s="2">
        <f t="shared" si="96"/>
        <v>0</v>
      </c>
      <c r="CD167" s="2">
        <f>SUMIFS(Import!CD$2:CD$237,Import!$F$2:$F$237,$F167,Import!$G$2:$G$237,$G167)</f>
        <v>0</v>
      </c>
      <c r="CE167" s="2">
        <f>SUMIFS(Import!CE$2:CE$237,Import!$F$2:$F$237,$F167,Import!$G$2:$G$237,$G167)</f>
        <v>0</v>
      </c>
      <c r="CF167" s="2">
        <f>SUMIFS(Import!CF$2:CF$237,Import!$F$2:$F$237,$F167,Import!$G$2:$G$237,$G167)</f>
        <v>0</v>
      </c>
      <c r="CG167" s="2">
        <f>SUMIFS(Import!CG$2:CG$237,Import!$F$2:$F$237,$F167,Import!$G$2:$G$237,$G167)</f>
        <v>0</v>
      </c>
      <c r="CH167" s="2">
        <f t="shared" si="97"/>
        <v>0</v>
      </c>
      <c r="CI167" s="2">
        <f t="shared" si="97"/>
        <v>0</v>
      </c>
      <c r="CJ167" s="2">
        <f t="shared" si="97"/>
        <v>0</v>
      </c>
      <c r="CK167" s="2">
        <f>SUMIFS(Import!CK$2:CK$237,Import!$F$2:$F$237,$F167,Import!$G$2:$G$237,$G167)</f>
        <v>0</v>
      </c>
      <c r="CL167" s="2">
        <f>SUMIFS(Import!CL$2:CL$237,Import!$F$2:$F$237,$F167,Import!$G$2:$G$237,$G167)</f>
        <v>0</v>
      </c>
      <c r="CM167" s="2">
        <f>SUMIFS(Import!CM$2:CM$237,Import!$F$2:$F$237,$F167,Import!$G$2:$G$237,$G167)</f>
        <v>0</v>
      </c>
      <c r="CN167" s="2">
        <f>SUMIFS(Import!CN$2:CN$237,Import!$F$2:$F$237,$F167,Import!$G$2:$G$237,$G167)</f>
        <v>0</v>
      </c>
      <c r="CO167" s="3">
        <f t="shared" si="98"/>
        <v>0</v>
      </c>
      <c r="CP167" s="3">
        <f t="shared" si="98"/>
        <v>0</v>
      </c>
      <c r="CQ167" s="3">
        <f t="shared" si="98"/>
        <v>0</v>
      </c>
      <c r="CR167" s="2">
        <f>SUMIFS(Import!CR$2:CR$237,Import!$F$2:$F$237,$F167,Import!$G$2:$G$237,$G167)</f>
        <v>0</v>
      </c>
      <c r="CS167" s="2">
        <f>SUMIFS(Import!CS$2:CS$237,Import!$F$2:$F$237,$F167,Import!$G$2:$G$237,$G167)</f>
        <v>0</v>
      </c>
      <c r="CT167" s="2">
        <f>SUMIFS(Import!CT$2:CT$237,Import!$F$2:$F$237,$F167,Import!$G$2:$G$237,$G167)</f>
        <v>0</v>
      </c>
    </row>
    <row r="168" spans="1:98" x14ac:dyDescent="0.25">
      <c r="A168" s="2" t="s">
        <v>38</v>
      </c>
      <c r="B168" s="2" t="s">
        <v>39</v>
      </c>
      <c r="C168" s="2">
        <v>2</v>
      </c>
      <c r="D168" s="2" t="s">
        <v>53</v>
      </c>
      <c r="E168" s="2">
        <v>39</v>
      </c>
      <c r="F168" s="2" t="s">
        <v>71</v>
      </c>
      <c r="G168" s="2">
        <v>3</v>
      </c>
      <c r="H168" s="2">
        <f>IF(SUMIFS(Import!H$2:H$237,Import!$F$2:$F$237,$F168,Import!$G$2:$G$237,$G168)=0,Data_T1!$H168,SUMIFS(Import!H$2:H$237,Import!$F$2:$F$237,$F168,Import!$G$2:$G$237,$G168))</f>
        <v>282</v>
      </c>
      <c r="I168" s="2">
        <f>SUMIFS(Import!I$2:I$237,Import!$F$2:$F$237,$F168,Import!$G$2:$G$237,$G168)</f>
        <v>124</v>
      </c>
      <c r="J168" s="2">
        <f>SUMIFS(Import!J$2:J$237,Import!$F$2:$F$237,$F168,Import!$G$2:$G$237,$G168)</f>
        <v>43.97</v>
      </c>
      <c r="K168" s="2">
        <f>SUMIFS(Import!K$2:K$237,Import!$F$2:$F$237,$F168,Import!$G$2:$G$237,$G168)</f>
        <v>158</v>
      </c>
      <c r="L168" s="2">
        <f>SUMIFS(Import!L$2:L$237,Import!$F$2:$F$237,$F168,Import!$G$2:$G$237,$G168)</f>
        <v>56.03</v>
      </c>
      <c r="M168" s="2">
        <f>SUMIFS(Import!M$2:M$237,Import!$F$2:$F$237,$F168,Import!$G$2:$G$237,$G168)</f>
        <v>2</v>
      </c>
      <c r="N168" s="2">
        <f>SUMIFS(Import!N$2:N$237,Import!$F$2:$F$237,$F168,Import!$G$2:$G$237,$G168)</f>
        <v>0.71</v>
      </c>
      <c r="O168" s="2">
        <f>SUMIFS(Import!O$2:O$237,Import!$F$2:$F$237,$F168,Import!$G$2:$G$237,$G168)</f>
        <v>1.27</v>
      </c>
      <c r="P168" s="2">
        <f>SUMIFS(Import!P$2:P$237,Import!$F$2:$F$237,$F168,Import!$G$2:$G$237,$G168)</f>
        <v>11</v>
      </c>
      <c r="Q168" s="2">
        <f>SUMIFS(Import!Q$2:Q$237,Import!$F$2:$F$237,$F168,Import!$G$2:$G$237,$G168)</f>
        <v>3.9</v>
      </c>
      <c r="R168" s="2">
        <f>SUMIFS(Import!R$2:R$237,Import!$F$2:$F$237,$F168,Import!$G$2:$G$237,$G168)</f>
        <v>6.96</v>
      </c>
      <c r="S168" s="2">
        <f>SUMIFS(Import!S$2:S$237,Import!$F$2:$F$237,$F168,Import!$G$2:$G$237,$G168)</f>
        <v>145</v>
      </c>
      <c r="T168" s="2">
        <f>SUMIFS(Import!T$2:T$237,Import!$F$2:$F$237,$F168,Import!$G$2:$G$237,$G168)</f>
        <v>51.42</v>
      </c>
      <c r="U168" s="2">
        <f>SUMIFS(Import!U$2:U$237,Import!$F$2:$F$237,$F168,Import!$G$2:$G$237,$G168)</f>
        <v>91.77</v>
      </c>
      <c r="V168" s="2">
        <f>SUMIFS(Import!V$2:V$237,Import!$F$2:$F$237,$F168,Import!$G$2:$G$237,$G168)</f>
        <v>1</v>
      </c>
      <c r="W168" s="2" t="str">
        <f t="shared" si="88"/>
        <v>F</v>
      </c>
      <c r="X168" s="2" t="str">
        <f t="shared" si="88"/>
        <v>IRITI</v>
      </c>
      <c r="Y168" s="2" t="str">
        <f t="shared" si="88"/>
        <v>Teura</v>
      </c>
      <c r="Z168" s="2">
        <f>SUMIFS(Import!Z$2:Z$237,Import!$F$2:$F$237,$F168,Import!$G$2:$G$237,$G168)</f>
        <v>27</v>
      </c>
      <c r="AA168" s="2">
        <f>SUMIFS(Import!AA$2:AA$237,Import!$F$2:$F$237,$F168,Import!$G$2:$G$237,$G168)</f>
        <v>9.57</v>
      </c>
      <c r="AB168" s="2">
        <f>SUMIFS(Import!AB$2:AB$237,Import!$F$2:$F$237,$F168,Import!$G$2:$G$237,$G168)</f>
        <v>18.62</v>
      </c>
      <c r="AC168" s="2">
        <f>SUMIFS(Import!AC$2:AC$237,Import!$F$2:$F$237,$F168,Import!$G$2:$G$237,$G168)</f>
        <v>3</v>
      </c>
      <c r="AD168" s="2" t="str">
        <f t="shared" si="89"/>
        <v>F</v>
      </c>
      <c r="AE168" s="2" t="str">
        <f t="shared" si="89"/>
        <v>SANQUER</v>
      </c>
      <c r="AF168" s="2" t="str">
        <f t="shared" si="89"/>
        <v>Nicole</v>
      </c>
      <c r="AG168" s="2">
        <f>SUMIFS(Import!AG$2:AG$237,Import!$F$2:$F$237,$F168,Import!$G$2:$G$237,$G168)</f>
        <v>118</v>
      </c>
      <c r="AH168" s="2">
        <f>SUMIFS(Import!AH$2:AH$237,Import!$F$2:$F$237,$F168,Import!$G$2:$G$237,$G168)</f>
        <v>41.84</v>
      </c>
      <c r="AI168" s="2">
        <f>SUMIFS(Import!AI$2:AI$237,Import!$F$2:$F$237,$F168,Import!$G$2:$G$237,$G168)</f>
        <v>81.38</v>
      </c>
      <c r="AJ168" s="2">
        <f>SUMIFS(Import!AJ$2:AJ$237,Import!$F$2:$F$237,$F168,Import!$G$2:$G$237,$G168)</f>
        <v>0</v>
      </c>
      <c r="AK168" s="2">
        <f t="shared" si="90"/>
        <v>0</v>
      </c>
      <c r="AL168" s="2">
        <f t="shared" si="90"/>
        <v>0</v>
      </c>
      <c r="AM168" s="2">
        <f t="shared" si="90"/>
        <v>0</v>
      </c>
      <c r="AN168" s="2">
        <f>SUMIFS(Import!AN$2:AN$237,Import!$F$2:$F$237,$F168,Import!$G$2:$G$237,$G168)</f>
        <v>0</v>
      </c>
      <c r="AO168" s="2">
        <f>SUMIFS(Import!AO$2:AO$237,Import!$F$2:$F$237,$F168,Import!$G$2:$G$237,$G168)</f>
        <v>0</v>
      </c>
      <c r="AP168" s="2">
        <f>SUMIFS(Import!AP$2:AP$237,Import!$F$2:$F$237,$F168,Import!$G$2:$G$237,$G168)</f>
        <v>0</v>
      </c>
      <c r="AQ168" s="2">
        <f>SUMIFS(Import!AQ$2:AQ$237,Import!$F$2:$F$237,$F168,Import!$G$2:$G$237,$G168)</f>
        <v>0</v>
      </c>
      <c r="AR168" s="2">
        <f t="shared" si="91"/>
        <v>0</v>
      </c>
      <c r="AS168" s="2">
        <f t="shared" si="91"/>
        <v>0</v>
      </c>
      <c r="AT168" s="2">
        <f t="shared" si="91"/>
        <v>0</v>
      </c>
      <c r="AU168" s="2">
        <f>SUMIFS(Import!AU$2:AU$237,Import!$F$2:$F$237,$F168,Import!$G$2:$G$237,$G168)</f>
        <v>0</v>
      </c>
      <c r="AV168" s="2">
        <f>SUMIFS(Import!AV$2:AV$237,Import!$F$2:$F$237,$F168,Import!$G$2:$G$237,$G168)</f>
        <v>0</v>
      </c>
      <c r="AW168" s="2">
        <f>SUMIFS(Import!AW$2:AW$237,Import!$F$2:$F$237,$F168,Import!$G$2:$G$237,$G168)</f>
        <v>0</v>
      </c>
      <c r="AX168" s="2">
        <f>SUMIFS(Import!AX$2:AX$237,Import!$F$2:$F$237,$F168,Import!$G$2:$G$237,$G168)</f>
        <v>0</v>
      </c>
      <c r="AY168" s="2">
        <f t="shared" si="92"/>
        <v>0</v>
      </c>
      <c r="AZ168" s="2">
        <f t="shared" si="92"/>
        <v>0</v>
      </c>
      <c r="BA168" s="2">
        <f t="shared" si="92"/>
        <v>0</v>
      </c>
      <c r="BB168" s="2">
        <f>SUMIFS(Import!BB$2:BB$237,Import!$F$2:$F$237,$F168,Import!$G$2:$G$237,$G168)</f>
        <v>0</v>
      </c>
      <c r="BC168" s="2">
        <f>SUMIFS(Import!BC$2:BC$237,Import!$F$2:$F$237,$F168,Import!$G$2:$G$237,$G168)</f>
        <v>0</v>
      </c>
      <c r="BD168" s="2">
        <f>SUMIFS(Import!BD$2:BD$237,Import!$F$2:$F$237,$F168,Import!$G$2:$G$237,$G168)</f>
        <v>0</v>
      </c>
      <c r="BE168" s="2">
        <f>SUMIFS(Import!BE$2:BE$237,Import!$F$2:$F$237,$F168,Import!$G$2:$G$237,$G168)</f>
        <v>0</v>
      </c>
      <c r="BF168" s="2">
        <f t="shared" si="93"/>
        <v>0</v>
      </c>
      <c r="BG168" s="2">
        <f t="shared" si="93"/>
        <v>0</v>
      </c>
      <c r="BH168" s="2">
        <f t="shared" si="93"/>
        <v>0</v>
      </c>
      <c r="BI168" s="2">
        <f>SUMIFS(Import!BI$2:BI$237,Import!$F$2:$F$237,$F168,Import!$G$2:$G$237,$G168)</f>
        <v>0</v>
      </c>
      <c r="BJ168" s="2">
        <f>SUMIFS(Import!BJ$2:BJ$237,Import!$F$2:$F$237,$F168,Import!$G$2:$G$237,$G168)</f>
        <v>0</v>
      </c>
      <c r="BK168" s="2">
        <f>SUMIFS(Import!BK$2:BK$237,Import!$F$2:$F$237,$F168,Import!$G$2:$G$237,$G168)</f>
        <v>0</v>
      </c>
      <c r="BL168" s="2">
        <f>SUMIFS(Import!BL$2:BL$237,Import!$F$2:$F$237,$F168,Import!$G$2:$G$237,$G168)</f>
        <v>0</v>
      </c>
      <c r="BM168" s="2">
        <f t="shared" si="94"/>
        <v>0</v>
      </c>
      <c r="BN168" s="2">
        <f t="shared" si="94"/>
        <v>0</v>
      </c>
      <c r="BO168" s="2">
        <f t="shared" si="94"/>
        <v>0</v>
      </c>
      <c r="BP168" s="2">
        <f>SUMIFS(Import!BP$2:BP$237,Import!$F$2:$F$237,$F168,Import!$G$2:$G$237,$G168)</f>
        <v>0</v>
      </c>
      <c r="BQ168" s="2">
        <f>SUMIFS(Import!BQ$2:BQ$237,Import!$F$2:$F$237,$F168,Import!$G$2:$G$237,$G168)</f>
        <v>0</v>
      </c>
      <c r="BR168" s="2">
        <f>SUMIFS(Import!BR$2:BR$237,Import!$F$2:$F$237,$F168,Import!$G$2:$G$237,$G168)</f>
        <v>0</v>
      </c>
      <c r="BS168" s="2">
        <f>SUMIFS(Import!BS$2:BS$237,Import!$F$2:$F$237,$F168,Import!$G$2:$G$237,$G168)</f>
        <v>0</v>
      </c>
      <c r="BT168" s="2">
        <f t="shared" si="95"/>
        <v>0</v>
      </c>
      <c r="BU168" s="2">
        <f t="shared" si="95"/>
        <v>0</v>
      </c>
      <c r="BV168" s="2">
        <f t="shared" si="95"/>
        <v>0</v>
      </c>
      <c r="BW168" s="2">
        <f>SUMIFS(Import!BW$2:BW$237,Import!$F$2:$F$237,$F168,Import!$G$2:$G$237,$G168)</f>
        <v>0</v>
      </c>
      <c r="BX168" s="2">
        <f>SUMIFS(Import!BX$2:BX$237,Import!$F$2:$F$237,$F168,Import!$G$2:$G$237,$G168)</f>
        <v>0</v>
      </c>
      <c r="BY168" s="2">
        <f>SUMIFS(Import!BY$2:BY$237,Import!$F$2:$F$237,$F168,Import!$G$2:$G$237,$G168)</f>
        <v>0</v>
      </c>
      <c r="BZ168" s="2">
        <f>SUMIFS(Import!BZ$2:BZ$237,Import!$F$2:$F$237,$F168,Import!$G$2:$G$237,$G168)</f>
        <v>0</v>
      </c>
      <c r="CA168" s="2">
        <f t="shared" si="96"/>
        <v>0</v>
      </c>
      <c r="CB168" s="2">
        <f t="shared" si="96"/>
        <v>0</v>
      </c>
      <c r="CC168" s="2">
        <f t="shared" si="96"/>
        <v>0</v>
      </c>
      <c r="CD168" s="2">
        <f>SUMIFS(Import!CD$2:CD$237,Import!$F$2:$F$237,$F168,Import!$G$2:$G$237,$G168)</f>
        <v>0</v>
      </c>
      <c r="CE168" s="2">
        <f>SUMIFS(Import!CE$2:CE$237,Import!$F$2:$F$237,$F168,Import!$G$2:$G$237,$G168)</f>
        <v>0</v>
      </c>
      <c r="CF168" s="2">
        <f>SUMIFS(Import!CF$2:CF$237,Import!$F$2:$F$237,$F168,Import!$G$2:$G$237,$G168)</f>
        <v>0</v>
      </c>
      <c r="CG168" s="2">
        <f>SUMIFS(Import!CG$2:CG$237,Import!$F$2:$F$237,$F168,Import!$G$2:$G$237,$G168)</f>
        <v>0</v>
      </c>
      <c r="CH168" s="2">
        <f t="shared" si="97"/>
        <v>0</v>
      </c>
      <c r="CI168" s="2">
        <f t="shared" si="97"/>
        <v>0</v>
      </c>
      <c r="CJ168" s="2">
        <f t="shared" si="97"/>
        <v>0</v>
      </c>
      <c r="CK168" s="2">
        <f>SUMIFS(Import!CK$2:CK$237,Import!$F$2:$F$237,$F168,Import!$G$2:$G$237,$G168)</f>
        <v>0</v>
      </c>
      <c r="CL168" s="2">
        <f>SUMIFS(Import!CL$2:CL$237,Import!$F$2:$F$237,$F168,Import!$G$2:$G$237,$G168)</f>
        <v>0</v>
      </c>
      <c r="CM168" s="2">
        <f>SUMIFS(Import!CM$2:CM$237,Import!$F$2:$F$237,$F168,Import!$G$2:$G$237,$G168)</f>
        <v>0</v>
      </c>
      <c r="CN168" s="2">
        <f>SUMIFS(Import!CN$2:CN$237,Import!$F$2:$F$237,$F168,Import!$G$2:$G$237,$G168)</f>
        <v>0</v>
      </c>
      <c r="CO168" s="3">
        <f t="shared" si="98"/>
        <v>0</v>
      </c>
      <c r="CP168" s="3">
        <f t="shared" si="98"/>
        <v>0</v>
      </c>
      <c r="CQ168" s="3">
        <f t="shared" si="98"/>
        <v>0</v>
      </c>
      <c r="CR168" s="2">
        <f>SUMIFS(Import!CR$2:CR$237,Import!$F$2:$F$237,$F168,Import!$G$2:$G$237,$G168)</f>
        <v>0</v>
      </c>
      <c r="CS168" s="2">
        <f>SUMIFS(Import!CS$2:CS$237,Import!$F$2:$F$237,$F168,Import!$G$2:$G$237,$G168)</f>
        <v>0</v>
      </c>
      <c r="CT168" s="2">
        <f>SUMIFS(Import!CT$2:CT$237,Import!$F$2:$F$237,$F168,Import!$G$2:$G$237,$G168)</f>
        <v>0</v>
      </c>
    </row>
    <row r="169" spans="1:98" x14ac:dyDescent="0.25">
      <c r="A169" s="2" t="s">
        <v>38</v>
      </c>
      <c r="B169" s="2" t="s">
        <v>39</v>
      </c>
      <c r="C169" s="2">
        <v>2</v>
      </c>
      <c r="D169" s="2" t="s">
        <v>53</v>
      </c>
      <c r="E169" s="2">
        <v>39</v>
      </c>
      <c r="F169" s="2" t="s">
        <v>71</v>
      </c>
      <c r="G169" s="2">
        <v>4</v>
      </c>
      <c r="H169" s="2">
        <f>IF(SUMIFS(Import!H$2:H$237,Import!$F$2:$F$237,$F169,Import!$G$2:$G$237,$G169)=0,Data_T1!$H169,SUMIFS(Import!H$2:H$237,Import!$F$2:$F$237,$F169,Import!$G$2:$G$237,$G169))</f>
        <v>254</v>
      </c>
      <c r="I169" s="2">
        <f>SUMIFS(Import!I$2:I$237,Import!$F$2:$F$237,$F169,Import!$G$2:$G$237,$G169)</f>
        <v>112</v>
      </c>
      <c r="J169" s="2">
        <f>SUMIFS(Import!J$2:J$237,Import!$F$2:$F$237,$F169,Import!$G$2:$G$237,$G169)</f>
        <v>44.09</v>
      </c>
      <c r="K169" s="2">
        <f>SUMIFS(Import!K$2:K$237,Import!$F$2:$F$237,$F169,Import!$G$2:$G$237,$G169)</f>
        <v>142</v>
      </c>
      <c r="L169" s="2">
        <f>SUMIFS(Import!L$2:L$237,Import!$F$2:$F$237,$F169,Import!$G$2:$G$237,$G169)</f>
        <v>55.91</v>
      </c>
      <c r="M169" s="2">
        <f>SUMIFS(Import!M$2:M$237,Import!$F$2:$F$237,$F169,Import!$G$2:$G$237,$G169)</f>
        <v>5</v>
      </c>
      <c r="N169" s="2">
        <f>SUMIFS(Import!N$2:N$237,Import!$F$2:$F$237,$F169,Import!$G$2:$G$237,$G169)</f>
        <v>1.97</v>
      </c>
      <c r="O169" s="2">
        <f>SUMIFS(Import!O$2:O$237,Import!$F$2:$F$237,$F169,Import!$G$2:$G$237,$G169)</f>
        <v>3.52</v>
      </c>
      <c r="P169" s="2">
        <f>SUMIFS(Import!P$2:P$237,Import!$F$2:$F$237,$F169,Import!$G$2:$G$237,$G169)</f>
        <v>0</v>
      </c>
      <c r="Q169" s="2">
        <f>SUMIFS(Import!Q$2:Q$237,Import!$F$2:$F$237,$F169,Import!$G$2:$G$237,$G169)</f>
        <v>0</v>
      </c>
      <c r="R169" s="2">
        <f>SUMIFS(Import!R$2:R$237,Import!$F$2:$F$237,$F169,Import!$G$2:$G$237,$G169)</f>
        <v>0</v>
      </c>
      <c r="S169" s="2">
        <f>SUMIFS(Import!S$2:S$237,Import!$F$2:$F$237,$F169,Import!$G$2:$G$237,$G169)</f>
        <v>137</v>
      </c>
      <c r="T169" s="2">
        <f>SUMIFS(Import!T$2:T$237,Import!$F$2:$F$237,$F169,Import!$G$2:$G$237,$G169)</f>
        <v>53.94</v>
      </c>
      <c r="U169" s="2">
        <f>SUMIFS(Import!U$2:U$237,Import!$F$2:$F$237,$F169,Import!$G$2:$G$237,$G169)</f>
        <v>96.48</v>
      </c>
      <c r="V169" s="2">
        <f>SUMIFS(Import!V$2:V$237,Import!$F$2:$F$237,$F169,Import!$G$2:$G$237,$G169)</f>
        <v>1</v>
      </c>
      <c r="W169" s="2" t="str">
        <f t="shared" si="88"/>
        <v>F</v>
      </c>
      <c r="X169" s="2" t="str">
        <f t="shared" si="88"/>
        <v>IRITI</v>
      </c>
      <c r="Y169" s="2" t="str">
        <f t="shared" si="88"/>
        <v>Teura</v>
      </c>
      <c r="Z169" s="2">
        <f>SUMIFS(Import!Z$2:Z$237,Import!$F$2:$F$237,$F169,Import!$G$2:$G$237,$G169)</f>
        <v>37</v>
      </c>
      <c r="AA169" s="2">
        <f>SUMIFS(Import!AA$2:AA$237,Import!$F$2:$F$237,$F169,Import!$G$2:$G$237,$G169)</f>
        <v>14.57</v>
      </c>
      <c r="AB169" s="2">
        <f>SUMIFS(Import!AB$2:AB$237,Import!$F$2:$F$237,$F169,Import!$G$2:$G$237,$G169)</f>
        <v>27.01</v>
      </c>
      <c r="AC169" s="2">
        <f>SUMIFS(Import!AC$2:AC$237,Import!$F$2:$F$237,$F169,Import!$G$2:$G$237,$G169)</f>
        <v>3</v>
      </c>
      <c r="AD169" s="2" t="str">
        <f t="shared" si="89"/>
        <v>F</v>
      </c>
      <c r="AE169" s="2" t="str">
        <f t="shared" si="89"/>
        <v>SANQUER</v>
      </c>
      <c r="AF169" s="2" t="str">
        <f t="shared" si="89"/>
        <v>Nicole</v>
      </c>
      <c r="AG169" s="2">
        <f>SUMIFS(Import!AG$2:AG$237,Import!$F$2:$F$237,$F169,Import!$G$2:$G$237,$G169)</f>
        <v>100</v>
      </c>
      <c r="AH169" s="2">
        <f>SUMIFS(Import!AH$2:AH$237,Import!$F$2:$F$237,$F169,Import!$G$2:$G$237,$G169)</f>
        <v>39.369999999999997</v>
      </c>
      <c r="AI169" s="2">
        <f>SUMIFS(Import!AI$2:AI$237,Import!$F$2:$F$237,$F169,Import!$G$2:$G$237,$G169)</f>
        <v>72.989999999999995</v>
      </c>
      <c r="AJ169" s="2">
        <f>SUMIFS(Import!AJ$2:AJ$237,Import!$F$2:$F$237,$F169,Import!$G$2:$G$237,$G169)</f>
        <v>0</v>
      </c>
      <c r="AK169" s="2">
        <f t="shared" si="90"/>
        <v>0</v>
      </c>
      <c r="AL169" s="2">
        <f t="shared" si="90"/>
        <v>0</v>
      </c>
      <c r="AM169" s="2">
        <f t="shared" si="90"/>
        <v>0</v>
      </c>
      <c r="AN169" s="2">
        <f>SUMIFS(Import!AN$2:AN$237,Import!$F$2:$F$237,$F169,Import!$G$2:$G$237,$G169)</f>
        <v>0</v>
      </c>
      <c r="AO169" s="2">
        <f>SUMIFS(Import!AO$2:AO$237,Import!$F$2:$F$237,$F169,Import!$G$2:$G$237,$G169)</f>
        <v>0</v>
      </c>
      <c r="AP169" s="2">
        <f>SUMIFS(Import!AP$2:AP$237,Import!$F$2:$F$237,$F169,Import!$G$2:$G$237,$G169)</f>
        <v>0</v>
      </c>
      <c r="AQ169" s="2">
        <f>SUMIFS(Import!AQ$2:AQ$237,Import!$F$2:$F$237,$F169,Import!$G$2:$G$237,$G169)</f>
        <v>0</v>
      </c>
      <c r="AR169" s="2">
        <f t="shared" si="91"/>
        <v>0</v>
      </c>
      <c r="AS169" s="2">
        <f t="shared" si="91"/>
        <v>0</v>
      </c>
      <c r="AT169" s="2">
        <f t="shared" si="91"/>
        <v>0</v>
      </c>
      <c r="AU169" s="2">
        <f>SUMIFS(Import!AU$2:AU$237,Import!$F$2:$F$237,$F169,Import!$G$2:$G$237,$G169)</f>
        <v>0</v>
      </c>
      <c r="AV169" s="2">
        <f>SUMIFS(Import!AV$2:AV$237,Import!$F$2:$F$237,$F169,Import!$G$2:$G$237,$G169)</f>
        <v>0</v>
      </c>
      <c r="AW169" s="2">
        <f>SUMIFS(Import!AW$2:AW$237,Import!$F$2:$F$237,$F169,Import!$G$2:$G$237,$G169)</f>
        <v>0</v>
      </c>
      <c r="AX169" s="2">
        <f>SUMIFS(Import!AX$2:AX$237,Import!$F$2:$F$237,$F169,Import!$G$2:$G$237,$G169)</f>
        <v>0</v>
      </c>
      <c r="AY169" s="2">
        <f t="shared" si="92"/>
        <v>0</v>
      </c>
      <c r="AZ169" s="2">
        <f t="shared" si="92"/>
        <v>0</v>
      </c>
      <c r="BA169" s="2">
        <f t="shared" si="92"/>
        <v>0</v>
      </c>
      <c r="BB169" s="2">
        <f>SUMIFS(Import!BB$2:BB$237,Import!$F$2:$F$237,$F169,Import!$G$2:$G$237,$G169)</f>
        <v>0</v>
      </c>
      <c r="BC169" s="2">
        <f>SUMIFS(Import!BC$2:BC$237,Import!$F$2:$F$237,$F169,Import!$G$2:$G$237,$G169)</f>
        <v>0</v>
      </c>
      <c r="BD169" s="2">
        <f>SUMIFS(Import!BD$2:BD$237,Import!$F$2:$F$237,$F169,Import!$G$2:$G$237,$G169)</f>
        <v>0</v>
      </c>
      <c r="BE169" s="2">
        <f>SUMIFS(Import!BE$2:BE$237,Import!$F$2:$F$237,$F169,Import!$G$2:$G$237,$G169)</f>
        <v>0</v>
      </c>
      <c r="BF169" s="2">
        <f t="shared" si="93"/>
        <v>0</v>
      </c>
      <c r="BG169" s="2">
        <f t="shared" si="93"/>
        <v>0</v>
      </c>
      <c r="BH169" s="2">
        <f t="shared" si="93"/>
        <v>0</v>
      </c>
      <c r="BI169" s="2">
        <f>SUMIFS(Import!BI$2:BI$237,Import!$F$2:$F$237,$F169,Import!$G$2:$G$237,$G169)</f>
        <v>0</v>
      </c>
      <c r="BJ169" s="2">
        <f>SUMIFS(Import!BJ$2:BJ$237,Import!$F$2:$F$237,$F169,Import!$G$2:$G$237,$G169)</f>
        <v>0</v>
      </c>
      <c r="BK169" s="2">
        <f>SUMIFS(Import!BK$2:BK$237,Import!$F$2:$F$237,$F169,Import!$G$2:$G$237,$G169)</f>
        <v>0</v>
      </c>
      <c r="BL169" s="2">
        <f>SUMIFS(Import!BL$2:BL$237,Import!$F$2:$F$237,$F169,Import!$G$2:$G$237,$G169)</f>
        <v>0</v>
      </c>
      <c r="BM169" s="2">
        <f t="shared" si="94"/>
        <v>0</v>
      </c>
      <c r="BN169" s="2">
        <f t="shared" si="94"/>
        <v>0</v>
      </c>
      <c r="BO169" s="2">
        <f t="shared" si="94"/>
        <v>0</v>
      </c>
      <c r="BP169" s="2">
        <f>SUMIFS(Import!BP$2:BP$237,Import!$F$2:$F$237,$F169,Import!$G$2:$G$237,$G169)</f>
        <v>0</v>
      </c>
      <c r="BQ169" s="2">
        <f>SUMIFS(Import!BQ$2:BQ$237,Import!$F$2:$F$237,$F169,Import!$G$2:$G$237,$G169)</f>
        <v>0</v>
      </c>
      <c r="BR169" s="2">
        <f>SUMIFS(Import!BR$2:BR$237,Import!$F$2:$F$237,$F169,Import!$G$2:$G$237,$G169)</f>
        <v>0</v>
      </c>
      <c r="BS169" s="2">
        <f>SUMIFS(Import!BS$2:BS$237,Import!$F$2:$F$237,$F169,Import!$G$2:$G$237,$G169)</f>
        <v>0</v>
      </c>
      <c r="BT169" s="2">
        <f t="shared" si="95"/>
        <v>0</v>
      </c>
      <c r="BU169" s="2">
        <f t="shared" si="95"/>
        <v>0</v>
      </c>
      <c r="BV169" s="2">
        <f t="shared" si="95"/>
        <v>0</v>
      </c>
      <c r="BW169" s="2">
        <f>SUMIFS(Import!BW$2:BW$237,Import!$F$2:$F$237,$F169,Import!$G$2:$G$237,$G169)</f>
        <v>0</v>
      </c>
      <c r="BX169" s="2">
        <f>SUMIFS(Import!BX$2:BX$237,Import!$F$2:$F$237,$F169,Import!$G$2:$G$237,$G169)</f>
        <v>0</v>
      </c>
      <c r="BY169" s="2">
        <f>SUMIFS(Import!BY$2:BY$237,Import!$F$2:$F$237,$F169,Import!$G$2:$G$237,$G169)</f>
        <v>0</v>
      </c>
      <c r="BZ169" s="2">
        <f>SUMIFS(Import!BZ$2:BZ$237,Import!$F$2:$F$237,$F169,Import!$G$2:$G$237,$G169)</f>
        <v>0</v>
      </c>
      <c r="CA169" s="2">
        <f t="shared" si="96"/>
        <v>0</v>
      </c>
      <c r="CB169" s="2">
        <f t="shared" si="96"/>
        <v>0</v>
      </c>
      <c r="CC169" s="2">
        <f t="shared" si="96"/>
        <v>0</v>
      </c>
      <c r="CD169" s="2">
        <f>SUMIFS(Import!CD$2:CD$237,Import!$F$2:$F$237,$F169,Import!$G$2:$G$237,$G169)</f>
        <v>0</v>
      </c>
      <c r="CE169" s="2">
        <f>SUMIFS(Import!CE$2:CE$237,Import!$F$2:$F$237,$F169,Import!$G$2:$G$237,$G169)</f>
        <v>0</v>
      </c>
      <c r="CF169" s="2">
        <f>SUMIFS(Import!CF$2:CF$237,Import!$F$2:$F$237,$F169,Import!$G$2:$G$237,$G169)</f>
        <v>0</v>
      </c>
      <c r="CG169" s="2">
        <f>SUMIFS(Import!CG$2:CG$237,Import!$F$2:$F$237,$F169,Import!$G$2:$G$237,$G169)</f>
        <v>0</v>
      </c>
      <c r="CH169" s="2">
        <f t="shared" si="97"/>
        <v>0</v>
      </c>
      <c r="CI169" s="2">
        <f t="shared" si="97"/>
        <v>0</v>
      </c>
      <c r="CJ169" s="2">
        <f t="shared" si="97"/>
        <v>0</v>
      </c>
      <c r="CK169" s="2">
        <f>SUMIFS(Import!CK$2:CK$237,Import!$F$2:$F$237,$F169,Import!$G$2:$G$237,$G169)</f>
        <v>0</v>
      </c>
      <c r="CL169" s="2">
        <f>SUMIFS(Import!CL$2:CL$237,Import!$F$2:$F$237,$F169,Import!$G$2:$G$237,$G169)</f>
        <v>0</v>
      </c>
      <c r="CM169" s="2">
        <f>SUMIFS(Import!CM$2:CM$237,Import!$F$2:$F$237,$F169,Import!$G$2:$G$237,$G169)</f>
        <v>0</v>
      </c>
      <c r="CN169" s="2">
        <f>SUMIFS(Import!CN$2:CN$237,Import!$F$2:$F$237,$F169,Import!$G$2:$G$237,$G169)</f>
        <v>0</v>
      </c>
      <c r="CO169" s="3">
        <f t="shared" si="98"/>
        <v>0</v>
      </c>
      <c r="CP169" s="3">
        <f t="shared" si="98"/>
        <v>0</v>
      </c>
      <c r="CQ169" s="3">
        <f t="shared" si="98"/>
        <v>0</v>
      </c>
      <c r="CR169" s="2">
        <f>SUMIFS(Import!CR$2:CR$237,Import!$F$2:$F$237,$F169,Import!$G$2:$G$237,$G169)</f>
        <v>0</v>
      </c>
      <c r="CS169" s="2">
        <f>SUMIFS(Import!CS$2:CS$237,Import!$F$2:$F$237,$F169,Import!$G$2:$G$237,$G169)</f>
        <v>0</v>
      </c>
      <c r="CT169" s="2">
        <f>SUMIFS(Import!CT$2:CT$237,Import!$F$2:$F$237,$F169,Import!$G$2:$G$237,$G169)</f>
        <v>0</v>
      </c>
    </row>
    <row r="170" spans="1:98" x14ac:dyDescent="0.25">
      <c r="A170" s="2" t="s">
        <v>38</v>
      </c>
      <c r="B170" s="2" t="s">
        <v>39</v>
      </c>
      <c r="C170" s="2">
        <v>1</v>
      </c>
      <c r="D170" s="2" t="s">
        <v>40</v>
      </c>
      <c r="E170" s="2">
        <v>40</v>
      </c>
      <c r="F170" s="2" t="s">
        <v>72</v>
      </c>
      <c r="G170" s="2">
        <v>1</v>
      </c>
      <c r="H170" s="2">
        <f>IF(SUMIFS(Import!H$2:H$237,Import!$F$2:$F$237,$F170,Import!$G$2:$G$237,$G170)=0,Data_T1!$H170,SUMIFS(Import!H$2:H$237,Import!$F$2:$F$237,$F170,Import!$G$2:$G$237,$G170))</f>
        <v>757</v>
      </c>
      <c r="I170" s="2">
        <f>SUMIFS(Import!I$2:I$237,Import!$F$2:$F$237,$F170,Import!$G$2:$G$237,$G170)</f>
        <v>408</v>
      </c>
      <c r="J170" s="2">
        <f>SUMIFS(Import!J$2:J$237,Import!$F$2:$F$237,$F170,Import!$G$2:$G$237,$G170)</f>
        <v>53.9</v>
      </c>
      <c r="K170" s="2">
        <f>SUMIFS(Import!K$2:K$237,Import!$F$2:$F$237,$F170,Import!$G$2:$G$237,$G170)</f>
        <v>349</v>
      </c>
      <c r="L170" s="2">
        <f>SUMIFS(Import!L$2:L$237,Import!$F$2:$F$237,$F170,Import!$G$2:$G$237,$G170)</f>
        <v>46.1</v>
      </c>
      <c r="M170" s="2">
        <f>SUMIFS(Import!M$2:M$237,Import!$F$2:$F$237,$F170,Import!$G$2:$G$237,$G170)</f>
        <v>13</v>
      </c>
      <c r="N170" s="2">
        <f>SUMIFS(Import!N$2:N$237,Import!$F$2:$F$237,$F170,Import!$G$2:$G$237,$G170)</f>
        <v>1.72</v>
      </c>
      <c r="O170" s="2">
        <f>SUMIFS(Import!O$2:O$237,Import!$F$2:$F$237,$F170,Import!$G$2:$G$237,$G170)</f>
        <v>3.72</v>
      </c>
      <c r="P170" s="2">
        <f>SUMIFS(Import!P$2:P$237,Import!$F$2:$F$237,$F170,Import!$G$2:$G$237,$G170)</f>
        <v>20</v>
      </c>
      <c r="Q170" s="2">
        <f>SUMIFS(Import!Q$2:Q$237,Import!$F$2:$F$237,$F170,Import!$G$2:$G$237,$G170)</f>
        <v>2.64</v>
      </c>
      <c r="R170" s="2">
        <f>SUMIFS(Import!R$2:R$237,Import!$F$2:$F$237,$F170,Import!$G$2:$G$237,$G170)</f>
        <v>5.73</v>
      </c>
      <c r="S170" s="2">
        <f>SUMIFS(Import!S$2:S$237,Import!$F$2:$F$237,$F170,Import!$G$2:$G$237,$G170)</f>
        <v>316</v>
      </c>
      <c r="T170" s="2">
        <f>SUMIFS(Import!T$2:T$237,Import!$F$2:$F$237,$F170,Import!$G$2:$G$237,$G170)</f>
        <v>41.74</v>
      </c>
      <c r="U170" s="2">
        <f>SUMIFS(Import!U$2:U$237,Import!$F$2:$F$237,$F170,Import!$G$2:$G$237,$G170)</f>
        <v>90.54</v>
      </c>
      <c r="V170" s="2">
        <f>SUMIFS(Import!V$2:V$237,Import!$F$2:$F$237,$F170,Import!$G$2:$G$237,$G170)</f>
        <v>1</v>
      </c>
      <c r="W170" s="2" t="str">
        <f t="shared" si="88"/>
        <v>M</v>
      </c>
      <c r="X170" s="2" t="str">
        <f t="shared" si="88"/>
        <v>GREIG</v>
      </c>
      <c r="Y170" s="2" t="str">
        <f t="shared" si="88"/>
        <v>Moana</v>
      </c>
      <c r="Z170" s="2">
        <f>SUMIFS(Import!Z$2:Z$237,Import!$F$2:$F$237,$F170,Import!$G$2:$G$237,$G170)</f>
        <v>29</v>
      </c>
      <c r="AA170" s="2">
        <f>SUMIFS(Import!AA$2:AA$237,Import!$F$2:$F$237,$F170,Import!$G$2:$G$237,$G170)</f>
        <v>3.83</v>
      </c>
      <c r="AB170" s="2">
        <f>SUMIFS(Import!AB$2:AB$237,Import!$F$2:$F$237,$F170,Import!$G$2:$G$237,$G170)</f>
        <v>9.18</v>
      </c>
      <c r="AC170" s="2">
        <f>SUMIFS(Import!AC$2:AC$237,Import!$F$2:$F$237,$F170,Import!$G$2:$G$237,$G170)</f>
        <v>3</v>
      </c>
      <c r="AD170" s="2" t="str">
        <f t="shared" si="89"/>
        <v>F</v>
      </c>
      <c r="AE170" s="2" t="str">
        <f t="shared" si="89"/>
        <v>SAGE</v>
      </c>
      <c r="AF170" s="2" t="str">
        <f t="shared" si="89"/>
        <v>Maina</v>
      </c>
      <c r="AG170" s="2">
        <f>SUMIFS(Import!AG$2:AG$237,Import!$F$2:$F$237,$F170,Import!$G$2:$G$237,$G170)</f>
        <v>287</v>
      </c>
      <c r="AH170" s="2">
        <f>SUMIFS(Import!AH$2:AH$237,Import!$F$2:$F$237,$F170,Import!$G$2:$G$237,$G170)</f>
        <v>37.909999999999997</v>
      </c>
      <c r="AI170" s="2">
        <f>SUMIFS(Import!AI$2:AI$237,Import!$F$2:$F$237,$F170,Import!$G$2:$G$237,$G170)</f>
        <v>90.82</v>
      </c>
      <c r="AJ170" s="2">
        <f>SUMIFS(Import!AJ$2:AJ$237,Import!$F$2:$F$237,$F170,Import!$G$2:$G$237,$G170)</f>
        <v>0</v>
      </c>
      <c r="AK170" s="2">
        <f t="shared" si="90"/>
        <v>0</v>
      </c>
      <c r="AL170" s="2">
        <f t="shared" si="90"/>
        <v>0</v>
      </c>
      <c r="AM170" s="2">
        <f t="shared" si="90"/>
        <v>0</v>
      </c>
      <c r="AN170" s="2">
        <f>SUMIFS(Import!AN$2:AN$237,Import!$F$2:$F$237,$F170,Import!$G$2:$G$237,$G170)</f>
        <v>0</v>
      </c>
      <c r="AO170" s="2">
        <f>SUMIFS(Import!AO$2:AO$237,Import!$F$2:$F$237,$F170,Import!$G$2:$G$237,$G170)</f>
        <v>0</v>
      </c>
      <c r="AP170" s="2">
        <f>SUMIFS(Import!AP$2:AP$237,Import!$F$2:$F$237,$F170,Import!$G$2:$G$237,$G170)</f>
        <v>0</v>
      </c>
      <c r="AQ170" s="2">
        <f>SUMIFS(Import!AQ$2:AQ$237,Import!$F$2:$F$237,$F170,Import!$G$2:$G$237,$G170)</f>
        <v>0</v>
      </c>
      <c r="AR170" s="2">
        <f t="shared" si="91"/>
        <v>0</v>
      </c>
      <c r="AS170" s="2">
        <f t="shared" si="91"/>
        <v>0</v>
      </c>
      <c r="AT170" s="2">
        <f t="shared" si="91"/>
        <v>0</v>
      </c>
      <c r="AU170" s="2">
        <f>SUMIFS(Import!AU$2:AU$237,Import!$F$2:$F$237,$F170,Import!$G$2:$G$237,$G170)</f>
        <v>0</v>
      </c>
      <c r="AV170" s="2">
        <f>SUMIFS(Import!AV$2:AV$237,Import!$F$2:$F$237,$F170,Import!$G$2:$G$237,$G170)</f>
        <v>0</v>
      </c>
      <c r="AW170" s="2">
        <f>SUMIFS(Import!AW$2:AW$237,Import!$F$2:$F$237,$F170,Import!$G$2:$G$237,$G170)</f>
        <v>0</v>
      </c>
      <c r="AX170" s="2">
        <f>SUMIFS(Import!AX$2:AX$237,Import!$F$2:$F$237,$F170,Import!$G$2:$G$237,$G170)</f>
        <v>0</v>
      </c>
      <c r="AY170" s="2">
        <f t="shared" si="92"/>
        <v>0</v>
      </c>
      <c r="AZ170" s="2">
        <f t="shared" si="92"/>
        <v>0</v>
      </c>
      <c r="BA170" s="2">
        <f t="shared" si="92"/>
        <v>0</v>
      </c>
      <c r="BB170" s="2">
        <f>SUMIFS(Import!BB$2:BB$237,Import!$F$2:$F$237,$F170,Import!$G$2:$G$237,$G170)</f>
        <v>0</v>
      </c>
      <c r="BC170" s="2">
        <f>SUMIFS(Import!BC$2:BC$237,Import!$F$2:$F$237,$F170,Import!$G$2:$G$237,$G170)</f>
        <v>0</v>
      </c>
      <c r="BD170" s="2">
        <f>SUMIFS(Import!BD$2:BD$237,Import!$F$2:$F$237,$F170,Import!$G$2:$G$237,$G170)</f>
        <v>0</v>
      </c>
      <c r="BE170" s="2">
        <f>SUMIFS(Import!BE$2:BE$237,Import!$F$2:$F$237,$F170,Import!$G$2:$G$237,$G170)</f>
        <v>0</v>
      </c>
      <c r="BF170" s="2">
        <f t="shared" si="93"/>
        <v>0</v>
      </c>
      <c r="BG170" s="2">
        <f t="shared" si="93"/>
        <v>0</v>
      </c>
      <c r="BH170" s="2">
        <f t="shared" si="93"/>
        <v>0</v>
      </c>
      <c r="BI170" s="2">
        <f>SUMIFS(Import!BI$2:BI$237,Import!$F$2:$F$237,$F170,Import!$G$2:$G$237,$G170)</f>
        <v>0</v>
      </c>
      <c r="BJ170" s="2">
        <f>SUMIFS(Import!BJ$2:BJ$237,Import!$F$2:$F$237,$F170,Import!$G$2:$G$237,$G170)</f>
        <v>0</v>
      </c>
      <c r="BK170" s="2">
        <f>SUMIFS(Import!BK$2:BK$237,Import!$F$2:$F$237,$F170,Import!$G$2:$G$237,$G170)</f>
        <v>0</v>
      </c>
      <c r="BL170" s="2">
        <f>SUMIFS(Import!BL$2:BL$237,Import!$F$2:$F$237,$F170,Import!$G$2:$G$237,$G170)</f>
        <v>0</v>
      </c>
      <c r="BM170" s="2">
        <f t="shared" si="94"/>
        <v>0</v>
      </c>
      <c r="BN170" s="2">
        <f t="shared" si="94"/>
        <v>0</v>
      </c>
      <c r="BO170" s="2">
        <f t="shared" si="94"/>
        <v>0</v>
      </c>
      <c r="BP170" s="2">
        <f>SUMIFS(Import!BP$2:BP$237,Import!$F$2:$F$237,$F170,Import!$G$2:$G$237,$G170)</f>
        <v>0</v>
      </c>
      <c r="BQ170" s="2">
        <f>SUMIFS(Import!BQ$2:BQ$237,Import!$F$2:$F$237,$F170,Import!$G$2:$G$237,$G170)</f>
        <v>0</v>
      </c>
      <c r="BR170" s="2">
        <f>SUMIFS(Import!BR$2:BR$237,Import!$F$2:$F$237,$F170,Import!$G$2:$G$237,$G170)</f>
        <v>0</v>
      </c>
      <c r="BS170" s="2">
        <f>SUMIFS(Import!BS$2:BS$237,Import!$F$2:$F$237,$F170,Import!$G$2:$G$237,$G170)</f>
        <v>0</v>
      </c>
      <c r="BT170" s="2">
        <f t="shared" si="95"/>
        <v>0</v>
      </c>
      <c r="BU170" s="2">
        <f t="shared" si="95"/>
        <v>0</v>
      </c>
      <c r="BV170" s="2">
        <f t="shared" si="95"/>
        <v>0</v>
      </c>
      <c r="BW170" s="2">
        <f>SUMIFS(Import!BW$2:BW$237,Import!$F$2:$F$237,$F170,Import!$G$2:$G$237,$G170)</f>
        <v>0</v>
      </c>
      <c r="BX170" s="2">
        <f>SUMIFS(Import!BX$2:BX$237,Import!$F$2:$F$237,$F170,Import!$G$2:$G$237,$G170)</f>
        <v>0</v>
      </c>
      <c r="BY170" s="2">
        <f>SUMIFS(Import!BY$2:BY$237,Import!$F$2:$F$237,$F170,Import!$G$2:$G$237,$G170)</f>
        <v>0</v>
      </c>
      <c r="BZ170" s="2">
        <f>SUMIFS(Import!BZ$2:BZ$237,Import!$F$2:$F$237,$F170,Import!$G$2:$G$237,$G170)</f>
        <v>0</v>
      </c>
      <c r="CA170" s="2">
        <f t="shared" si="96"/>
        <v>0</v>
      </c>
      <c r="CB170" s="2">
        <f t="shared" si="96"/>
        <v>0</v>
      </c>
      <c r="CC170" s="2">
        <f t="shared" si="96"/>
        <v>0</v>
      </c>
      <c r="CD170" s="2">
        <f>SUMIFS(Import!CD$2:CD$237,Import!$F$2:$F$237,$F170,Import!$G$2:$G$237,$G170)</f>
        <v>0</v>
      </c>
      <c r="CE170" s="2">
        <f>SUMIFS(Import!CE$2:CE$237,Import!$F$2:$F$237,$F170,Import!$G$2:$G$237,$G170)</f>
        <v>0</v>
      </c>
      <c r="CF170" s="2">
        <f>SUMIFS(Import!CF$2:CF$237,Import!$F$2:$F$237,$F170,Import!$G$2:$G$237,$G170)</f>
        <v>0</v>
      </c>
      <c r="CG170" s="2">
        <f>SUMIFS(Import!CG$2:CG$237,Import!$F$2:$F$237,$F170,Import!$G$2:$G$237,$G170)</f>
        <v>0</v>
      </c>
      <c r="CH170" s="2">
        <f t="shared" si="97"/>
        <v>0</v>
      </c>
      <c r="CI170" s="2">
        <f t="shared" si="97"/>
        <v>0</v>
      </c>
      <c r="CJ170" s="2">
        <f t="shared" si="97"/>
        <v>0</v>
      </c>
      <c r="CK170" s="2">
        <f>SUMIFS(Import!CK$2:CK$237,Import!$F$2:$F$237,$F170,Import!$G$2:$G$237,$G170)</f>
        <v>0</v>
      </c>
      <c r="CL170" s="2">
        <f>SUMIFS(Import!CL$2:CL$237,Import!$F$2:$F$237,$F170,Import!$G$2:$G$237,$G170)</f>
        <v>0</v>
      </c>
      <c r="CM170" s="2">
        <f>SUMIFS(Import!CM$2:CM$237,Import!$F$2:$F$237,$F170,Import!$G$2:$G$237,$G170)</f>
        <v>0</v>
      </c>
      <c r="CN170" s="2">
        <f>SUMIFS(Import!CN$2:CN$237,Import!$F$2:$F$237,$F170,Import!$G$2:$G$237,$G170)</f>
        <v>0</v>
      </c>
      <c r="CO170" s="3">
        <f t="shared" si="98"/>
        <v>0</v>
      </c>
      <c r="CP170" s="3">
        <f t="shared" si="98"/>
        <v>0</v>
      </c>
      <c r="CQ170" s="3">
        <f t="shared" si="98"/>
        <v>0</v>
      </c>
      <c r="CR170" s="2">
        <f>SUMIFS(Import!CR$2:CR$237,Import!$F$2:$F$237,$F170,Import!$G$2:$G$237,$G170)</f>
        <v>0</v>
      </c>
      <c r="CS170" s="2">
        <f>SUMIFS(Import!CS$2:CS$237,Import!$F$2:$F$237,$F170,Import!$G$2:$G$237,$G170)</f>
        <v>0</v>
      </c>
      <c r="CT170" s="2">
        <f>SUMIFS(Import!CT$2:CT$237,Import!$F$2:$F$237,$F170,Import!$G$2:$G$237,$G170)</f>
        <v>0</v>
      </c>
    </row>
    <row r="171" spans="1:98" x14ac:dyDescent="0.25">
      <c r="A171" s="2" t="s">
        <v>38</v>
      </c>
      <c r="B171" s="2" t="s">
        <v>39</v>
      </c>
      <c r="C171" s="2">
        <v>1</v>
      </c>
      <c r="D171" s="2" t="s">
        <v>40</v>
      </c>
      <c r="E171" s="2">
        <v>40</v>
      </c>
      <c r="F171" s="2" t="s">
        <v>72</v>
      </c>
      <c r="G171" s="2">
        <v>2</v>
      </c>
      <c r="H171" s="2">
        <f>IF(SUMIFS(Import!H$2:H$237,Import!$F$2:$F$237,$F171,Import!$G$2:$G$237,$G171)=0,Data_T1!$H171,SUMIFS(Import!H$2:H$237,Import!$F$2:$F$237,$F171,Import!$G$2:$G$237,$G171))</f>
        <v>1283</v>
      </c>
      <c r="I171" s="2">
        <f>SUMIFS(Import!I$2:I$237,Import!$F$2:$F$237,$F171,Import!$G$2:$G$237,$G171)</f>
        <v>839</v>
      </c>
      <c r="J171" s="2">
        <f>SUMIFS(Import!J$2:J$237,Import!$F$2:$F$237,$F171,Import!$G$2:$G$237,$G171)</f>
        <v>65.39</v>
      </c>
      <c r="K171" s="2">
        <f>SUMIFS(Import!K$2:K$237,Import!$F$2:$F$237,$F171,Import!$G$2:$G$237,$G171)</f>
        <v>444</v>
      </c>
      <c r="L171" s="2">
        <f>SUMIFS(Import!L$2:L$237,Import!$F$2:$F$237,$F171,Import!$G$2:$G$237,$G171)</f>
        <v>34.61</v>
      </c>
      <c r="M171" s="2">
        <f>SUMIFS(Import!M$2:M$237,Import!$F$2:$F$237,$F171,Import!$G$2:$G$237,$G171)</f>
        <v>3</v>
      </c>
      <c r="N171" s="2">
        <f>SUMIFS(Import!N$2:N$237,Import!$F$2:$F$237,$F171,Import!$G$2:$G$237,$G171)</f>
        <v>0.23</v>
      </c>
      <c r="O171" s="2">
        <f>SUMIFS(Import!O$2:O$237,Import!$F$2:$F$237,$F171,Import!$G$2:$G$237,$G171)</f>
        <v>0.68</v>
      </c>
      <c r="P171" s="2">
        <f>SUMIFS(Import!P$2:P$237,Import!$F$2:$F$237,$F171,Import!$G$2:$G$237,$G171)</f>
        <v>4</v>
      </c>
      <c r="Q171" s="2">
        <f>SUMIFS(Import!Q$2:Q$237,Import!$F$2:$F$237,$F171,Import!$G$2:$G$237,$G171)</f>
        <v>0.31</v>
      </c>
      <c r="R171" s="2">
        <f>SUMIFS(Import!R$2:R$237,Import!$F$2:$F$237,$F171,Import!$G$2:$G$237,$G171)</f>
        <v>0.9</v>
      </c>
      <c r="S171" s="2">
        <f>SUMIFS(Import!S$2:S$237,Import!$F$2:$F$237,$F171,Import!$G$2:$G$237,$G171)</f>
        <v>437</v>
      </c>
      <c r="T171" s="2">
        <f>SUMIFS(Import!T$2:T$237,Import!$F$2:$F$237,$F171,Import!$G$2:$G$237,$G171)</f>
        <v>34.06</v>
      </c>
      <c r="U171" s="2">
        <f>SUMIFS(Import!U$2:U$237,Import!$F$2:$F$237,$F171,Import!$G$2:$G$237,$G171)</f>
        <v>98.42</v>
      </c>
      <c r="V171" s="2">
        <f>SUMIFS(Import!V$2:V$237,Import!$F$2:$F$237,$F171,Import!$G$2:$G$237,$G171)</f>
        <v>1</v>
      </c>
      <c r="W171" s="2" t="str">
        <f t="shared" si="88"/>
        <v>M</v>
      </c>
      <c r="X171" s="2" t="str">
        <f t="shared" si="88"/>
        <v>GREIG</v>
      </c>
      <c r="Y171" s="2" t="str">
        <f t="shared" si="88"/>
        <v>Moana</v>
      </c>
      <c r="Z171" s="2">
        <f>SUMIFS(Import!Z$2:Z$237,Import!$F$2:$F$237,$F171,Import!$G$2:$G$237,$G171)</f>
        <v>42</v>
      </c>
      <c r="AA171" s="2">
        <f>SUMIFS(Import!AA$2:AA$237,Import!$F$2:$F$237,$F171,Import!$G$2:$G$237,$G171)</f>
        <v>3.27</v>
      </c>
      <c r="AB171" s="2">
        <f>SUMIFS(Import!AB$2:AB$237,Import!$F$2:$F$237,$F171,Import!$G$2:$G$237,$G171)</f>
        <v>9.61</v>
      </c>
      <c r="AC171" s="2">
        <f>SUMIFS(Import!AC$2:AC$237,Import!$F$2:$F$237,$F171,Import!$G$2:$G$237,$G171)</f>
        <v>3</v>
      </c>
      <c r="AD171" s="2" t="str">
        <f t="shared" si="89"/>
        <v>F</v>
      </c>
      <c r="AE171" s="2" t="str">
        <f t="shared" si="89"/>
        <v>SAGE</v>
      </c>
      <c r="AF171" s="2" t="str">
        <f t="shared" si="89"/>
        <v>Maina</v>
      </c>
      <c r="AG171" s="2">
        <f>SUMIFS(Import!AG$2:AG$237,Import!$F$2:$F$237,$F171,Import!$G$2:$G$237,$G171)</f>
        <v>395</v>
      </c>
      <c r="AH171" s="2">
        <f>SUMIFS(Import!AH$2:AH$237,Import!$F$2:$F$237,$F171,Import!$G$2:$G$237,$G171)</f>
        <v>30.79</v>
      </c>
      <c r="AI171" s="2">
        <f>SUMIFS(Import!AI$2:AI$237,Import!$F$2:$F$237,$F171,Import!$G$2:$G$237,$G171)</f>
        <v>90.39</v>
      </c>
      <c r="AJ171" s="2">
        <f>SUMIFS(Import!AJ$2:AJ$237,Import!$F$2:$F$237,$F171,Import!$G$2:$G$237,$G171)</f>
        <v>0</v>
      </c>
      <c r="AK171" s="2">
        <f t="shared" si="90"/>
        <v>0</v>
      </c>
      <c r="AL171" s="2">
        <f t="shared" si="90"/>
        <v>0</v>
      </c>
      <c r="AM171" s="2">
        <f t="shared" si="90"/>
        <v>0</v>
      </c>
      <c r="AN171" s="2">
        <f>SUMIFS(Import!AN$2:AN$237,Import!$F$2:$F$237,$F171,Import!$G$2:$G$237,$G171)</f>
        <v>0</v>
      </c>
      <c r="AO171" s="2">
        <f>SUMIFS(Import!AO$2:AO$237,Import!$F$2:$F$237,$F171,Import!$G$2:$G$237,$G171)</f>
        <v>0</v>
      </c>
      <c r="AP171" s="2">
        <f>SUMIFS(Import!AP$2:AP$237,Import!$F$2:$F$237,$F171,Import!$G$2:$G$237,$G171)</f>
        <v>0</v>
      </c>
      <c r="AQ171" s="2">
        <f>SUMIFS(Import!AQ$2:AQ$237,Import!$F$2:$F$237,$F171,Import!$G$2:$G$237,$G171)</f>
        <v>0</v>
      </c>
      <c r="AR171" s="2">
        <f t="shared" si="91"/>
        <v>0</v>
      </c>
      <c r="AS171" s="2">
        <f t="shared" si="91"/>
        <v>0</v>
      </c>
      <c r="AT171" s="2">
        <f t="shared" si="91"/>
        <v>0</v>
      </c>
      <c r="AU171" s="2">
        <f>SUMIFS(Import!AU$2:AU$237,Import!$F$2:$F$237,$F171,Import!$G$2:$G$237,$G171)</f>
        <v>0</v>
      </c>
      <c r="AV171" s="2">
        <f>SUMIFS(Import!AV$2:AV$237,Import!$F$2:$F$237,$F171,Import!$G$2:$G$237,$G171)</f>
        <v>0</v>
      </c>
      <c r="AW171" s="2">
        <f>SUMIFS(Import!AW$2:AW$237,Import!$F$2:$F$237,$F171,Import!$G$2:$G$237,$G171)</f>
        <v>0</v>
      </c>
      <c r="AX171" s="2">
        <f>SUMIFS(Import!AX$2:AX$237,Import!$F$2:$F$237,$F171,Import!$G$2:$G$237,$G171)</f>
        <v>0</v>
      </c>
      <c r="AY171" s="2">
        <f t="shared" si="92"/>
        <v>0</v>
      </c>
      <c r="AZ171" s="2">
        <f t="shared" si="92"/>
        <v>0</v>
      </c>
      <c r="BA171" s="2">
        <f t="shared" si="92"/>
        <v>0</v>
      </c>
      <c r="BB171" s="2">
        <f>SUMIFS(Import!BB$2:BB$237,Import!$F$2:$F$237,$F171,Import!$G$2:$G$237,$G171)</f>
        <v>0</v>
      </c>
      <c r="BC171" s="2">
        <f>SUMIFS(Import!BC$2:BC$237,Import!$F$2:$F$237,$F171,Import!$G$2:$G$237,$G171)</f>
        <v>0</v>
      </c>
      <c r="BD171" s="2">
        <f>SUMIFS(Import!BD$2:BD$237,Import!$F$2:$F$237,$F171,Import!$G$2:$G$237,$G171)</f>
        <v>0</v>
      </c>
      <c r="BE171" s="2">
        <f>SUMIFS(Import!BE$2:BE$237,Import!$F$2:$F$237,$F171,Import!$G$2:$G$237,$G171)</f>
        <v>0</v>
      </c>
      <c r="BF171" s="2">
        <f t="shared" si="93"/>
        <v>0</v>
      </c>
      <c r="BG171" s="2">
        <f t="shared" si="93"/>
        <v>0</v>
      </c>
      <c r="BH171" s="2">
        <f t="shared" si="93"/>
        <v>0</v>
      </c>
      <c r="BI171" s="2">
        <f>SUMIFS(Import!BI$2:BI$237,Import!$F$2:$F$237,$F171,Import!$G$2:$G$237,$G171)</f>
        <v>0</v>
      </c>
      <c r="BJ171" s="2">
        <f>SUMIFS(Import!BJ$2:BJ$237,Import!$F$2:$F$237,$F171,Import!$G$2:$G$237,$G171)</f>
        <v>0</v>
      </c>
      <c r="BK171" s="2">
        <f>SUMIFS(Import!BK$2:BK$237,Import!$F$2:$F$237,$F171,Import!$G$2:$G$237,$G171)</f>
        <v>0</v>
      </c>
      <c r="BL171" s="2">
        <f>SUMIFS(Import!BL$2:BL$237,Import!$F$2:$F$237,$F171,Import!$G$2:$G$237,$G171)</f>
        <v>0</v>
      </c>
      <c r="BM171" s="2">
        <f t="shared" si="94"/>
        <v>0</v>
      </c>
      <c r="BN171" s="2">
        <f t="shared" si="94"/>
        <v>0</v>
      </c>
      <c r="BO171" s="2">
        <f t="shared" si="94"/>
        <v>0</v>
      </c>
      <c r="BP171" s="2">
        <f>SUMIFS(Import!BP$2:BP$237,Import!$F$2:$F$237,$F171,Import!$G$2:$G$237,$G171)</f>
        <v>0</v>
      </c>
      <c r="BQ171" s="2">
        <f>SUMIFS(Import!BQ$2:BQ$237,Import!$F$2:$F$237,$F171,Import!$G$2:$G$237,$G171)</f>
        <v>0</v>
      </c>
      <c r="BR171" s="2">
        <f>SUMIFS(Import!BR$2:BR$237,Import!$F$2:$F$237,$F171,Import!$G$2:$G$237,$G171)</f>
        <v>0</v>
      </c>
      <c r="BS171" s="2">
        <f>SUMIFS(Import!BS$2:BS$237,Import!$F$2:$F$237,$F171,Import!$G$2:$G$237,$G171)</f>
        <v>0</v>
      </c>
      <c r="BT171" s="2">
        <f t="shared" si="95"/>
        <v>0</v>
      </c>
      <c r="BU171" s="2">
        <f t="shared" si="95"/>
        <v>0</v>
      </c>
      <c r="BV171" s="2">
        <f t="shared" si="95"/>
        <v>0</v>
      </c>
      <c r="BW171" s="2">
        <f>SUMIFS(Import!BW$2:BW$237,Import!$F$2:$F$237,$F171,Import!$G$2:$G$237,$G171)</f>
        <v>0</v>
      </c>
      <c r="BX171" s="2">
        <f>SUMIFS(Import!BX$2:BX$237,Import!$F$2:$F$237,$F171,Import!$G$2:$G$237,$G171)</f>
        <v>0</v>
      </c>
      <c r="BY171" s="2">
        <f>SUMIFS(Import!BY$2:BY$237,Import!$F$2:$F$237,$F171,Import!$G$2:$G$237,$G171)</f>
        <v>0</v>
      </c>
      <c r="BZ171" s="2">
        <f>SUMIFS(Import!BZ$2:BZ$237,Import!$F$2:$F$237,$F171,Import!$G$2:$G$237,$G171)</f>
        <v>0</v>
      </c>
      <c r="CA171" s="2">
        <f t="shared" si="96"/>
        <v>0</v>
      </c>
      <c r="CB171" s="2">
        <f t="shared" si="96"/>
        <v>0</v>
      </c>
      <c r="CC171" s="2">
        <f t="shared" si="96"/>
        <v>0</v>
      </c>
      <c r="CD171" s="2">
        <f>SUMIFS(Import!CD$2:CD$237,Import!$F$2:$F$237,$F171,Import!$G$2:$G$237,$G171)</f>
        <v>0</v>
      </c>
      <c r="CE171" s="2">
        <f>SUMIFS(Import!CE$2:CE$237,Import!$F$2:$F$237,$F171,Import!$G$2:$G$237,$G171)</f>
        <v>0</v>
      </c>
      <c r="CF171" s="2">
        <f>SUMIFS(Import!CF$2:CF$237,Import!$F$2:$F$237,$F171,Import!$G$2:$G$237,$G171)</f>
        <v>0</v>
      </c>
      <c r="CG171" s="2">
        <f>SUMIFS(Import!CG$2:CG$237,Import!$F$2:$F$237,$F171,Import!$G$2:$G$237,$G171)</f>
        <v>0</v>
      </c>
      <c r="CH171" s="2">
        <f t="shared" si="97"/>
        <v>0</v>
      </c>
      <c r="CI171" s="2">
        <f t="shared" si="97"/>
        <v>0</v>
      </c>
      <c r="CJ171" s="2">
        <f t="shared" si="97"/>
        <v>0</v>
      </c>
      <c r="CK171" s="2">
        <f>SUMIFS(Import!CK$2:CK$237,Import!$F$2:$F$237,$F171,Import!$G$2:$G$237,$G171)</f>
        <v>0</v>
      </c>
      <c r="CL171" s="2">
        <f>SUMIFS(Import!CL$2:CL$237,Import!$F$2:$F$237,$F171,Import!$G$2:$G$237,$G171)</f>
        <v>0</v>
      </c>
      <c r="CM171" s="2">
        <f>SUMIFS(Import!CM$2:CM$237,Import!$F$2:$F$237,$F171,Import!$G$2:$G$237,$G171)</f>
        <v>0</v>
      </c>
      <c r="CN171" s="2">
        <f>SUMIFS(Import!CN$2:CN$237,Import!$F$2:$F$237,$F171,Import!$G$2:$G$237,$G171)</f>
        <v>0</v>
      </c>
      <c r="CO171" s="3">
        <f t="shared" si="98"/>
        <v>0</v>
      </c>
      <c r="CP171" s="3">
        <f t="shared" si="98"/>
        <v>0</v>
      </c>
      <c r="CQ171" s="3">
        <f t="shared" si="98"/>
        <v>0</v>
      </c>
      <c r="CR171" s="2">
        <f>SUMIFS(Import!CR$2:CR$237,Import!$F$2:$F$237,$F171,Import!$G$2:$G$237,$G171)</f>
        <v>0</v>
      </c>
      <c r="CS171" s="2">
        <f>SUMIFS(Import!CS$2:CS$237,Import!$F$2:$F$237,$F171,Import!$G$2:$G$237,$G171)</f>
        <v>0</v>
      </c>
      <c r="CT171" s="2">
        <f>SUMIFS(Import!CT$2:CT$237,Import!$F$2:$F$237,$F171,Import!$G$2:$G$237,$G171)</f>
        <v>0</v>
      </c>
    </row>
    <row r="172" spans="1:98" x14ac:dyDescent="0.25">
      <c r="A172" s="2" t="s">
        <v>38</v>
      </c>
      <c r="B172" s="2" t="s">
        <v>39</v>
      </c>
      <c r="C172" s="2">
        <v>1</v>
      </c>
      <c r="D172" s="2" t="s">
        <v>40</v>
      </c>
      <c r="E172" s="2">
        <v>40</v>
      </c>
      <c r="F172" s="2" t="s">
        <v>72</v>
      </c>
      <c r="G172" s="2">
        <v>3</v>
      </c>
      <c r="H172" s="2">
        <f>IF(SUMIFS(Import!H$2:H$237,Import!$F$2:$F$237,$F172,Import!$G$2:$G$237,$G172)=0,Data_T1!$H172,SUMIFS(Import!H$2:H$237,Import!$F$2:$F$237,$F172,Import!$G$2:$G$237,$G172))</f>
        <v>83</v>
      </c>
      <c r="I172" s="2">
        <f>SUMIFS(Import!I$2:I$237,Import!$F$2:$F$237,$F172,Import!$G$2:$G$237,$G172)</f>
        <v>20</v>
      </c>
      <c r="J172" s="2">
        <f>SUMIFS(Import!J$2:J$237,Import!$F$2:$F$237,$F172,Import!$G$2:$G$237,$G172)</f>
        <v>24.1</v>
      </c>
      <c r="K172" s="2">
        <f>SUMIFS(Import!K$2:K$237,Import!$F$2:$F$237,$F172,Import!$G$2:$G$237,$G172)</f>
        <v>63</v>
      </c>
      <c r="L172" s="2">
        <f>SUMIFS(Import!L$2:L$237,Import!$F$2:$F$237,$F172,Import!$G$2:$G$237,$G172)</f>
        <v>75.900000000000006</v>
      </c>
      <c r="M172" s="2">
        <f>SUMIFS(Import!M$2:M$237,Import!$F$2:$F$237,$F172,Import!$G$2:$G$237,$G172)</f>
        <v>0</v>
      </c>
      <c r="N172" s="2">
        <f>SUMIFS(Import!N$2:N$237,Import!$F$2:$F$237,$F172,Import!$G$2:$G$237,$G172)</f>
        <v>0</v>
      </c>
      <c r="O172" s="2">
        <f>SUMIFS(Import!O$2:O$237,Import!$F$2:$F$237,$F172,Import!$G$2:$G$237,$G172)</f>
        <v>0</v>
      </c>
      <c r="P172" s="2">
        <f>SUMIFS(Import!P$2:P$237,Import!$F$2:$F$237,$F172,Import!$G$2:$G$237,$G172)</f>
        <v>7</v>
      </c>
      <c r="Q172" s="2">
        <f>SUMIFS(Import!Q$2:Q$237,Import!$F$2:$F$237,$F172,Import!$G$2:$G$237,$G172)</f>
        <v>8.43</v>
      </c>
      <c r="R172" s="2">
        <f>SUMIFS(Import!R$2:R$237,Import!$F$2:$F$237,$F172,Import!$G$2:$G$237,$G172)</f>
        <v>11.11</v>
      </c>
      <c r="S172" s="2">
        <f>SUMIFS(Import!S$2:S$237,Import!$F$2:$F$237,$F172,Import!$G$2:$G$237,$G172)</f>
        <v>56</v>
      </c>
      <c r="T172" s="2">
        <f>SUMIFS(Import!T$2:T$237,Import!$F$2:$F$237,$F172,Import!$G$2:$G$237,$G172)</f>
        <v>67.47</v>
      </c>
      <c r="U172" s="2">
        <f>SUMIFS(Import!U$2:U$237,Import!$F$2:$F$237,$F172,Import!$G$2:$G$237,$G172)</f>
        <v>88.89</v>
      </c>
      <c r="V172" s="2">
        <f>SUMIFS(Import!V$2:V$237,Import!$F$2:$F$237,$F172,Import!$G$2:$G$237,$G172)</f>
        <v>1</v>
      </c>
      <c r="W172" s="2" t="str">
        <f t="shared" si="88"/>
        <v>M</v>
      </c>
      <c r="X172" s="2" t="str">
        <f t="shared" si="88"/>
        <v>GREIG</v>
      </c>
      <c r="Y172" s="2" t="str">
        <f t="shared" si="88"/>
        <v>Moana</v>
      </c>
      <c r="Z172" s="2">
        <f>SUMIFS(Import!Z$2:Z$237,Import!$F$2:$F$237,$F172,Import!$G$2:$G$237,$G172)</f>
        <v>9</v>
      </c>
      <c r="AA172" s="2">
        <f>SUMIFS(Import!AA$2:AA$237,Import!$F$2:$F$237,$F172,Import!$G$2:$G$237,$G172)</f>
        <v>10.84</v>
      </c>
      <c r="AB172" s="2">
        <f>SUMIFS(Import!AB$2:AB$237,Import!$F$2:$F$237,$F172,Import!$G$2:$G$237,$G172)</f>
        <v>16.07</v>
      </c>
      <c r="AC172" s="2">
        <f>SUMIFS(Import!AC$2:AC$237,Import!$F$2:$F$237,$F172,Import!$G$2:$G$237,$G172)</f>
        <v>3</v>
      </c>
      <c r="AD172" s="2" t="str">
        <f t="shared" si="89"/>
        <v>F</v>
      </c>
      <c r="AE172" s="2" t="str">
        <f t="shared" si="89"/>
        <v>SAGE</v>
      </c>
      <c r="AF172" s="2" t="str">
        <f t="shared" si="89"/>
        <v>Maina</v>
      </c>
      <c r="AG172" s="2">
        <f>SUMIFS(Import!AG$2:AG$237,Import!$F$2:$F$237,$F172,Import!$G$2:$G$237,$G172)</f>
        <v>47</v>
      </c>
      <c r="AH172" s="2">
        <f>SUMIFS(Import!AH$2:AH$237,Import!$F$2:$F$237,$F172,Import!$G$2:$G$237,$G172)</f>
        <v>56.63</v>
      </c>
      <c r="AI172" s="2">
        <f>SUMIFS(Import!AI$2:AI$237,Import!$F$2:$F$237,$F172,Import!$G$2:$G$237,$G172)</f>
        <v>83.93</v>
      </c>
      <c r="AJ172" s="2">
        <f>SUMIFS(Import!AJ$2:AJ$237,Import!$F$2:$F$237,$F172,Import!$G$2:$G$237,$G172)</f>
        <v>0</v>
      </c>
      <c r="AK172" s="2">
        <f t="shared" si="90"/>
        <v>0</v>
      </c>
      <c r="AL172" s="2">
        <f t="shared" si="90"/>
        <v>0</v>
      </c>
      <c r="AM172" s="2">
        <f t="shared" si="90"/>
        <v>0</v>
      </c>
      <c r="AN172" s="2">
        <f>SUMIFS(Import!AN$2:AN$237,Import!$F$2:$F$237,$F172,Import!$G$2:$G$237,$G172)</f>
        <v>0</v>
      </c>
      <c r="AO172" s="2">
        <f>SUMIFS(Import!AO$2:AO$237,Import!$F$2:$F$237,$F172,Import!$G$2:$G$237,$G172)</f>
        <v>0</v>
      </c>
      <c r="AP172" s="2">
        <f>SUMIFS(Import!AP$2:AP$237,Import!$F$2:$F$237,$F172,Import!$G$2:$G$237,$G172)</f>
        <v>0</v>
      </c>
      <c r="AQ172" s="2">
        <f>SUMIFS(Import!AQ$2:AQ$237,Import!$F$2:$F$237,$F172,Import!$G$2:$G$237,$G172)</f>
        <v>0</v>
      </c>
      <c r="AR172" s="2">
        <f t="shared" si="91"/>
        <v>0</v>
      </c>
      <c r="AS172" s="2">
        <f t="shared" si="91"/>
        <v>0</v>
      </c>
      <c r="AT172" s="2">
        <f t="shared" si="91"/>
        <v>0</v>
      </c>
      <c r="AU172" s="2">
        <f>SUMIFS(Import!AU$2:AU$237,Import!$F$2:$F$237,$F172,Import!$G$2:$G$237,$G172)</f>
        <v>0</v>
      </c>
      <c r="AV172" s="2">
        <f>SUMIFS(Import!AV$2:AV$237,Import!$F$2:$F$237,$F172,Import!$G$2:$G$237,$G172)</f>
        <v>0</v>
      </c>
      <c r="AW172" s="2">
        <f>SUMIFS(Import!AW$2:AW$237,Import!$F$2:$F$237,$F172,Import!$G$2:$G$237,$G172)</f>
        <v>0</v>
      </c>
      <c r="AX172" s="2">
        <f>SUMIFS(Import!AX$2:AX$237,Import!$F$2:$F$237,$F172,Import!$G$2:$G$237,$G172)</f>
        <v>0</v>
      </c>
      <c r="AY172" s="2">
        <f t="shared" si="92"/>
        <v>0</v>
      </c>
      <c r="AZ172" s="2">
        <f t="shared" si="92"/>
        <v>0</v>
      </c>
      <c r="BA172" s="2">
        <f t="shared" si="92"/>
        <v>0</v>
      </c>
      <c r="BB172" s="2">
        <f>SUMIFS(Import!BB$2:BB$237,Import!$F$2:$F$237,$F172,Import!$G$2:$G$237,$G172)</f>
        <v>0</v>
      </c>
      <c r="BC172" s="2">
        <f>SUMIFS(Import!BC$2:BC$237,Import!$F$2:$F$237,$F172,Import!$G$2:$G$237,$G172)</f>
        <v>0</v>
      </c>
      <c r="BD172" s="2">
        <f>SUMIFS(Import!BD$2:BD$237,Import!$F$2:$F$237,$F172,Import!$G$2:$G$237,$G172)</f>
        <v>0</v>
      </c>
      <c r="BE172" s="2">
        <f>SUMIFS(Import!BE$2:BE$237,Import!$F$2:$F$237,$F172,Import!$G$2:$G$237,$G172)</f>
        <v>0</v>
      </c>
      <c r="BF172" s="2">
        <f t="shared" si="93"/>
        <v>0</v>
      </c>
      <c r="BG172" s="2">
        <f t="shared" si="93"/>
        <v>0</v>
      </c>
      <c r="BH172" s="2">
        <f t="shared" si="93"/>
        <v>0</v>
      </c>
      <c r="BI172" s="2">
        <f>SUMIFS(Import!BI$2:BI$237,Import!$F$2:$F$237,$F172,Import!$G$2:$G$237,$G172)</f>
        <v>0</v>
      </c>
      <c r="BJ172" s="2">
        <f>SUMIFS(Import!BJ$2:BJ$237,Import!$F$2:$F$237,$F172,Import!$G$2:$G$237,$G172)</f>
        <v>0</v>
      </c>
      <c r="BK172" s="2">
        <f>SUMIFS(Import!BK$2:BK$237,Import!$F$2:$F$237,$F172,Import!$G$2:$G$237,$G172)</f>
        <v>0</v>
      </c>
      <c r="BL172" s="2">
        <f>SUMIFS(Import!BL$2:BL$237,Import!$F$2:$F$237,$F172,Import!$G$2:$G$237,$G172)</f>
        <v>0</v>
      </c>
      <c r="BM172" s="2">
        <f t="shared" si="94"/>
        <v>0</v>
      </c>
      <c r="BN172" s="2">
        <f t="shared" si="94"/>
        <v>0</v>
      </c>
      <c r="BO172" s="2">
        <f t="shared" si="94"/>
        <v>0</v>
      </c>
      <c r="BP172" s="2">
        <f>SUMIFS(Import!BP$2:BP$237,Import!$F$2:$F$237,$F172,Import!$G$2:$G$237,$G172)</f>
        <v>0</v>
      </c>
      <c r="BQ172" s="2">
        <f>SUMIFS(Import!BQ$2:BQ$237,Import!$F$2:$F$237,$F172,Import!$G$2:$G$237,$G172)</f>
        <v>0</v>
      </c>
      <c r="BR172" s="2">
        <f>SUMIFS(Import!BR$2:BR$237,Import!$F$2:$F$237,$F172,Import!$G$2:$G$237,$G172)</f>
        <v>0</v>
      </c>
      <c r="BS172" s="2">
        <f>SUMIFS(Import!BS$2:BS$237,Import!$F$2:$F$237,$F172,Import!$G$2:$G$237,$G172)</f>
        <v>0</v>
      </c>
      <c r="BT172" s="2">
        <f t="shared" si="95"/>
        <v>0</v>
      </c>
      <c r="BU172" s="2">
        <f t="shared" si="95"/>
        <v>0</v>
      </c>
      <c r="BV172" s="2">
        <f t="shared" si="95"/>
        <v>0</v>
      </c>
      <c r="BW172" s="2">
        <f>SUMIFS(Import!BW$2:BW$237,Import!$F$2:$F$237,$F172,Import!$G$2:$G$237,$G172)</f>
        <v>0</v>
      </c>
      <c r="BX172" s="2">
        <f>SUMIFS(Import!BX$2:BX$237,Import!$F$2:$F$237,$F172,Import!$G$2:$G$237,$G172)</f>
        <v>0</v>
      </c>
      <c r="BY172" s="2">
        <f>SUMIFS(Import!BY$2:BY$237,Import!$F$2:$F$237,$F172,Import!$G$2:$G$237,$G172)</f>
        <v>0</v>
      </c>
      <c r="BZ172" s="2">
        <f>SUMIFS(Import!BZ$2:BZ$237,Import!$F$2:$F$237,$F172,Import!$G$2:$G$237,$G172)</f>
        <v>0</v>
      </c>
      <c r="CA172" s="2">
        <f t="shared" si="96"/>
        <v>0</v>
      </c>
      <c r="CB172" s="2">
        <f t="shared" si="96"/>
        <v>0</v>
      </c>
      <c r="CC172" s="2">
        <f t="shared" si="96"/>
        <v>0</v>
      </c>
      <c r="CD172" s="2">
        <f>SUMIFS(Import!CD$2:CD$237,Import!$F$2:$F$237,$F172,Import!$G$2:$G$237,$G172)</f>
        <v>0</v>
      </c>
      <c r="CE172" s="2">
        <f>SUMIFS(Import!CE$2:CE$237,Import!$F$2:$F$237,$F172,Import!$G$2:$G$237,$G172)</f>
        <v>0</v>
      </c>
      <c r="CF172" s="2">
        <f>SUMIFS(Import!CF$2:CF$237,Import!$F$2:$F$237,$F172,Import!$G$2:$G$237,$G172)</f>
        <v>0</v>
      </c>
      <c r="CG172" s="2">
        <f>SUMIFS(Import!CG$2:CG$237,Import!$F$2:$F$237,$F172,Import!$G$2:$G$237,$G172)</f>
        <v>0</v>
      </c>
      <c r="CH172" s="2">
        <f t="shared" si="97"/>
        <v>0</v>
      </c>
      <c r="CI172" s="2">
        <f t="shared" si="97"/>
        <v>0</v>
      </c>
      <c r="CJ172" s="2">
        <f t="shared" si="97"/>
        <v>0</v>
      </c>
      <c r="CK172" s="2">
        <f>SUMIFS(Import!CK$2:CK$237,Import!$F$2:$F$237,$F172,Import!$G$2:$G$237,$G172)</f>
        <v>0</v>
      </c>
      <c r="CL172" s="2">
        <f>SUMIFS(Import!CL$2:CL$237,Import!$F$2:$F$237,$F172,Import!$G$2:$G$237,$G172)</f>
        <v>0</v>
      </c>
      <c r="CM172" s="2">
        <f>SUMIFS(Import!CM$2:CM$237,Import!$F$2:$F$237,$F172,Import!$G$2:$G$237,$G172)</f>
        <v>0</v>
      </c>
      <c r="CN172" s="2">
        <f>SUMIFS(Import!CN$2:CN$237,Import!$F$2:$F$237,$F172,Import!$G$2:$G$237,$G172)</f>
        <v>0</v>
      </c>
      <c r="CO172" s="3">
        <f t="shared" si="98"/>
        <v>0</v>
      </c>
      <c r="CP172" s="3">
        <f t="shared" si="98"/>
        <v>0</v>
      </c>
      <c r="CQ172" s="3">
        <f t="shared" si="98"/>
        <v>0</v>
      </c>
      <c r="CR172" s="2">
        <f>SUMIFS(Import!CR$2:CR$237,Import!$F$2:$F$237,$F172,Import!$G$2:$G$237,$G172)</f>
        <v>0</v>
      </c>
      <c r="CS172" s="2">
        <f>SUMIFS(Import!CS$2:CS$237,Import!$F$2:$F$237,$F172,Import!$G$2:$G$237,$G172)</f>
        <v>0</v>
      </c>
      <c r="CT172" s="2">
        <f>SUMIFS(Import!CT$2:CT$237,Import!$F$2:$F$237,$F172,Import!$G$2:$G$237,$G172)</f>
        <v>0</v>
      </c>
    </row>
    <row r="173" spans="1:98" x14ac:dyDescent="0.25">
      <c r="A173" s="2" t="s">
        <v>38</v>
      </c>
      <c r="B173" s="2" t="s">
        <v>39</v>
      </c>
      <c r="C173" s="2">
        <v>1</v>
      </c>
      <c r="D173" s="2" t="s">
        <v>40</v>
      </c>
      <c r="E173" s="2">
        <v>40</v>
      </c>
      <c r="F173" s="2" t="s">
        <v>72</v>
      </c>
      <c r="G173" s="2">
        <v>4</v>
      </c>
      <c r="H173" s="2">
        <f>IF(SUMIFS(Import!H$2:H$237,Import!$F$2:$F$237,$F173,Import!$G$2:$G$237,$G173)=0,Data_T1!$H173,SUMIFS(Import!H$2:H$237,Import!$F$2:$F$237,$F173,Import!$G$2:$G$237,$G173))</f>
        <v>227</v>
      </c>
      <c r="I173" s="2">
        <f>SUMIFS(Import!I$2:I$237,Import!$F$2:$F$237,$F173,Import!$G$2:$G$237,$G173)</f>
        <v>89</v>
      </c>
      <c r="J173" s="2">
        <f>SUMIFS(Import!J$2:J$237,Import!$F$2:$F$237,$F173,Import!$G$2:$G$237,$G173)</f>
        <v>39.21</v>
      </c>
      <c r="K173" s="2">
        <f>SUMIFS(Import!K$2:K$237,Import!$F$2:$F$237,$F173,Import!$G$2:$G$237,$G173)</f>
        <v>138</v>
      </c>
      <c r="L173" s="2">
        <f>SUMIFS(Import!L$2:L$237,Import!$F$2:$F$237,$F173,Import!$G$2:$G$237,$G173)</f>
        <v>60.79</v>
      </c>
      <c r="M173" s="2">
        <f>SUMIFS(Import!M$2:M$237,Import!$F$2:$F$237,$F173,Import!$G$2:$G$237,$G173)</f>
        <v>0</v>
      </c>
      <c r="N173" s="2">
        <f>SUMIFS(Import!N$2:N$237,Import!$F$2:$F$237,$F173,Import!$G$2:$G$237,$G173)</f>
        <v>0</v>
      </c>
      <c r="O173" s="2">
        <f>SUMIFS(Import!O$2:O$237,Import!$F$2:$F$237,$F173,Import!$G$2:$G$237,$G173)</f>
        <v>0</v>
      </c>
      <c r="P173" s="2">
        <f>SUMIFS(Import!P$2:P$237,Import!$F$2:$F$237,$F173,Import!$G$2:$G$237,$G173)</f>
        <v>3</v>
      </c>
      <c r="Q173" s="2">
        <f>SUMIFS(Import!Q$2:Q$237,Import!$F$2:$F$237,$F173,Import!$G$2:$G$237,$G173)</f>
        <v>1.32</v>
      </c>
      <c r="R173" s="2">
        <f>SUMIFS(Import!R$2:R$237,Import!$F$2:$F$237,$F173,Import!$G$2:$G$237,$G173)</f>
        <v>2.17</v>
      </c>
      <c r="S173" s="2">
        <f>SUMIFS(Import!S$2:S$237,Import!$F$2:$F$237,$F173,Import!$G$2:$G$237,$G173)</f>
        <v>135</v>
      </c>
      <c r="T173" s="2">
        <f>SUMIFS(Import!T$2:T$237,Import!$F$2:$F$237,$F173,Import!$G$2:$G$237,$G173)</f>
        <v>59.47</v>
      </c>
      <c r="U173" s="2">
        <f>SUMIFS(Import!U$2:U$237,Import!$F$2:$F$237,$F173,Import!$G$2:$G$237,$G173)</f>
        <v>97.83</v>
      </c>
      <c r="V173" s="2">
        <f>SUMIFS(Import!V$2:V$237,Import!$F$2:$F$237,$F173,Import!$G$2:$G$237,$G173)</f>
        <v>1</v>
      </c>
      <c r="W173" s="2" t="str">
        <f t="shared" si="88"/>
        <v>M</v>
      </c>
      <c r="X173" s="2" t="str">
        <f t="shared" si="88"/>
        <v>GREIG</v>
      </c>
      <c r="Y173" s="2" t="str">
        <f t="shared" si="88"/>
        <v>Moana</v>
      </c>
      <c r="Z173" s="2">
        <f>SUMIFS(Import!Z$2:Z$237,Import!$F$2:$F$237,$F173,Import!$G$2:$G$237,$G173)</f>
        <v>16</v>
      </c>
      <c r="AA173" s="2">
        <f>SUMIFS(Import!AA$2:AA$237,Import!$F$2:$F$237,$F173,Import!$G$2:$G$237,$G173)</f>
        <v>7.05</v>
      </c>
      <c r="AB173" s="2">
        <f>SUMIFS(Import!AB$2:AB$237,Import!$F$2:$F$237,$F173,Import!$G$2:$G$237,$G173)</f>
        <v>11.85</v>
      </c>
      <c r="AC173" s="2">
        <f>SUMIFS(Import!AC$2:AC$237,Import!$F$2:$F$237,$F173,Import!$G$2:$G$237,$G173)</f>
        <v>3</v>
      </c>
      <c r="AD173" s="2" t="str">
        <f t="shared" si="89"/>
        <v>F</v>
      </c>
      <c r="AE173" s="2" t="str">
        <f t="shared" si="89"/>
        <v>SAGE</v>
      </c>
      <c r="AF173" s="2" t="str">
        <f t="shared" si="89"/>
        <v>Maina</v>
      </c>
      <c r="AG173" s="2">
        <f>SUMIFS(Import!AG$2:AG$237,Import!$F$2:$F$237,$F173,Import!$G$2:$G$237,$G173)</f>
        <v>119</v>
      </c>
      <c r="AH173" s="2">
        <f>SUMIFS(Import!AH$2:AH$237,Import!$F$2:$F$237,$F173,Import!$G$2:$G$237,$G173)</f>
        <v>52.42</v>
      </c>
      <c r="AI173" s="2">
        <f>SUMIFS(Import!AI$2:AI$237,Import!$F$2:$F$237,$F173,Import!$G$2:$G$237,$G173)</f>
        <v>88.15</v>
      </c>
      <c r="AJ173" s="2">
        <f>SUMIFS(Import!AJ$2:AJ$237,Import!$F$2:$F$237,$F173,Import!$G$2:$G$237,$G173)</f>
        <v>0</v>
      </c>
      <c r="AK173" s="2">
        <f t="shared" si="90"/>
        <v>0</v>
      </c>
      <c r="AL173" s="2">
        <f t="shared" si="90"/>
        <v>0</v>
      </c>
      <c r="AM173" s="2">
        <f t="shared" si="90"/>
        <v>0</v>
      </c>
      <c r="AN173" s="2">
        <f>SUMIFS(Import!AN$2:AN$237,Import!$F$2:$F$237,$F173,Import!$G$2:$G$237,$G173)</f>
        <v>0</v>
      </c>
      <c r="AO173" s="2">
        <f>SUMIFS(Import!AO$2:AO$237,Import!$F$2:$F$237,$F173,Import!$G$2:$G$237,$G173)</f>
        <v>0</v>
      </c>
      <c r="AP173" s="2">
        <f>SUMIFS(Import!AP$2:AP$237,Import!$F$2:$F$237,$F173,Import!$G$2:$G$237,$G173)</f>
        <v>0</v>
      </c>
      <c r="AQ173" s="2">
        <f>SUMIFS(Import!AQ$2:AQ$237,Import!$F$2:$F$237,$F173,Import!$G$2:$G$237,$G173)</f>
        <v>0</v>
      </c>
      <c r="AR173" s="2">
        <f t="shared" si="91"/>
        <v>0</v>
      </c>
      <c r="AS173" s="2">
        <f t="shared" si="91"/>
        <v>0</v>
      </c>
      <c r="AT173" s="2">
        <f t="shared" si="91"/>
        <v>0</v>
      </c>
      <c r="AU173" s="2">
        <f>SUMIFS(Import!AU$2:AU$237,Import!$F$2:$F$237,$F173,Import!$G$2:$G$237,$G173)</f>
        <v>0</v>
      </c>
      <c r="AV173" s="2">
        <f>SUMIFS(Import!AV$2:AV$237,Import!$F$2:$F$237,$F173,Import!$G$2:$G$237,$G173)</f>
        <v>0</v>
      </c>
      <c r="AW173" s="2">
        <f>SUMIFS(Import!AW$2:AW$237,Import!$F$2:$F$237,$F173,Import!$G$2:$G$237,$G173)</f>
        <v>0</v>
      </c>
      <c r="AX173" s="2">
        <f>SUMIFS(Import!AX$2:AX$237,Import!$F$2:$F$237,$F173,Import!$G$2:$G$237,$G173)</f>
        <v>0</v>
      </c>
      <c r="AY173" s="2">
        <f t="shared" si="92"/>
        <v>0</v>
      </c>
      <c r="AZ173" s="2">
        <f t="shared" si="92"/>
        <v>0</v>
      </c>
      <c r="BA173" s="2">
        <f t="shared" si="92"/>
        <v>0</v>
      </c>
      <c r="BB173" s="2">
        <f>SUMIFS(Import!BB$2:BB$237,Import!$F$2:$F$237,$F173,Import!$G$2:$G$237,$G173)</f>
        <v>0</v>
      </c>
      <c r="BC173" s="2">
        <f>SUMIFS(Import!BC$2:BC$237,Import!$F$2:$F$237,$F173,Import!$G$2:$G$237,$G173)</f>
        <v>0</v>
      </c>
      <c r="BD173" s="2">
        <f>SUMIFS(Import!BD$2:BD$237,Import!$F$2:$F$237,$F173,Import!$G$2:$G$237,$G173)</f>
        <v>0</v>
      </c>
      <c r="BE173" s="2">
        <f>SUMIFS(Import!BE$2:BE$237,Import!$F$2:$F$237,$F173,Import!$G$2:$G$237,$G173)</f>
        <v>0</v>
      </c>
      <c r="BF173" s="2">
        <f t="shared" si="93"/>
        <v>0</v>
      </c>
      <c r="BG173" s="2">
        <f t="shared" si="93"/>
        <v>0</v>
      </c>
      <c r="BH173" s="2">
        <f t="shared" si="93"/>
        <v>0</v>
      </c>
      <c r="BI173" s="2">
        <f>SUMIFS(Import!BI$2:BI$237,Import!$F$2:$F$237,$F173,Import!$G$2:$G$237,$G173)</f>
        <v>0</v>
      </c>
      <c r="BJ173" s="2">
        <f>SUMIFS(Import!BJ$2:BJ$237,Import!$F$2:$F$237,$F173,Import!$G$2:$G$237,$G173)</f>
        <v>0</v>
      </c>
      <c r="BK173" s="2">
        <f>SUMIFS(Import!BK$2:BK$237,Import!$F$2:$F$237,$F173,Import!$G$2:$G$237,$G173)</f>
        <v>0</v>
      </c>
      <c r="BL173" s="2">
        <f>SUMIFS(Import!BL$2:BL$237,Import!$F$2:$F$237,$F173,Import!$G$2:$G$237,$G173)</f>
        <v>0</v>
      </c>
      <c r="BM173" s="2">
        <f t="shared" si="94"/>
        <v>0</v>
      </c>
      <c r="BN173" s="2">
        <f t="shared" si="94"/>
        <v>0</v>
      </c>
      <c r="BO173" s="2">
        <f t="shared" si="94"/>
        <v>0</v>
      </c>
      <c r="BP173" s="2">
        <f>SUMIFS(Import!BP$2:BP$237,Import!$F$2:$F$237,$F173,Import!$G$2:$G$237,$G173)</f>
        <v>0</v>
      </c>
      <c r="BQ173" s="2">
        <f>SUMIFS(Import!BQ$2:BQ$237,Import!$F$2:$F$237,$F173,Import!$G$2:$G$237,$G173)</f>
        <v>0</v>
      </c>
      <c r="BR173" s="2">
        <f>SUMIFS(Import!BR$2:BR$237,Import!$F$2:$F$237,$F173,Import!$G$2:$G$237,$G173)</f>
        <v>0</v>
      </c>
      <c r="BS173" s="2">
        <f>SUMIFS(Import!BS$2:BS$237,Import!$F$2:$F$237,$F173,Import!$G$2:$G$237,$G173)</f>
        <v>0</v>
      </c>
      <c r="BT173" s="2">
        <f t="shared" si="95"/>
        <v>0</v>
      </c>
      <c r="BU173" s="2">
        <f t="shared" si="95"/>
        <v>0</v>
      </c>
      <c r="BV173" s="2">
        <f t="shared" si="95"/>
        <v>0</v>
      </c>
      <c r="BW173" s="2">
        <f>SUMIFS(Import!BW$2:BW$237,Import!$F$2:$F$237,$F173,Import!$G$2:$G$237,$G173)</f>
        <v>0</v>
      </c>
      <c r="BX173" s="2">
        <f>SUMIFS(Import!BX$2:BX$237,Import!$F$2:$F$237,$F173,Import!$G$2:$G$237,$G173)</f>
        <v>0</v>
      </c>
      <c r="BY173" s="2">
        <f>SUMIFS(Import!BY$2:BY$237,Import!$F$2:$F$237,$F173,Import!$G$2:$G$237,$G173)</f>
        <v>0</v>
      </c>
      <c r="BZ173" s="2">
        <f>SUMIFS(Import!BZ$2:BZ$237,Import!$F$2:$F$237,$F173,Import!$G$2:$G$237,$G173)</f>
        <v>0</v>
      </c>
      <c r="CA173" s="2">
        <f t="shared" si="96"/>
        <v>0</v>
      </c>
      <c r="CB173" s="2">
        <f t="shared" si="96"/>
        <v>0</v>
      </c>
      <c r="CC173" s="2">
        <f t="shared" si="96"/>
        <v>0</v>
      </c>
      <c r="CD173" s="2">
        <f>SUMIFS(Import!CD$2:CD$237,Import!$F$2:$F$237,$F173,Import!$G$2:$G$237,$G173)</f>
        <v>0</v>
      </c>
      <c r="CE173" s="2">
        <f>SUMIFS(Import!CE$2:CE$237,Import!$F$2:$F$237,$F173,Import!$G$2:$G$237,$G173)</f>
        <v>0</v>
      </c>
      <c r="CF173" s="2">
        <f>SUMIFS(Import!CF$2:CF$237,Import!$F$2:$F$237,$F173,Import!$G$2:$G$237,$G173)</f>
        <v>0</v>
      </c>
      <c r="CG173" s="2">
        <f>SUMIFS(Import!CG$2:CG$237,Import!$F$2:$F$237,$F173,Import!$G$2:$G$237,$G173)</f>
        <v>0</v>
      </c>
      <c r="CH173" s="2">
        <f t="shared" si="97"/>
        <v>0</v>
      </c>
      <c r="CI173" s="2">
        <f t="shared" si="97"/>
        <v>0</v>
      </c>
      <c r="CJ173" s="2">
        <f t="shared" si="97"/>
        <v>0</v>
      </c>
      <c r="CK173" s="2">
        <f>SUMIFS(Import!CK$2:CK$237,Import!$F$2:$F$237,$F173,Import!$G$2:$G$237,$G173)</f>
        <v>0</v>
      </c>
      <c r="CL173" s="2">
        <f>SUMIFS(Import!CL$2:CL$237,Import!$F$2:$F$237,$F173,Import!$G$2:$G$237,$G173)</f>
        <v>0</v>
      </c>
      <c r="CM173" s="2">
        <f>SUMIFS(Import!CM$2:CM$237,Import!$F$2:$F$237,$F173,Import!$G$2:$G$237,$G173)</f>
        <v>0</v>
      </c>
      <c r="CN173" s="2">
        <f>SUMIFS(Import!CN$2:CN$237,Import!$F$2:$F$237,$F173,Import!$G$2:$G$237,$G173)</f>
        <v>0</v>
      </c>
      <c r="CO173" s="3">
        <f t="shared" si="98"/>
        <v>0</v>
      </c>
      <c r="CP173" s="3">
        <f t="shared" si="98"/>
        <v>0</v>
      </c>
      <c r="CQ173" s="3">
        <f t="shared" si="98"/>
        <v>0</v>
      </c>
      <c r="CR173" s="2">
        <f>SUMIFS(Import!CR$2:CR$237,Import!$F$2:$F$237,$F173,Import!$G$2:$G$237,$G173)</f>
        <v>0</v>
      </c>
      <c r="CS173" s="2">
        <f>SUMIFS(Import!CS$2:CS$237,Import!$F$2:$F$237,$F173,Import!$G$2:$G$237,$G173)</f>
        <v>0</v>
      </c>
      <c r="CT173" s="2">
        <f>SUMIFS(Import!CT$2:CT$237,Import!$F$2:$F$237,$F173,Import!$G$2:$G$237,$G173)</f>
        <v>0</v>
      </c>
    </row>
    <row r="174" spans="1:98" x14ac:dyDescent="0.25">
      <c r="A174" s="2" t="s">
        <v>38</v>
      </c>
      <c r="B174" s="2" t="s">
        <v>39</v>
      </c>
      <c r="C174" s="2">
        <v>1</v>
      </c>
      <c r="D174" s="2" t="s">
        <v>40</v>
      </c>
      <c r="E174" s="2">
        <v>40</v>
      </c>
      <c r="F174" s="2" t="s">
        <v>72</v>
      </c>
      <c r="G174" s="2">
        <v>5</v>
      </c>
      <c r="H174" s="2">
        <f>IF(SUMIFS(Import!H$2:H$237,Import!$F$2:$F$237,$F174,Import!$G$2:$G$237,$G174)=0,Data_T1!$H174,SUMIFS(Import!H$2:H$237,Import!$F$2:$F$237,$F174,Import!$G$2:$G$237,$G174))</f>
        <v>463</v>
      </c>
      <c r="I174" s="2">
        <f>SUMIFS(Import!I$2:I$237,Import!$F$2:$F$237,$F174,Import!$G$2:$G$237,$G174)</f>
        <v>273</v>
      </c>
      <c r="J174" s="2">
        <f>SUMIFS(Import!J$2:J$237,Import!$F$2:$F$237,$F174,Import!$G$2:$G$237,$G174)</f>
        <v>58.96</v>
      </c>
      <c r="K174" s="2">
        <f>SUMIFS(Import!K$2:K$237,Import!$F$2:$F$237,$F174,Import!$G$2:$G$237,$G174)</f>
        <v>190</v>
      </c>
      <c r="L174" s="2">
        <f>SUMIFS(Import!L$2:L$237,Import!$F$2:$F$237,$F174,Import!$G$2:$G$237,$G174)</f>
        <v>41.04</v>
      </c>
      <c r="M174" s="2">
        <f>SUMIFS(Import!M$2:M$237,Import!$F$2:$F$237,$F174,Import!$G$2:$G$237,$G174)</f>
        <v>2</v>
      </c>
      <c r="N174" s="2">
        <f>SUMIFS(Import!N$2:N$237,Import!$F$2:$F$237,$F174,Import!$G$2:$G$237,$G174)</f>
        <v>0.43</v>
      </c>
      <c r="O174" s="2">
        <f>SUMIFS(Import!O$2:O$237,Import!$F$2:$F$237,$F174,Import!$G$2:$G$237,$G174)</f>
        <v>1.05</v>
      </c>
      <c r="P174" s="2">
        <f>SUMIFS(Import!P$2:P$237,Import!$F$2:$F$237,$F174,Import!$G$2:$G$237,$G174)</f>
        <v>2</v>
      </c>
      <c r="Q174" s="2">
        <f>SUMIFS(Import!Q$2:Q$237,Import!$F$2:$F$237,$F174,Import!$G$2:$G$237,$G174)</f>
        <v>0.43</v>
      </c>
      <c r="R174" s="2">
        <f>SUMIFS(Import!R$2:R$237,Import!$F$2:$F$237,$F174,Import!$G$2:$G$237,$G174)</f>
        <v>1.05</v>
      </c>
      <c r="S174" s="2">
        <f>SUMIFS(Import!S$2:S$237,Import!$F$2:$F$237,$F174,Import!$G$2:$G$237,$G174)</f>
        <v>186</v>
      </c>
      <c r="T174" s="2">
        <f>SUMIFS(Import!T$2:T$237,Import!$F$2:$F$237,$F174,Import!$G$2:$G$237,$G174)</f>
        <v>40.17</v>
      </c>
      <c r="U174" s="2">
        <f>SUMIFS(Import!U$2:U$237,Import!$F$2:$F$237,$F174,Import!$G$2:$G$237,$G174)</f>
        <v>97.89</v>
      </c>
      <c r="V174" s="2">
        <f>SUMIFS(Import!V$2:V$237,Import!$F$2:$F$237,$F174,Import!$G$2:$G$237,$G174)</f>
        <v>1</v>
      </c>
      <c r="W174" s="2" t="str">
        <f t="shared" si="88"/>
        <v>M</v>
      </c>
      <c r="X174" s="2" t="str">
        <f t="shared" si="88"/>
        <v>GREIG</v>
      </c>
      <c r="Y174" s="2" t="str">
        <f t="shared" si="88"/>
        <v>Moana</v>
      </c>
      <c r="Z174" s="2">
        <f>SUMIFS(Import!Z$2:Z$237,Import!$F$2:$F$237,$F174,Import!$G$2:$G$237,$G174)</f>
        <v>17</v>
      </c>
      <c r="AA174" s="2">
        <f>SUMIFS(Import!AA$2:AA$237,Import!$F$2:$F$237,$F174,Import!$G$2:$G$237,$G174)</f>
        <v>3.67</v>
      </c>
      <c r="AB174" s="2">
        <f>SUMIFS(Import!AB$2:AB$237,Import!$F$2:$F$237,$F174,Import!$G$2:$G$237,$G174)</f>
        <v>9.14</v>
      </c>
      <c r="AC174" s="2">
        <f>SUMIFS(Import!AC$2:AC$237,Import!$F$2:$F$237,$F174,Import!$G$2:$G$237,$G174)</f>
        <v>3</v>
      </c>
      <c r="AD174" s="2" t="str">
        <f t="shared" si="89"/>
        <v>F</v>
      </c>
      <c r="AE174" s="2" t="str">
        <f t="shared" si="89"/>
        <v>SAGE</v>
      </c>
      <c r="AF174" s="2" t="str">
        <f t="shared" si="89"/>
        <v>Maina</v>
      </c>
      <c r="AG174" s="2">
        <f>SUMIFS(Import!AG$2:AG$237,Import!$F$2:$F$237,$F174,Import!$G$2:$G$237,$G174)</f>
        <v>169</v>
      </c>
      <c r="AH174" s="2">
        <f>SUMIFS(Import!AH$2:AH$237,Import!$F$2:$F$237,$F174,Import!$G$2:$G$237,$G174)</f>
        <v>36.5</v>
      </c>
      <c r="AI174" s="2">
        <f>SUMIFS(Import!AI$2:AI$237,Import!$F$2:$F$237,$F174,Import!$G$2:$G$237,$G174)</f>
        <v>90.86</v>
      </c>
      <c r="AJ174" s="2">
        <f>SUMIFS(Import!AJ$2:AJ$237,Import!$F$2:$F$237,$F174,Import!$G$2:$G$237,$G174)</f>
        <v>0</v>
      </c>
      <c r="AK174" s="2">
        <f t="shared" si="90"/>
        <v>0</v>
      </c>
      <c r="AL174" s="2">
        <f t="shared" si="90"/>
        <v>0</v>
      </c>
      <c r="AM174" s="2">
        <f t="shared" si="90"/>
        <v>0</v>
      </c>
      <c r="AN174" s="2">
        <f>SUMIFS(Import!AN$2:AN$237,Import!$F$2:$F$237,$F174,Import!$G$2:$G$237,$G174)</f>
        <v>0</v>
      </c>
      <c r="AO174" s="2">
        <f>SUMIFS(Import!AO$2:AO$237,Import!$F$2:$F$237,$F174,Import!$G$2:$G$237,$G174)</f>
        <v>0</v>
      </c>
      <c r="AP174" s="2">
        <f>SUMIFS(Import!AP$2:AP$237,Import!$F$2:$F$237,$F174,Import!$G$2:$G$237,$G174)</f>
        <v>0</v>
      </c>
      <c r="AQ174" s="2">
        <f>SUMIFS(Import!AQ$2:AQ$237,Import!$F$2:$F$237,$F174,Import!$G$2:$G$237,$G174)</f>
        <v>0</v>
      </c>
      <c r="AR174" s="2">
        <f t="shared" si="91"/>
        <v>0</v>
      </c>
      <c r="AS174" s="2">
        <f t="shared" si="91"/>
        <v>0</v>
      </c>
      <c r="AT174" s="2">
        <f t="shared" si="91"/>
        <v>0</v>
      </c>
      <c r="AU174" s="2">
        <f>SUMIFS(Import!AU$2:AU$237,Import!$F$2:$F$237,$F174,Import!$G$2:$G$237,$G174)</f>
        <v>0</v>
      </c>
      <c r="AV174" s="2">
        <f>SUMIFS(Import!AV$2:AV$237,Import!$F$2:$F$237,$F174,Import!$G$2:$G$237,$G174)</f>
        <v>0</v>
      </c>
      <c r="AW174" s="2">
        <f>SUMIFS(Import!AW$2:AW$237,Import!$F$2:$F$237,$F174,Import!$G$2:$G$237,$G174)</f>
        <v>0</v>
      </c>
      <c r="AX174" s="2">
        <f>SUMIFS(Import!AX$2:AX$237,Import!$F$2:$F$237,$F174,Import!$G$2:$G$237,$G174)</f>
        <v>0</v>
      </c>
      <c r="AY174" s="2">
        <f t="shared" si="92"/>
        <v>0</v>
      </c>
      <c r="AZ174" s="2">
        <f t="shared" si="92"/>
        <v>0</v>
      </c>
      <c r="BA174" s="2">
        <f t="shared" si="92"/>
        <v>0</v>
      </c>
      <c r="BB174" s="2">
        <f>SUMIFS(Import!BB$2:BB$237,Import!$F$2:$F$237,$F174,Import!$G$2:$G$237,$G174)</f>
        <v>0</v>
      </c>
      <c r="BC174" s="2">
        <f>SUMIFS(Import!BC$2:BC$237,Import!$F$2:$F$237,$F174,Import!$G$2:$G$237,$G174)</f>
        <v>0</v>
      </c>
      <c r="BD174" s="2">
        <f>SUMIFS(Import!BD$2:BD$237,Import!$F$2:$F$237,$F174,Import!$G$2:$G$237,$G174)</f>
        <v>0</v>
      </c>
      <c r="BE174" s="2">
        <f>SUMIFS(Import!BE$2:BE$237,Import!$F$2:$F$237,$F174,Import!$G$2:$G$237,$G174)</f>
        <v>0</v>
      </c>
      <c r="BF174" s="2">
        <f t="shared" si="93"/>
        <v>0</v>
      </c>
      <c r="BG174" s="2">
        <f t="shared" si="93"/>
        <v>0</v>
      </c>
      <c r="BH174" s="2">
        <f t="shared" si="93"/>
        <v>0</v>
      </c>
      <c r="BI174" s="2">
        <f>SUMIFS(Import!BI$2:BI$237,Import!$F$2:$F$237,$F174,Import!$G$2:$G$237,$G174)</f>
        <v>0</v>
      </c>
      <c r="BJ174" s="2">
        <f>SUMIFS(Import!BJ$2:BJ$237,Import!$F$2:$F$237,$F174,Import!$G$2:$G$237,$G174)</f>
        <v>0</v>
      </c>
      <c r="BK174" s="2">
        <f>SUMIFS(Import!BK$2:BK$237,Import!$F$2:$F$237,$F174,Import!$G$2:$G$237,$G174)</f>
        <v>0</v>
      </c>
      <c r="BL174" s="2">
        <f>SUMIFS(Import!BL$2:BL$237,Import!$F$2:$F$237,$F174,Import!$G$2:$G$237,$G174)</f>
        <v>0</v>
      </c>
      <c r="BM174" s="2">
        <f t="shared" si="94"/>
        <v>0</v>
      </c>
      <c r="BN174" s="2">
        <f t="shared" si="94"/>
        <v>0</v>
      </c>
      <c r="BO174" s="2">
        <f t="shared" si="94"/>
        <v>0</v>
      </c>
      <c r="BP174" s="2">
        <f>SUMIFS(Import!BP$2:BP$237,Import!$F$2:$F$237,$F174,Import!$G$2:$G$237,$G174)</f>
        <v>0</v>
      </c>
      <c r="BQ174" s="2">
        <f>SUMIFS(Import!BQ$2:BQ$237,Import!$F$2:$F$237,$F174,Import!$G$2:$G$237,$G174)</f>
        <v>0</v>
      </c>
      <c r="BR174" s="2">
        <f>SUMIFS(Import!BR$2:BR$237,Import!$F$2:$F$237,$F174,Import!$G$2:$G$237,$G174)</f>
        <v>0</v>
      </c>
      <c r="BS174" s="2">
        <f>SUMIFS(Import!BS$2:BS$237,Import!$F$2:$F$237,$F174,Import!$G$2:$G$237,$G174)</f>
        <v>0</v>
      </c>
      <c r="BT174" s="2">
        <f t="shared" si="95"/>
        <v>0</v>
      </c>
      <c r="BU174" s="2">
        <f t="shared" si="95"/>
        <v>0</v>
      </c>
      <c r="BV174" s="2">
        <f t="shared" si="95"/>
        <v>0</v>
      </c>
      <c r="BW174" s="2">
        <f>SUMIFS(Import!BW$2:BW$237,Import!$F$2:$F$237,$F174,Import!$G$2:$G$237,$G174)</f>
        <v>0</v>
      </c>
      <c r="BX174" s="2">
        <f>SUMIFS(Import!BX$2:BX$237,Import!$F$2:$F$237,$F174,Import!$G$2:$G$237,$G174)</f>
        <v>0</v>
      </c>
      <c r="BY174" s="2">
        <f>SUMIFS(Import!BY$2:BY$237,Import!$F$2:$F$237,$F174,Import!$G$2:$G$237,$G174)</f>
        <v>0</v>
      </c>
      <c r="BZ174" s="2">
        <f>SUMIFS(Import!BZ$2:BZ$237,Import!$F$2:$F$237,$F174,Import!$G$2:$G$237,$G174)</f>
        <v>0</v>
      </c>
      <c r="CA174" s="2">
        <f t="shared" si="96"/>
        <v>0</v>
      </c>
      <c r="CB174" s="2">
        <f t="shared" si="96"/>
        <v>0</v>
      </c>
      <c r="CC174" s="2">
        <f t="shared" si="96"/>
        <v>0</v>
      </c>
      <c r="CD174" s="2">
        <f>SUMIFS(Import!CD$2:CD$237,Import!$F$2:$F$237,$F174,Import!$G$2:$G$237,$G174)</f>
        <v>0</v>
      </c>
      <c r="CE174" s="2">
        <f>SUMIFS(Import!CE$2:CE$237,Import!$F$2:$F$237,$F174,Import!$G$2:$G$237,$G174)</f>
        <v>0</v>
      </c>
      <c r="CF174" s="2">
        <f>SUMIFS(Import!CF$2:CF$237,Import!$F$2:$F$237,$F174,Import!$G$2:$G$237,$G174)</f>
        <v>0</v>
      </c>
      <c r="CG174" s="2">
        <f>SUMIFS(Import!CG$2:CG$237,Import!$F$2:$F$237,$F174,Import!$G$2:$G$237,$G174)</f>
        <v>0</v>
      </c>
      <c r="CH174" s="2">
        <f t="shared" si="97"/>
        <v>0</v>
      </c>
      <c r="CI174" s="2">
        <f t="shared" si="97"/>
        <v>0</v>
      </c>
      <c r="CJ174" s="2">
        <f t="shared" si="97"/>
        <v>0</v>
      </c>
      <c r="CK174" s="2">
        <f>SUMIFS(Import!CK$2:CK$237,Import!$F$2:$F$237,$F174,Import!$G$2:$G$237,$G174)</f>
        <v>0</v>
      </c>
      <c r="CL174" s="2">
        <f>SUMIFS(Import!CL$2:CL$237,Import!$F$2:$F$237,$F174,Import!$G$2:$G$237,$G174)</f>
        <v>0</v>
      </c>
      <c r="CM174" s="2">
        <f>SUMIFS(Import!CM$2:CM$237,Import!$F$2:$F$237,$F174,Import!$G$2:$G$237,$G174)</f>
        <v>0</v>
      </c>
      <c r="CN174" s="2">
        <f>SUMIFS(Import!CN$2:CN$237,Import!$F$2:$F$237,$F174,Import!$G$2:$G$237,$G174)</f>
        <v>0</v>
      </c>
      <c r="CO174" s="3">
        <f t="shared" si="98"/>
        <v>0</v>
      </c>
      <c r="CP174" s="3">
        <f t="shared" si="98"/>
        <v>0</v>
      </c>
      <c r="CQ174" s="3">
        <f t="shared" si="98"/>
        <v>0</v>
      </c>
      <c r="CR174" s="2">
        <f>SUMIFS(Import!CR$2:CR$237,Import!$F$2:$F$237,$F174,Import!$G$2:$G$237,$G174)</f>
        <v>0</v>
      </c>
      <c r="CS174" s="2">
        <f>SUMIFS(Import!CS$2:CS$237,Import!$F$2:$F$237,$F174,Import!$G$2:$G$237,$G174)</f>
        <v>0</v>
      </c>
      <c r="CT174" s="2">
        <f>SUMIFS(Import!CT$2:CT$237,Import!$F$2:$F$237,$F174,Import!$G$2:$G$237,$G174)</f>
        <v>0</v>
      </c>
    </row>
    <row r="175" spans="1:98" x14ac:dyDescent="0.25">
      <c r="A175" s="2" t="s">
        <v>38</v>
      </c>
      <c r="B175" s="2" t="s">
        <v>39</v>
      </c>
      <c r="C175" s="2">
        <v>2</v>
      </c>
      <c r="D175" s="2" t="s">
        <v>53</v>
      </c>
      <c r="E175" s="2">
        <v>41</v>
      </c>
      <c r="F175" s="2" t="s">
        <v>73</v>
      </c>
      <c r="G175" s="2">
        <v>1</v>
      </c>
      <c r="H175" s="2">
        <f>IF(SUMIFS(Import!H$2:H$237,Import!$F$2:$F$237,$F175,Import!$G$2:$G$237,$G175)=0,Data_T1!$H175,SUMIFS(Import!H$2:H$237,Import!$F$2:$F$237,$F175,Import!$G$2:$G$237,$G175))</f>
        <v>414</v>
      </c>
      <c r="I175" s="2">
        <f>SUMIFS(Import!I$2:I$237,Import!$F$2:$F$237,$F175,Import!$G$2:$G$237,$G175)</f>
        <v>45</v>
      </c>
      <c r="J175" s="2">
        <f>SUMIFS(Import!J$2:J$237,Import!$F$2:$F$237,$F175,Import!$G$2:$G$237,$G175)</f>
        <v>10.87</v>
      </c>
      <c r="K175" s="2">
        <f>SUMIFS(Import!K$2:K$237,Import!$F$2:$F$237,$F175,Import!$G$2:$G$237,$G175)</f>
        <v>369</v>
      </c>
      <c r="L175" s="2">
        <f>SUMIFS(Import!L$2:L$237,Import!$F$2:$F$237,$F175,Import!$G$2:$G$237,$G175)</f>
        <v>89.13</v>
      </c>
      <c r="M175" s="2">
        <f>SUMIFS(Import!M$2:M$237,Import!$F$2:$F$237,$F175,Import!$G$2:$G$237,$G175)</f>
        <v>0</v>
      </c>
      <c r="N175" s="2">
        <f>SUMIFS(Import!N$2:N$237,Import!$F$2:$F$237,$F175,Import!$G$2:$G$237,$G175)</f>
        <v>0</v>
      </c>
      <c r="O175" s="2">
        <f>SUMIFS(Import!O$2:O$237,Import!$F$2:$F$237,$F175,Import!$G$2:$G$237,$G175)</f>
        <v>0</v>
      </c>
      <c r="P175" s="2">
        <f>SUMIFS(Import!P$2:P$237,Import!$F$2:$F$237,$F175,Import!$G$2:$G$237,$G175)</f>
        <v>0</v>
      </c>
      <c r="Q175" s="2">
        <f>SUMIFS(Import!Q$2:Q$237,Import!$F$2:$F$237,$F175,Import!$G$2:$G$237,$G175)</f>
        <v>0</v>
      </c>
      <c r="R175" s="2">
        <f>SUMIFS(Import!R$2:R$237,Import!$F$2:$F$237,$F175,Import!$G$2:$G$237,$G175)</f>
        <v>0</v>
      </c>
      <c r="S175" s="2">
        <f>SUMIFS(Import!S$2:S$237,Import!$F$2:$F$237,$F175,Import!$G$2:$G$237,$G175)</f>
        <v>369</v>
      </c>
      <c r="T175" s="2">
        <f>SUMIFS(Import!T$2:T$237,Import!$F$2:$F$237,$F175,Import!$G$2:$G$237,$G175)</f>
        <v>89.13</v>
      </c>
      <c r="U175" s="2">
        <f>SUMIFS(Import!U$2:U$237,Import!$F$2:$F$237,$F175,Import!$G$2:$G$237,$G175)</f>
        <v>100</v>
      </c>
      <c r="V175" s="2">
        <f>SUMIFS(Import!V$2:V$237,Import!$F$2:$F$237,$F175,Import!$G$2:$G$237,$G175)</f>
        <v>1</v>
      </c>
      <c r="W175" s="2" t="str">
        <f t="shared" si="88"/>
        <v>F</v>
      </c>
      <c r="X175" s="2" t="str">
        <f t="shared" si="88"/>
        <v>IRITI</v>
      </c>
      <c r="Y175" s="2" t="str">
        <f t="shared" si="88"/>
        <v>Teura</v>
      </c>
      <c r="Z175" s="2">
        <f>SUMIFS(Import!Z$2:Z$237,Import!$F$2:$F$237,$F175,Import!$G$2:$G$237,$G175)</f>
        <v>292</v>
      </c>
      <c r="AA175" s="2">
        <f>SUMIFS(Import!AA$2:AA$237,Import!$F$2:$F$237,$F175,Import!$G$2:$G$237,$G175)</f>
        <v>70.53</v>
      </c>
      <c r="AB175" s="2">
        <f>SUMIFS(Import!AB$2:AB$237,Import!$F$2:$F$237,$F175,Import!$G$2:$G$237,$G175)</f>
        <v>79.13</v>
      </c>
      <c r="AC175" s="2">
        <f>SUMIFS(Import!AC$2:AC$237,Import!$F$2:$F$237,$F175,Import!$G$2:$G$237,$G175)</f>
        <v>3</v>
      </c>
      <c r="AD175" s="2" t="str">
        <f t="shared" si="89"/>
        <v>F</v>
      </c>
      <c r="AE175" s="2" t="str">
        <f t="shared" si="89"/>
        <v>SANQUER</v>
      </c>
      <c r="AF175" s="2" t="str">
        <f t="shared" si="89"/>
        <v>Nicole</v>
      </c>
      <c r="AG175" s="2">
        <f>SUMIFS(Import!AG$2:AG$237,Import!$F$2:$F$237,$F175,Import!$G$2:$G$237,$G175)</f>
        <v>77</v>
      </c>
      <c r="AH175" s="2">
        <f>SUMIFS(Import!AH$2:AH$237,Import!$F$2:$F$237,$F175,Import!$G$2:$G$237,$G175)</f>
        <v>18.600000000000001</v>
      </c>
      <c r="AI175" s="2">
        <f>SUMIFS(Import!AI$2:AI$237,Import!$F$2:$F$237,$F175,Import!$G$2:$G$237,$G175)</f>
        <v>20.87</v>
      </c>
      <c r="AJ175" s="2">
        <f>SUMIFS(Import!AJ$2:AJ$237,Import!$F$2:$F$237,$F175,Import!$G$2:$G$237,$G175)</f>
        <v>0</v>
      </c>
      <c r="AK175" s="2">
        <f t="shared" si="90"/>
        <v>0</v>
      </c>
      <c r="AL175" s="2">
        <f t="shared" si="90"/>
        <v>0</v>
      </c>
      <c r="AM175" s="2">
        <f t="shared" si="90"/>
        <v>0</v>
      </c>
      <c r="AN175" s="2">
        <f>SUMIFS(Import!AN$2:AN$237,Import!$F$2:$F$237,$F175,Import!$G$2:$G$237,$G175)</f>
        <v>0</v>
      </c>
      <c r="AO175" s="2">
        <f>SUMIFS(Import!AO$2:AO$237,Import!$F$2:$F$237,$F175,Import!$G$2:$G$237,$G175)</f>
        <v>0</v>
      </c>
      <c r="AP175" s="2">
        <f>SUMIFS(Import!AP$2:AP$237,Import!$F$2:$F$237,$F175,Import!$G$2:$G$237,$G175)</f>
        <v>0</v>
      </c>
      <c r="AQ175" s="2">
        <f>SUMIFS(Import!AQ$2:AQ$237,Import!$F$2:$F$237,$F175,Import!$G$2:$G$237,$G175)</f>
        <v>0</v>
      </c>
      <c r="AR175" s="2">
        <f t="shared" si="91"/>
        <v>0</v>
      </c>
      <c r="AS175" s="2">
        <f t="shared" si="91"/>
        <v>0</v>
      </c>
      <c r="AT175" s="2">
        <f t="shared" si="91"/>
        <v>0</v>
      </c>
      <c r="AU175" s="2">
        <f>SUMIFS(Import!AU$2:AU$237,Import!$F$2:$F$237,$F175,Import!$G$2:$G$237,$G175)</f>
        <v>0</v>
      </c>
      <c r="AV175" s="2">
        <f>SUMIFS(Import!AV$2:AV$237,Import!$F$2:$F$237,$F175,Import!$G$2:$G$237,$G175)</f>
        <v>0</v>
      </c>
      <c r="AW175" s="2">
        <f>SUMIFS(Import!AW$2:AW$237,Import!$F$2:$F$237,$F175,Import!$G$2:$G$237,$G175)</f>
        <v>0</v>
      </c>
      <c r="AX175" s="2">
        <f>SUMIFS(Import!AX$2:AX$237,Import!$F$2:$F$237,$F175,Import!$G$2:$G$237,$G175)</f>
        <v>0</v>
      </c>
      <c r="AY175" s="2">
        <f t="shared" si="92"/>
        <v>0</v>
      </c>
      <c r="AZ175" s="2">
        <f t="shared" si="92"/>
        <v>0</v>
      </c>
      <c r="BA175" s="2">
        <f t="shared" si="92"/>
        <v>0</v>
      </c>
      <c r="BB175" s="2">
        <f>SUMIFS(Import!BB$2:BB$237,Import!$F$2:$F$237,$F175,Import!$G$2:$G$237,$G175)</f>
        <v>0</v>
      </c>
      <c r="BC175" s="2">
        <f>SUMIFS(Import!BC$2:BC$237,Import!$F$2:$F$237,$F175,Import!$G$2:$G$237,$G175)</f>
        <v>0</v>
      </c>
      <c r="BD175" s="2">
        <f>SUMIFS(Import!BD$2:BD$237,Import!$F$2:$F$237,$F175,Import!$G$2:$G$237,$G175)</f>
        <v>0</v>
      </c>
      <c r="BE175" s="2">
        <f>SUMIFS(Import!BE$2:BE$237,Import!$F$2:$F$237,$F175,Import!$G$2:$G$237,$G175)</f>
        <v>0</v>
      </c>
      <c r="BF175" s="2">
        <f t="shared" si="93"/>
        <v>0</v>
      </c>
      <c r="BG175" s="2">
        <f t="shared" si="93"/>
        <v>0</v>
      </c>
      <c r="BH175" s="2">
        <f t="shared" si="93"/>
        <v>0</v>
      </c>
      <c r="BI175" s="2">
        <f>SUMIFS(Import!BI$2:BI$237,Import!$F$2:$F$237,$F175,Import!$G$2:$G$237,$G175)</f>
        <v>0</v>
      </c>
      <c r="BJ175" s="2">
        <f>SUMIFS(Import!BJ$2:BJ$237,Import!$F$2:$F$237,$F175,Import!$G$2:$G$237,$G175)</f>
        <v>0</v>
      </c>
      <c r="BK175" s="2">
        <f>SUMIFS(Import!BK$2:BK$237,Import!$F$2:$F$237,$F175,Import!$G$2:$G$237,$G175)</f>
        <v>0</v>
      </c>
      <c r="BL175" s="2">
        <f>SUMIFS(Import!BL$2:BL$237,Import!$F$2:$F$237,$F175,Import!$G$2:$G$237,$G175)</f>
        <v>0</v>
      </c>
      <c r="BM175" s="2">
        <f t="shared" si="94"/>
        <v>0</v>
      </c>
      <c r="BN175" s="2">
        <f t="shared" si="94"/>
        <v>0</v>
      </c>
      <c r="BO175" s="2">
        <f t="shared" si="94"/>
        <v>0</v>
      </c>
      <c r="BP175" s="2">
        <f>SUMIFS(Import!BP$2:BP$237,Import!$F$2:$F$237,$F175,Import!$G$2:$G$237,$G175)</f>
        <v>0</v>
      </c>
      <c r="BQ175" s="2">
        <f>SUMIFS(Import!BQ$2:BQ$237,Import!$F$2:$F$237,$F175,Import!$G$2:$G$237,$G175)</f>
        <v>0</v>
      </c>
      <c r="BR175" s="2">
        <f>SUMIFS(Import!BR$2:BR$237,Import!$F$2:$F$237,$F175,Import!$G$2:$G$237,$G175)</f>
        <v>0</v>
      </c>
      <c r="BS175" s="2">
        <f>SUMIFS(Import!BS$2:BS$237,Import!$F$2:$F$237,$F175,Import!$G$2:$G$237,$G175)</f>
        <v>0</v>
      </c>
      <c r="BT175" s="2">
        <f t="shared" si="95"/>
        <v>0</v>
      </c>
      <c r="BU175" s="2">
        <f t="shared" si="95"/>
        <v>0</v>
      </c>
      <c r="BV175" s="2">
        <f t="shared" si="95"/>
        <v>0</v>
      </c>
      <c r="BW175" s="2">
        <f>SUMIFS(Import!BW$2:BW$237,Import!$F$2:$F$237,$F175,Import!$G$2:$G$237,$G175)</f>
        <v>0</v>
      </c>
      <c r="BX175" s="2">
        <f>SUMIFS(Import!BX$2:BX$237,Import!$F$2:$F$237,$F175,Import!$G$2:$G$237,$G175)</f>
        <v>0</v>
      </c>
      <c r="BY175" s="2">
        <f>SUMIFS(Import!BY$2:BY$237,Import!$F$2:$F$237,$F175,Import!$G$2:$G$237,$G175)</f>
        <v>0</v>
      </c>
      <c r="BZ175" s="2">
        <f>SUMIFS(Import!BZ$2:BZ$237,Import!$F$2:$F$237,$F175,Import!$G$2:$G$237,$G175)</f>
        <v>0</v>
      </c>
      <c r="CA175" s="2">
        <f t="shared" si="96"/>
        <v>0</v>
      </c>
      <c r="CB175" s="2">
        <f t="shared" si="96"/>
        <v>0</v>
      </c>
      <c r="CC175" s="2">
        <f t="shared" si="96"/>
        <v>0</v>
      </c>
      <c r="CD175" s="2">
        <f>SUMIFS(Import!CD$2:CD$237,Import!$F$2:$F$237,$F175,Import!$G$2:$G$237,$G175)</f>
        <v>0</v>
      </c>
      <c r="CE175" s="2">
        <f>SUMIFS(Import!CE$2:CE$237,Import!$F$2:$F$237,$F175,Import!$G$2:$G$237,$G175)</f>
        <v>0</v>
      </c>
      <c r="CF175" s="2">
        <f>SUMIFS(Import!CF$2:CF$237,Import!$F$2:$F$237,$F175,Import!$G$2:$G$237,$G175)</f>
        <v>0</v>
      </c>
      <c r="CG175" s="2">
        <f>SUMIFS(Import!CG$2:CG$237,Import!$F$2:$F$237,$F175,Import!$G$2:$G$237,$G175)</f>
        <v>0</v>
      </c>
      <c r="CH175" s="2">
        <f t="shared" si="97"/>
        <v>0</v>
      </c>
      <c r="CI175" s="2">
        <f t="shared" si="97"/>
        <v>0</v>
      </c>
      <c r="CJ175" s="2">
        <f t="shared" si="97"/>
        <v>0</v>
      </c>
      <c r="CK175" s="2">
        <f>SUMIFS(Import!CK$2:CK$237,Import!$F$2:$F$237,$F175,Import!$G$2:$G$237,$G175)</f>
        <v>0</v>
      </c>
      <c r="CL175" s="2">
        <f>SUMIFS(Import!CL$2:CL$237,Import!$F$2:$F$237,$F175,Import!$G$2:$G$237,$G175)</f>
        <v>0</v>
      </c>
      <c r="CM175" s="2">
        <f>SUMIFS(Import!CM$2:CM$237,Import!$F$2:$F$237,$F175,Import!$G$2:$G$237,$G175)</f>
        <v>0</v>
      </c>
      <c r="CN175" s="2">
        <f>SUMIFS(Import!CN$2:CN$237,Import!$F$2:$F$237,$F175,Import!$G$2:$G$237,$G175)</f>
        <v>0</v>
      </c>
      <c r="CO175" s="3">
        <f t="shared" si="98"/>
        <v>0</v>
      </c>
      <c r="CP175" s="3">
        <f t="shared" si="98"/>
        <v>0</v>
      </c>
      <c r="CQ175" s="3">
        <f t="shared" si="98"/>
        <v>0</v>
      </c>
      <c r="CR175" s="2">
        <f>SUMIFS(Import!CR$2:CR$237,Import!$F$2:$F$237,$F175,Import!$G$2:$G$237,$G175)</f>
        <v>0</v>
      </c>
      <c r="CS175" s="2">
        <f>SUMIFS(Import!CS$2:CS$237,Import!$F$2:$F$237,$F175,Import!$G$2:$G$237,$G175)</f>
        <v>0</v>
      </c>
      <c r="CT175" s="2">
        <f>SUMIFS(Import!CT$2:CT$237,Import!$F$2:$F$237,$F175,Import!$G$2:$G$237,$G175)</f>
        <v>0</v>
      </c>
    </row>
    <row r="176" spans="1:98" x14ac:dyDescent="0.25">
      <c r="A176" s="2" t="s">
        <v>38</v>
      </c>
      <c r="B176" s="2" t="s">
        <v>39</v>
      </c>
      <c r="C176" s="2">
        <v>1</v>
      </c>
      <c r="D176" s="2" t="s">
        <v>40</v>
      </c>
      <c r="E176" s="2">
        <v>42</v>
      </c>
      <c r="F176" s="2" t="s">
        <v>74</v>
      </c>
      <c r="G176" s="2">
        <v>1</v>
      </c>
      <c r="H176" s="2">
        <f>IF(SUMIFS(Import!H$2:H$237,Import!$F$2:$F$237,$F176,Import!$G$2:$G$237,$G176)=0,Data_T1!$H176,SUMIFS(Import!H$2:H$237,Import!$F$2:$F$237,$F176,Import!$G$2:$G$237,$G176))</f>
        <v>313</v>
      </c>
      <c r="I176" s="2">
        <f>SUMIFS(Import!I$2:I$237,Import!$F$2:$F$237,$F176,Import!$G$2:$G$237,$G176)</f>
        <v>116</v>
      </c>
      <c r="J176" s="2">
        <f>SUMIFS(Import!J$2:J$237,Import!$F$2:$F$237,$F176,Import!$G$2:$G$237,$G176)</f>
        <v>37.06</v>
      </c>
      <c r="K176" s="2">
        <f>SUMIFS(Import!K$2:K$237,Import!$F$2:$F$237,$F176,Import!$G$2:$G$237,$G176)</f>
        <v>197</v>
      </c>
      <c r="L176" s="2">
        <f>SUMIFS(Import!L$2:L$237,Import!$F$2:$F$237,$F176,Import!$G$2:$G$237,$G176)</f>
        <v>62.94</v>
      </c>
      <c r="M176" s="2">
        <f>SUMIFS(Import!M$2:M$237,Import!$F$2:$F$237,$F176,Import!$G$2:$G$237,$G176)</f>
        <v>2</v>
      </c>
      <c r="N176" s="2">
        <f>SUMIFS(Import!N$2:N$237,Import!$F$2:$F$237,$F176,Import!$G$2:$G$237,$G176)</f>
        <v>0.64</v>
      </c>
      <c r="O176" s="2">
        <f>SUMIFS(Import!O$2:O$237,Import!$F$2:$F$237,$F176,Import!$G$2:$G$237,$G176)</f>
        <v>1.02</v>
      </c>
      <c r="P176" s="2">
        <f>SUMIFS(Import!P$2:P$237,Import!$F$2:$F$237,$F176,Import!$G$2:$G$237,$G176)</f>
        <v>2</v>
      </c>
      <c r="Q176" s="2">
        <f>SUMIFS(Import!Q$2:Q$237,Import!$F$2:$F$237,$F176,Import!$G$2:$G$237,$G176)</f>
        <v>0.64</v>
      </c>
      <c r="R176" s="2">
        <f>SUMIFS(Import!R$2:R$237,Import!$F$2:$F$237,$F176,Import!$G$2:$G$237,$G176)</f>
        <v>1.02</v>
      </c>
      <c r="S176" s="2">
        <f>SUMIFS(Import!S$2:S$237,Import!$F$2:$F$237,$F176,Import!$G$2:$G$237,$G176)</f>
        <v>193</v>
      </c>
      <c r="T176" s="2">
        <f>SUMIFS(Import!T$2:T$237,Import!$F$2:$F$237,$F176,Import!$G$2:$G$237,$G176)</f>
        <v>61.66</v>
      </c>
      <c r="U176" s="2">
        <f>SUMIFS(Import!U$2:U$237,Import!$F$2:$F$237,$F176,Import!$G$2:$G$237,$G176)</f>
        <v>97.97</v>
      </c>
      <c r="V176" s="2">
        <f>SUMIFS(Import!V$2:V$237,Import!$F$2:$F$237,$F176,Import!$G$2:$G$237,$G176)</f>
        <v>1</v>
      </c>
      <c r="W176" s="2" t="str">
        <f t="shared" si="88"/>
        <v>M</v>
      </c>
      <c r="X176" s="2" t="str">
        <f t="shared" si="88"/>
        <v>GREIG</v>
      </c>
      <c r="Y176" s="2" t="str">
        <f t="shared" si="88"/>
        <v>Moana</v>
      </c>
      <c r="Z176" s="2">
        <f>SUMIFS(Import!Z$2:Z$237,Import!$F$2:$F$237,$F176,Import!$G$2:$G$237,$G176)</f>
        <v>120</v>
      </c>
      <c r="AA176" s="2">
        <f>SUMIFS(Import!AA$2:AA$237,Import!$F$2:$F$237,$F176,Import!$G$2:$G$237,$G176)</f>
        <v>38.340000000000003</v>
      </c>
      <c r="AB176" s="2">
        <f>SUMIFS(Import!AB$2:AB$237,Import!$F$2:$F$237,$F176,Import!$G$2:$G$237,$G176)</f>
        <v>62.18</v>
      </c>
      <c r="AC176" s="2">
        <f>SUMIFS(Import!AC$2:AC$237,Import!$F$2:$F$237,$F176,Import!$G$2:$G$237,$G176)</f>
        <v>3</v>
      </c>
      <c r="AD176" s="2" t="str">
        <f t="shared" si="89"/>
        <v>F</v>
      </c>
      <c r="AE176" s="2" t="str">
        <f t="shared" si="89"/>
        <v>SAGE</v>
      </c>
      <c r="AF176" s="2" t="str">
        <f t="shared" si="89"/>
        <v>Maina</v>
      </c>
      <c r="AG176" s="2">
        <f>SUMIFS(Import!AG$2:AG$237,Import!$F$2:$F$237,$F176,Import!$G$2:$G$237,$G176)</f>
        <v>73</v>
      </c>
      <c r="AH176" s="2">
        <f>SUMIFS(Import!AH$2:AH$237,Import!$F$2:$F$237,$F176,Import!$G$2:$G$237,$G176)</f>
        <v>23.32</v>
      </c>
      <c r="AI176" s="2">
        <f>SUMIFS(Import!AI$2:AI$237,Import!$F$2:$F$237,$F176,Import!$G$2:$G$237,$G176)</f>
        <v>37.82</v>
      </c>
      <c r="AJ176" s="2">
        <f>SUMIFS(Import!AJ$2:AJ$237,Import!$F$2:$F$237,$F176,Import!$G$2:$G$237,$G176)</f>
        <v>0</v>
      </c>
      <c r="AK176" s="2">
        <f t="shared" si="90"/>
        <v>0</v>
      </c>
      <c r="AL176" s="2">
        <f t="shared" si="90"/>
        <v>0</v>
      </c>
      <c r="AM176" s="2">
        <f t="shared" si="90"/>
        <v>0</v>
      </c>
      <c r="AN176" s="2">
        <f>SUMIFS(Import!AN$2:AN$237,Import!$F$2:$F$237,$F176,Import!$G$2:$G$237,$G176)</f>
        <v>0</v>
      </c>
      <c r="AO176" s="2">
        <f>SUMIFS(Import!AO$2:AO$237,Import!$F$2:$F$237,$F176,Import!$G$2:$G$237,$G176)</f>
        <v>0</v>
      </c>
      <c r="AP176" s="2">
        <f>SUMIFS(Import!AP$2:AP$237,Import!$F$2:$F$237,$F176,Import!$G$2:$G$237,$G176)</f>
        <v>0</v>
      </c>
      <c r="AQ176" s="2">
        <f>SUMIFS(Import!AQ$2:AQ$237,Import!$F$2:$F$237,$F176,Import!$G$2:$G$237,$G176)</f>
        <v>0</v>
      </c>
      <c r="AR176" s="2">
        <f t="shared" si="91"/>
        <v>0</v>
      </c>
      <c r="AS176" s="2">
        <f t="shared" si="91"/>
        <v>0</v>
      </c>
      <c r="AT176" s="2">
        <f t="shared" si="91"/>
        <v>0</v>
      </c>
      <c r="AU176" s="2">
        <f>SUMIFS(Import!AU$2:AU$237,Import!$F$2:$F$237,$F176,Import!$G$2:$G$237,$G176)</f>
        <v>0</v>
      </c>
      <c r="AV176" s="2">
        <f>SUMIFS(Import!AV$2:AV$237,Import!$F$2:$F$237,$F176,Import!$G$2:$G$237,$G176)</f>
        <v>0</v>
      </c>
      <c r="AW176" s="2">
        <f>SUMIFS(Import!AW$2:AW$237,Import!$F$2:$F$237,$F176,Import!$G$2:$G$237,$G176)</f>
        <v>0</v>
      </c>
      <c r="AX176" s="2">
        <f>SUMIFS(Import!AX$2:AX$237,Import!$F$2:$F$237,$F176,Import!$G$2:$G$237,$G176)</f>
        <v>0</v>
      </c>
      <c r="AY176" s="2">
        <f t="shared" si="92"/>
        <v>0</v>
      </c>
      <c r="AZ176" s="2">
        <f t="shared" si="92"/>
        <v>0</v>
      </c>
      <c r="BA176" s="2">
        <f t="shared" si="92"/>
        <v>0</v>
      </c>
      <c r="BB176" s="2">
        <f>SUMIFS(Import!BB$2:BB$237,Import!$F$2:$F$237,$F176,Import!$G$2:$G$237,$G176)</f>
        <v>0</v>
      </c>
      <c r="BC176" s="2">
        <f>SUMIFS(Import!BC$2:BC$237,Import!$F$2:$F$237,$F176,Import!$G$2:$G$237,$G176)</f>
        <v>0</v>
      </c>
      <c r="BD176" s="2">
        <f>SUMIFS(Import!BD$2:BD$237,Import!$F$2:$F$237,$F176,Import!$G$2:$G$237,$G176)</f>
        <v>0</v>
      </c>
      <c r="BE176" s="2">
        <f>SUMIFS(Import!BE$2:BE$237,Import!$F$2:$F$237,$F176,Import!$G$2:$G$237,$G176)</f>
        <v>0</v>
      </c>
      <c r="BF176" s="2">
        <f t="shared" si="93"/>
        <v>0</v>
      </c>
      <c r="BG176" s="2">
        <f t="shared" si="93"/>
        <v>0</v>
      </c>
      <c r="BH176" s="2">
        <f t="shared" si="93"/>
        <v>0</v>
      </c>
      <c r="BI176" s="2">
        <f>SUMIFS(Import!BI$2:BI$237,Import!$F$2:$F$237,$F176,Import!$G$2:$G$237,$G176)</f>
        <v>0</v>
      </c>
      <c r="BJ176" s="2">
        <f>SUMIFS(Import!BJ$2:BJ$237,Import!$F$2:$F$237,$F176,Import!$G$2:$G$237,$G176)</f>
        <v>0</v>
      </c>
      <c r="BK176" s="2">
        <f>SUMIFS(Import!BK$2:BK$237,Import!$F$2:$F$237,$F176,Import!$G$2:$G$237,$G176)</f>
        <v>0</v>
      </c>
      <c r="BL176" s="2">
        <f>SUMIFS(Import!BL$2:BL$237,Import!$F$2:$F$237,$F176,Import!$G$2:$G$237,$G176)</f>
        <v>0</v>
      </c>
      <c r="BM176" s="2">
        <f t="shared" si="94"/>
        <v>0</v>
      </c>
      <c r="BN176" s="2">
        <f t="shared" si="94"/>
        <v>0</v>
      </c>
      <c r="BO176" s="2">
        <f t="shared" si="94"/>
        <v>0</v>
      </c>
      <c r="BP176" s="2">
        <f>SUMIFS(Import!BP$2:BP$237,Import!$F$2:$F$237,$F176,Import!$G$2:$G$237,$G176)</f>
        <v>0</v>
      </c>
      <c r="BQ176" s="2">
        <f>SUMIFS(Import!BQ$2:BQ$237,Import!$F$2:$F$237,$F176,Import!$G$2:$G$237,$G176)</f>
        <v>0</v>
      </c>
      <c r="BR176" s="2">
        <f>SUMIFS(Import!BR$2:BR$237,Import!$F$2:$F$237,$F176,Import!$G$2:$G$237,$G176)</f>
        <v>0</v>
      </c>
      <c r="BS176" s="2">
        <f>SUMIFS(Import!BS$2:BS$237,Import!$F$2:$F$237,$F176,Import!$G$2:$G$237,$G176)</f>
        <v>0</v>
      </c>
      <c r="BT176" s="2">
        <f t="shared" si="95"/>
        <v>0</v>
      </c>
      <c r="BU176" s="2">
        <f t="shared" si="95"/>
        <v>0</v>
      </c>
      <c r="BV176" s="2">
        <f t="shared" si="95"/>
        <v>0</v>
      </c>
      <c r="BW176" s="2">
        <f>SUMIFS(Import!BW$2:BW$237,Import!$F$2:$F$237,$F176,Import!$G$2:$G$237,$G176)</f>
        <v>0</v>
      </c>
      <c r="BX176" s="2">
        <f>SUMIFS(Import!BX$2:BX$237,Import!$F$2:$F$237,$F176,Import!$G$2:$G$237,$G176)</f>
        <v>0</v>
      </c>
      <c r="BY176" s="2">
        <f>SUMIFS(Import!BY$2:BY$237,Import!$F$2:$F$237,$F176,Import!$G$2:$G$237,$G176)</f>
        <v>0</v>
      </c>
      <c r="BZ176" s="2">
        <f>SUMIFS(Import!BZ$2:BZ$237,Import!$F$2:$F$237,$F176,Import!$G$2:$G$237,$G176)</f>
        <v>0</v>
      </c>
      <c r="CA176" s="2">
        <f t="shared" si="96"/>
        <v>0</v>
      </c>
      <c r="CB176" s="2">
        <f t="shared" si="96"/>
        <v>0</v>
      </c>
      <c r="CC176" s="2">
        <f t="shared" si="96"/>
        <v>0</v>
      </c>
      <c r="CD176" s="2">
        <f>SUMIFS(Import!CD$2:CD$237,Import!$F$2:$F$237,$F176,Import!$G$2:$G$237,$G176)</f>
        <v>0</v>
      </c>
      <c r="CE176" s="2">
        <f>SUMIFS(Import!CE$2:CE$237,Import!$F$2:$F$237,$F176,Import!$G$2:$G$237,$G176)</f>
        <v>0</v>
      </c>
      <c r="CF176" s="2">
        <f>SUMIFS(Import!CF$2:CF$237,Import!$F$2:$F$237,$F176,Import!$G$2:$G$237,$G176)</f>
        <v>0</v>
      </c>
      <c r="CG176" s="2">
        <f>SUMIFS(Import!CG$2:CG$237,Import!$F$2:$F$237,$F176,Import!$G$2:$G$237,$G176)</f>
        <v>0</v>
      </c>
      <c r="CH176" s="2">
        <f t="shared" si="97"/>
        <v>0</v>
      </c>
      <c r="CI176" s="2">
        <f t="shared" si="97"/>
        <v>0</v>
      </c>
      <c r="CJ176" s="2">
        <f t="shared" si="97"/>
        <v>0</v>
      </c>
      <c r="CK176" s="2">
        <f>SUMIFS(Import!CK$2:CK$237,Import!$F$2:$F$237,$F176,Import!$G$2:$G$237,$G176)</f>
        <v>0</v>
      </c>
      <c r="CL176" s="2">
        <f>SUMIFS(Import!CL$2:CL$237,Import!$F$2:$F$237,$F176,Import!$G$2:$G$237,$G176)</f>
        <v>0</v>
      </c>
      <c r="CM176" s="2">
        <f>SUMIFS(Import!CM$2:CM$237,Import!$F$2:$F$237,$F176,Import!$G$2:$G$237,$G176)</f>
        <v>0</v>
      </c>
      <c r="CN176" s="2">
        <f>SUMIFS(Import!CN$2:CN$237,Import!$F$2:$F$237,$F176,Import!$G$2:$G$237,$G176)</f>
        <v>0</v>
      </c>
      <c r="CO176" s="3">
        <f t="shared" si="98"/>
        <v>0</v>
      </c>
      <c r="CP176" s="3">
        <f t="shared" si="98"/>
        <v>0</v>
      </c>
      <c r="CQ176" s="3">
        <f t="shared" si="98"/>
        <v>0</v>
      </c>
      <c r="CR176" s="2">
        <f>SUMIFS(Import!CR$2:CR$237,Import!$F$2:$F$237,$F176,Import!$G$2:$G$237,$G176)</f>
        <v>0</v>
      </c>
      <c r="CS176" s="2">
        <f>SUMIFS(Import!CS$2:CS$237,Import!$F$2:$F$237,$F176,Import!$G$2:$G$237,$G176)</f>
        <v>0</v>
      </c>
      <c r="CT176" s="2">
        <f>SUMIFS(Import!CT$2:CT$237,Import!$F$2:$F$237,$F176,Import!$G$2:$G$237,$G176)</f>
        <v>0</v>
      </c>
    </row>
    <row r="177" spans="1:98" x14ac:dyDescent="0.25">
      <c r="A177" s="2" t="s">
        <v>38</v>
      </c>
      <c r="B177" s="2" t="s">
        <v>39</v>
      </c>
      <c r="C177" s="2">
        <v>1</v>
      </c>
      <c r="D177" s="2" t="s">
        <v>40</v>
      </c>
      <c r="E177" s="2">
        <v>42</v>
      </c>
      <c r="F177" s="2" t="s">
        <v>74</v>
      </c>
      <c r="G177" s="2">
        <v>2</v>
      </c>
      <c r="H177" s="2">
        <f>IF(SUMIFS(Import!H$2:H$237,Import!$F$2:$F$237,$F177,Import!$G$2:$G$237,$G177)=0,Data_T1!$H177,SUMIFS(Import!H$2:H$237,Import!$F$2:$F$237,$F177,Import!$G$2:$G$237,$G177))</f>
        <v>174</v>
      </c>
      <c r="I177" s="2">
        <f>SUMIFS(Import!I$2:I$237,Import!$F$2:$F$237,$F177,Import!$G$2:$G$237,$G177)</f>
        <v>57</v>
      </c>
      <c r="J177" s="2">
        <f>SUMIFS(Import!J$2:J$237,Import!$F$2:$F$237,$F177,Import!$G$2:$G$237,$G177)</f>
        <v>32.76</v>
      </c>
      <c r="K177" s="2">
        <f>SUMIFS(Import!K$2:K$237,Import!$F$2:$F$237,$F177,Import!$G$2:$G$237,$G177)</f>
        <v>117</v>
      </c>
      <c r="L177" s="2">
        <f>SUMIFS(Import!L$2:L$237,Import!$F$2:$F$237,$F177,Import!$G$2:$G$237,$G177)</f>
        <v>67.239999999999995</v>
      </c>
      <c r="M177" s="2">
        <f>SUMIFS(Import!M$2:M$237,Import!$F$2:$F$237,$F177,Import!$G$2:$G$237,$G177)</f>
        <v>3</v>
      </c>
      <c r="N177" s="2">
        <f>SUMIFS(Import!N$2:N$237,Import!$F$2:$F$237,$F177,Import!$G$2:$G$237,$G177)</f>
        <v>1.72</v>
      </c>
      <c r="O177" s="2">
        <f>SUMIFS(Import!O$2:O$237,Import!$F$2:$F$237,$F177,Import!$G$2:$G$237,$G177)</f>
        <v>2.56</v>
      </c>
      <c r="P177" s="2">
        <f>SUMIFS(Import!P$2:P$237,Import!$F$2:$F$237,$F177,Import!$G$2:$G$237,$G177)</f>
        <v>1</v>
      </c>
      <c r="Q177" s="2">
        <f>SUMIFS(Import!Q$2:Q$237,Import!$F$2:$F$237,$F177,Import!$G$2:$G$237,$G177)</f>
        <v>0.56999999999999995</v>
      </c>
      <c r="R177" s="2">
        <f>SUMIFS(Import!R$2:R$237,Import!$F$2:$F$237,$F177,Import!$G$2:$G$237,$G177)</f>
        <v>0.85</v>
      </c>
      <c r="S177" s="2">
        <f>SUMIFS(Import!S$2:S$237,Import!$F$2:$F$237,$F177,Import!$G$2:$G$237,$G177)</f>
        <v>113</v>
      </c>
      <c r="T177" s="2">
        <f>SUMIFS(Import!T$2:T$237,Import!$F$2:$F$237,$F177,Import!$G$2:$G$237,$G177)</f>
        <v>64.94</v>
      </c>
      <c r="U177" s="2">
        <f>SUMIFS(Import!U$2:U$237,Import!$F$2:$F$237,$F177,Import!$G$2:$G$237,$G177)</f>
        <v>96.58</v>
      </c>
      <c r="V177" s="2">
        <f>SUMIFS(Import!V$2:V$237,Import!$F$2:$F$237,$F177,Import!$G$2:$G$237,$G177)</f>
        <v>1</v>
      </c>
      <c r="W177" s="2" t="str">
        <f t="shared" si="88"/>
        <v>M</v>
      </c>
      <c r="X177" s="2" t="str">
        <f t="shared" si="88"/>
        <v>GREIG</v>
      </c>
      <c r="Y177" s="2" t="str">
        <f t="shared" si="88"/>
        <v>Moana</v>
      </c>
      <c r="Z177" s="2">
        <f>SUMIFS(Import!Z$2:Z$237,Import!$F$2:$F$237,$F177,Import!$G$2:$G$237,$G177)</f>
        <v>58</v>
      </c>
      <c r="AA177" s="2">
        <f>SUMIFS(Import!AA$2:AA$237,Import!$F$2:$F$237,$F177,Import!$G$2:$G$237,$G177)</f>
        <v>33.33</v>
      </c>
      <c r="AB177" s="2">
        <f>SUMIFS(Import!AB$2:AB$237,Import!$F$2:$F$237,$F177,Import!$G$2:$G$237,$G177)</f>
        <v>51.33</v>
      </c>
      <c r="AC177" s="2">
        <f>SUMIFS(Import!AC$2:AC$237,Import!$F$2:$F$237,$F177,Import!$G$2:$G$237,$G177)</f>
        <v>3</v>
      </c>
      <c r="AD177" s="2" t="str">
        <f t="shared" si="89"/>
        <v>F</v>
      </c>
      <c r="AE177" s="2" t="str">
        <f t="shared" si="89"/>
        <v>SAGE</v>
      </c>
      <c r="AF177" s="2" t="str">
        <f t="shared" si="89"/>
        <v>Maina</v>
      </c>
      <c r="AG177" s="2">
        <f>SUMIFS(Import!AG$2:AG$237,Import!$F$2:$F$237,$F177,Import!$G$2:$G$237,$G177)</f>
        <v>55</v>
      </c>
      <c r="AH177" s="2">
        <f>SUMIFS(Import!AH$2:AH$237,Import!$F$2:$F$237,$F177,Import!$G$2:$G$237,$G177)</f>
        <v>31.61</v>
      </c>
      <c r="AI177" s="2">
        <f>SUMIFS(Import!AI$2:AI$237,Import!$F$2:$F$237,$F177,Import!$G$2:$G$237,$G177)</f>
        <v>48.67</v>
      </c>
      <c r="AJ177" s="2">
        <f>SUMIFS(Import!AJ$2:AJ$237,Import!$F$2:$F$237,$F177,Import!$G$2:$G$237,$G177)</f>
        <v>0</v>
      </c>
      <c r="AK177" s="2">
        <f t="shared" si="90"/>
        <v>0</v>
      </c>
      <c r="AL177" s="2">
        <f t="shared" si="90"/>
        <v>0</v>
      </c>
      <c r="AM177" s="2">
        <f t="shared" si="90"/>
        <v>0</v>
      </c>
      <c r="AN177" s="2">
        <f>SUMIFS(Import!AN$2:AN$237,Import!$F$2:$F$237,$F177,Import!$G$2:$G$237,$G177)</f>
        <v>0</v>
      </c>
      <c r="AO177" s="2">
        <f>SUMIFS(Import!AO$2:AO$237,Import!$F$2:$F$237,$F177,Import!$G$2:$G$237,$G177)</f>
        <v>0</v>
      </c>
      <c r="AP177" s="2">
        <f>SUMIFS(Import!AP$2:AP$237,Import!$F$2:$F$237,$F177,Import!$G$2:$G$237,$G177)</f>
        <v>0</v>
      </c>
      <c r="AQ177" s="2">
        <f>SUMIFS(Import!AQ$2:AQ$237,Import!$F$2:$F$237,$F177,Import!$G$2:$G$237,$G177)</f>
        <v>0</v>
      </c>
      <c r="AR177" s="2">
        <f t="shared" si="91"/>
        <v>0</v>
      </c>
      <c r="AS177" s="2">
        <f t="shared" si="91"/>
        <v>0</v>
      </c>
      <c r="AT177" s="2">
        <f t="shared" si="91"/>
        <v>0</v>
      </c>
      <c r="AU177" s="2">
        <f>SUMIFS(Import!AU$2:AU$237,Import!$F$2:$F$237,$F177,Import!$G$2:$G$237,$G177)</f>
        <v>0</v>
      </c>
      <c r="AV177" s="2">
        <f>SUMIFS(Import!AV$2:AV$237,Import!$F$2:$F$237,$F177,Import!$G$2:$G$237,$G177)</f>
        <v>0</v>
      </c>
      <c r="AW177" s="2">
        <f>SUMIFS(Import!AW$2:AW$237,Import!$F$2:$F$237,$F177,Import!$G$2:$G$237,$G177)</f>
        <v>0</v>
      </c>
      <c r="AX177" s="2">
        <f>SUMIFS(Import!AX$2:AX$237,Import!$F$2:$F$237,$F177,Import!$G$2:$G$237,$G177)</f>
        <v>0</v>
      </c>
      <c r="AY177" s="2">
        <f t="shared" si="92"/>
        <v>0</v>
      </c>
      <c r="AZ177" s="2">
        <f t="shared" si="92"/>
        <v>0</v>
      </c>
      <c r="BA177" s="2">
        <f t="shared" si="92"/>
        <v>0</v>
      </c>
      <c r="BB177" s="2">
        <f>SUMIFS(Import!BB$2:BB$237,Import!$F$2:$F$237,$F177,Import!$G$2:$G$237,$G177)</f>
        <v>0</v>
      </c>
      <c r="BC177" s="2">
        <f>SUMIFS(Import!BC$2:BC$237,Import!$F$2:$F$237,$F177,Import!$G$2:$G$237,$G177)</f>
        <v>0</v>
      </c>
      <c r="BD177" s="2">
        <f>SUMIFS(Import!BD$2:BD$237,Import!$F$2:$F$237,$F177,Import!$G$2:$G$237,$G177)</f>
        <v>0</v>
      </c>
      <c r="BE177" s="2">
        <f>SUMIFS(Import!BE$2:BE$237,Import!$F$2:$F$237,$F177,Import!$G$2:$G$237,$G177)</f>
        <v>0</v>
      </c>
      <c r="BF177" s="2">
        <f t="shared" si="93"/>
        <v>0</v>
      </c>
      <c r="BG177" s="2">
        <f t="shared" si="93"/>
        <v>0</v>
      </c>
      <c r="BH177" s="2">
        <f t="shared" si="93"/>
        <v>0</v>
      </c>
      <c r="BI177" s="2">
        <f>SUMIFS(Import!BI$2:BI$237,Import!$F$2:$F$237,$F177,Import!$G$2:$G$237,$G177)</f>
        <v>0</v>
      </c>
      <c r="BJ177" s="2">
        <f>SUMIFS(Import!BJ$2:BJ$237,Import!$F$2:$F$237,$F177,Import!$G$2:$G$237,$G177)</f>
        <v>0</v>
      </c>
      <c r="BK177" s="2">
        <f>SUMIFS(Import!BK$2:BK$237,Import!$F$2:$F$237,$F177,Import!$G$2:$G$237,$G177)</f>
        <v>0</v>
      </c>
      <c r="BL177" s="2">
        <f>SUMIFS(Import!BL$2:BL$237,Import!$F$2:$F$237,$F177,Import!$G$2:$G$237,$G177)</f>
        <v>0</v>
      </c>
      <c r="BM177" s="2">
        <f t="shared" si="94"/>
        <v>0</v>
      </c>
      <c r="BN177" s="2">
        <f t="shared" si="94"/>
        <v>0</v>
      </c>
      <c r="BO177" s="2">
        <f t="shared" si="94"/>
        <v>0</v>
      </c>
      <c r="BP177" s="2">
        <f>SUMIFS(Import!BP$2:BP$237,Import!$F$2:$F$237,$F177,Import!$G$2:$G$237,$G177)</f>
        <v>0</v>
      </c>
      <c r="BQ177" s="2">
        <f>SUMIFS(Import!BQ$2:BQ$237,Import!$F$2:$F$237,$F177,Import!$G$2:$G$237,$G177)</f>
        <v>0</v>
      </c>
      <c r="BR177" s="2">
        <f>SUMIFS(Import!BR$2:BR$237,Import!$F$2:$F$237,$F177,Import!$G$2:$G$237,$G177)</f>
        <v>0</v>
      </c>
      <c r="BS177" s="2">
        <f>SUMIFS(Import!BS$2:BS$237,Import!$F$2:$F$237,$F177,Import!$G$2:$G$237,$G177)</f>
        <v>0</v>
      </c>
      <c r="BT177" s="2">
        <f t="shared" si="95"/>
        <v>0</v>
      </c>
      <c r="BU177" s="2">
        <f t="shared" si="95"/>
        <v>0</v>
      </c>
      <c r="BV177" s="2">
        <f t="shared" si="95"/>
        <v>0</v>
      </c>
      <c r="BW177" s="2">
        <f>SUMIFS(Import!BW$2:BW$237,Import!$F$2:$F$237,$F177,Import!$G$2:$G$237,$G177)</f>
        <v>0</v>
      </c>
      <c r="BX177" s="2">
        <f>SUMIFS(Import!BX$2:BX$237,Import!$F$2:$F$237,$F177,Import!$G$2:$G$237,$G177)</f>
        <v>0</v>
      </c>
      <c r="BY177" s="2">
        <f>SUMIFS(Import!BY$2:BY$237,Import!$F$2:$F$237,$F177,Import!$G$2:$G$237,$G177)</f>
        <v>0</v>
      </c>
      <c r="BZ177" s="2">
        <f>SUMIFS(Import!BZ$2:BZ$237,Import!$F$2:$F$237,$F177,Import!$G$2:$G$237,$G177)</f>
        <v>0</v>
      </c>
      <c r="CA177" s="2">
        <f t="shared" si="96"/>
        <v>0</v>
      </c>
      <c r="CB177" s="2">
        <f t="shared" si="96"/>
        <v>0</v>
      </c>
      <c r="CC177" s="2">
        <f t="shared" si="96"/>
        <v>0</v>
      </c>
      <c r="CD177" s="2">
        <f>SUMIFS(Import!CD$2:CD$237,Import!$F$2:$F$237,$F177,Import!$G$2:$G$237,$G177)</f>
        <v>0</v>
      </c>
      <c r="CE177" s="2">
        <f>SUMIFS(Import!CE$2:CE$237,Import!$F$2:$F$237,$F177,Import!$G$2:$G$237,$G177)</f>
        <v>0</v>
      </c>
      <c r="CF177" s="2">
        <f>SUMIFS(Import!CF$2:CF$237,Import!$F$2:$F$237,$F177,Import!$G$2:$G$237,$G177)</f>
        <v>0</v>
      </c>
      <c r="CG177" s="2">
        <f>SUMIFS(Import!CG$2:CG$237,Import!$F$2:$F$237,$F177,Import!$G$2:$G$237,$G177)</f>
        <v>0</v>
      </c>
      <c r="CH177" s="2">
        <f t="shared" si="97"/>
        <v>0</v>
      </c>
      <c r="CI177" s="2">
        <f t="shared" si="97"/>
        <v>0</v>
      </c>
      <c r="CJ177" s="2">
        <f t="shared" si="97"/>
        <v>0</v>
      </c>
      <c r="CK177" s="2">
        <f>SUMIFS(Import!CK$2:CK$237,Import!$F$2:$F$237,$F177,Import!$G$2:$G$237,$G177)</f>
        <v>0</v>
      </c>
      <c r="CL177" s="2">
        <f>SUMIFS(Import!CL$2:CL$237,Import!$F$2:$F$237,$F177,Import!$G$2:$G$237,$G177)</f>
        <v>0</v>
      </c>
      <c r="CM177" s="2">
        <f>SUMIFS(Import!CM$2:CM$237,Import!$F$2:$F$237,$F177,Import!$G$2:$G$237,$G177)</f>
        <v>0</v>
      </c>
      <c r="CN177" s="2">
        <f>SUMIFS(Import!CN$2:CN$237,Import!$F$2:$F$237,$F177,Import!$G$2:$G$237,$G177)</f>
        <v>0</v>
      </c>
      <c r="CO177" s="3">
        <f t="shared" si="98"/>
        <v>0</v>
      </c>
      <c r="CP177" s="3">
        <f t="shared" si="98"/>
        <v>0</v>
      </c>
      <c r="CQ177" s="3">
        <f t="shared" si="98"/>
        <v>0</v>
      </c>
      <c r="CR177" s="2">
        <f>SUMIFS(Import!CR$2:CR$237,Import!$F$2:$F$237,$F177,Import!$G$2:$G$237,$G177)</f>
        <v>0</v>
      </c>
      <c r="CS177" s="2">
        <f>SUMIFS(Import!CS$2:CS$237,Import!$F$2:$F$237,$F177,Import!$G$2:$G$237,$G177)</f>
        <v>0</v>
      </c>
      <c r="CT177" s="2">
        <f>SUMIFS(Import!CT$2:CT$237,Import!$F$2:$F$237,$F177,Import!$G$2:$G$237,$G177)</f>
        <v>0</v>
      </c>
    </row>
    <row r="178" spans="1:98" x14ac:dyDescent="0.25">
      <c r="A178" s="2" t="s">
        <v>38</v>
      </c>
      <c r="B178" s="2" t="s">
        <v>39</v>
      </c>
      <c r="C178" s="2">
        <v>2</v>
      </c>
      <c r="D178" s="2" t="s">
        <v>53</v>
      </c>
      <c r="E178" s="2">
        <v>43</v>
      </c>
      <c r="F178" s="2" t="s">
        <v>75</v>
      </c>
      <c r="G178" s="2">
        <v>1</v>
      </c>
      <c r="H178" s="2">
        <f>IF(SUMIFS(Import!H$2:H$237,Import!$F$2:$F$237,$F178,Import!$G$2:$G$237,$G178)=0,Data_T1!$H178,SUMIFS(Import!H$2:H$237,Import!$F$2:$F$237,$F178,Import!$G$2:$G$237,$G178))</f>
        <v>237</v>
      </c>
      <c r="I178" s="2">
        <f>SUMIFS(Import!I$2:I$237,Import!$F$2:$F$237,$F178,Import!$G$2:$G$237,$G178)</f>
        <v>32</v>
      </c>
      <c r="J178" s="2">
        <f>SUMIFS(Import!J$2:J$237,Import!$F$2:$F$237,$F178,Import!$G$2:$G$237,$G178)</f>
        <v>13.5</v>
      </c>
      <c r="K178" s="2">
        <f>SUMIFS(Import!K$2:K$237,Import!$F$2:$F$237,$F178,Import!$G$2:$G$237,$G178)</f>
        <v>205</v>
      </c>
      <c r="L178" s="2">
        <f>SUMIFS(Import!L$2:L$237,Import!$F$2:$F$237,$F178,Import!$G$2:$G$237,$G178)</f>
        <v>86.5</v>
      </c>
      <c r="M178" s="2">
        <f>SUMIFS(Import!M$2:M$237,Import!$F$2:$F$237,$F178,Import!$G$2:$G$237,$G178)</f>
        <v>5</v>
      </c>
      <c r="N178" s="2">
        <f>SUMIFS(Import!N$2:N$237,Import!$F$2:$F$237,$F178,Import!$G$2:$G$237,$G178)</f>
        <v>2.11</v>
      </c>
      <c r="O178" s="2">
        <f>SUMIFS(Import!O$2:O$237,Import!$F$2:$F$237,$F178,Import!$G$2:$G$237,$G178)</f>
        <v>2.44</v>
      </c>
      <c r="P178" s="2">
        <f>SUMIFS(Import!P$2:P$237,Import!$F$2:$F$237,$F178,Import!$G$2:$G$237,$G178)</f>
        <v>7</v>
      </c>
      <c r="Q178" s="2">
        <f>SUMIFS(Import!Q$2:Q$237,Import!$F$2:$F$237,$F178,Import!$G$2:$G$237,$G178)</f>
        <v>2.95</v>
      </c>
      <c r="R178" s="2">
        <f>SUMIFS(Import!R$2:R$237,Import!$F$2:$F$237,$F178,Import!$G$2:$G$237,$G178)</f>
        <v>3.41</v>
      </c>
      <c r="S178" s="2">
        <f>SUMIFS(Import!S$2:S$237,Import!$F$2:$F$237,$F178,Import!$G$2:$G$237,$G178)</f>
        <v>193</v>
      </c>
      <c r="T178" s="2">
        <f>SUMIFS(Import!T$2:T$237,Import!$F$2:$F$237,$F178,Import!$G$2:$G$237,$G178)</f>
        <v>81.430000000000007</v>
      </c>
      <c r="U178" s="2">
        <f>SUMIFS(Import!U$2:U$237,Import!$F$2:$F$237,$F178,Import!$G$2:$G$237,$G178)</f>
        <v>94.15</v>
      </c>
      <c r="V178" s="2">
        <f>SUMIFS(Import!V$2:V$237,Import!$F$2:$F$237,$F178,Import!$G$2:$G$237,$G178)</f>
        <v>1</v>
      </c>
      <c r="W178" s="2" t="str">
        <f t="shared" si="88"/>
        <v>F</v>
      </c>
      <c r="X178" s="2" t="str">
        <f t="shared" si="88"/>
        <v>IRITI</v>
      </c>
      <c r="Y178" s="2" t="str">
        <f t="shared" si="88"/>
        <v>Teura</v>
      </c>
      <c r="Z178" s="2">
        <f>SUMIFS(Import!Z$2:Z$237,Import!$F$2:$F$237,$F178,Import!$G$2:$G$237,$G178)</f>
        <v>79</v>
      </c>
      <c r="AA178" s="2">
        <f>SUMIFS(Import!AA$2:AA$237,Import!$F$2:$F$237,$F178,Import!$G$2:$G$237,$G178)</f>
        <v>33.33</v>
      </c>
      <c r="AB178" s="2">
        <f>SUMIFS(Import!AB$2:AB$237,Import!$F$2:$F$237,$F178,Import!$G$2:$G$237,$G178)</f>
        <v>40.93</v>
      </c>
      <c r="AC178" s="2">
        <f>SUMIFS(Import!AC$2:AC$237,Import!$F$2:$F$237,$F178,Import!$G$2:$G$237,$G178)</f>
        <v>3</v>
      </c>
      <c r="AD178" s="2" t="str">
        <f t="shared" si="89"/>
        <v>F</v>
      </c>
      <c r="AE178" s="2" t="str">
        <f t="shared" si="89"/>
        <v>SANQUER</v>
      </c>
      <c r="AF178" s="2" t="str">
        <f t="shared" si="89"/>
        <v>Nicole</v>
      </c>
      <c r="AG178" s="2">
        <f>SUMIFS(Import!AG$2:AG$237,Import!$F$2:$F$237,$F178,Import!$G$2:$G$237,$G178)</f>
        <v>114</v>
      </c>
      <c r="AH178" s="2">
        <f>SUMIFS(Import!AH$2:AH$237,Import!$F$2:$F$237,$F178,Import!$G$2:$G$237,$G178)</f>
        <v>48.1</v>
      </c>
      <c r="AI178" s="2">
        <f>SUMIFS(Import!AI$2:AI$237,Import!$F$2:$F$237,$F178,Import!$G$2:$G$237,$G178)</f>
        <v>59.07</v>
      </c>
      <c r="AJ178" s="2">
        <f>SUMIFS(Import!AJ$2:AJ$237,Import!$F$2:$F$237,$F178,Import!$G$2:$G$237,$G178)</f>
        <v>0</v>
      </c>
      <c r="AK178" s="2">
        <f t="shared" si="90"/>
        <v>0</v>
      </c>
      <c r="AL178" s="2">
        <f t="shared" si="90"/>
        <v>0</v>
      </c>
      <c r="AM178" s="2">
        <f t="shared" si="90"/>
        <v>0</v>
      </c>
      <c r="AN178" s="2">
        <f>SUMIFS(Import!AN$2:AN$237,Import!$F$2:$F$237,$F178,Import!$G$2:$G$237,$G178)</f>
        <v>0</v>
      </c>
      <c r="AO178" s="2">
        <f>SUMIFS(Import!AO$2:AO$237,Import!$F$2:$F$237,$F178,Import!$G$2:$G$237,$G178)</f>
        <v>0</v>
      </c>
      <c r="AP178" s="2">
        <f>SUMIFS(Import!AP$2:AP$237,Import!$F$2:$F$237,$F178,Import!$G$2:$G$237,$G178)</f>
        <v>0</v>
      </c>
      <c r="AQ178" s="2">
        <f>SUMIFS(Import!AQ$2:AQ$237,Import!$F$2:$F$237,$F178,Import!$G$2:$G$237,$G178)</f>
        <v>0</v>
      </c>
      <c r="AR178" s="2">
        <f t="shared" si="91"/>
        <v>0</v>
      </c>
      <c r="AS178" s="2">
        <f t="shared" si="91"/>
        <v>0</v>
      </c>
      <c r="AT178" s="2">
        <f t="shared" si="91"/>
        <v>0</v>
      </c>
      <c r="AU178" s="2">
        <f>SUMIFS(Import!AU$2:AU$237,Import!$F$2:$F$237,$F178,Import!$G$2:$G$237,$G178)</f>
        <v>0</v>
      </c>
      <c r="AV178" s="2">
        <f>SUMIFS(Import!AV$2:AV$237,Import!$F$2:$F$237,$F178,Import!$G$2:$G$237,$G178)</f>
        <v>0</v>
      </c>
      <c r="AW178" s="2">
        <f>SUMIFS(Import!AW$2:AW$237,Import!$F$2:$F$237,$F178,Import!$G$2:$G$237,$G178)</f>
        <v>0</v>
      </c>
      <c r="AX178" s="2">
        <f>SUMIFS(Import!AX$2:AX$237,Import!$F$2:$F$237,$F178,Import!$G$2:$G$237,$G178)</f>
        <v>0</v>
      </c>
      <c r="AY178" s="2">
        <f t="shared" si="92"/>
        <v>0</v>
      </c>
      <c r="AZ178" s="2">
        <f t="shared" si="92"/>
        <v>0</v>
      </c>
      <c r="BA178" s="2">
        <f t="shared" si="92"/>
        <v>0</v>
      </c>
      <c r="BB178" s="2">
        <f>SUMIFS(Import!BB$2:BB$237,Import!$F$2:$F$237,$F178,Import!$G$2:$G$237,$G178)</f>
        <v>0</v>
      </c>
      <c r="BC178" s="2">
        <f>SUMIFS(Import!BC$2:BC$237,Import!$F$2:$F$237,$F178,Import!$G$2:$G$237,$G178)</f>
        <v>0</v>
      </c>
      <c r="BD178" s="2">
        <f>SUMIFS(Import!BD$2:BD$237,Import!$F$2:$F$237,$F178,Import!$G$2:$G$237,$G178)</f>
        <v>0</v>
      </c>
      <c r="BE178" s="2">
        <f>SUMIFS(Import!BE$2:BE$237,Import!$F$2:$F$237,$F178,Import!$G$2:$G$237,$G178)</f>
        <v>0</v>
      </c>
      <c r="BF178" s="2">
        <f t="shared" si="93"/>
        <v>0</v>
      </c>
      <c r="BG178" s="2">
        <f t="shared" si="93"/>
        <v>0</v>
      </c>
      <c r="BH178" s="2">
        <f t="shared" si="93"/>
        <v>0</v>
      </c>
      <c r="BI178" s="2">
        <f>SUMIFS(Import!BI$2:BI$237,Import!$F$2:$F$237,$F178,Import!$G$2:$G$237,$G178)</f>
        <v>0</v>
      </c>
      <c r="BJ178" s="2">
        <f>SUMIFS(Import!BJ$2:BJ$237,Import!$F$2:$F$237,$F178,Import!$G$2:$G$237,$G178)</f>
        <v>0</v>
      </c>
      <c r="BK178" s="2">
        <f>SUMIFS(Import!BK$2:BK$237,Import!$F$2:$F$237,$F178,Import!$G$2:$G$237,$G178)</f>
        <v>0</v>
      </c>
      <c r="BL178" s="2">
        <f>SUMIFS(Import!BL$2:BL$237,Import!$F$2:$F$237,$F178,Import!$G$2:$G$237,$G178)</f>
        <v>0</v>
      </c>
      <c r="BM178" s="2">
        <f t="shared" si="94"/>
        <v>0</v>
      </c>
      <c r="BN178" s="2">
        <f t="shared" si="94"/>
        <v>0</v>
      </c>
      <c r="BO178" s="2">
        <f t="shared" si="94"/>
        <v>0</v>
      </c>
      <c r="BP178" s="2">
        <f>SUMIFS(Import!BP$2:BP$237,Import!$F$2:$F$237,$F178,Import!$G$2:$G$237,$G178)</f>
        <v>0</v>
      </c>
      <c r="BQ178" s="2">
        <f>SUMIFS(Import!BQ$2:BQ$237,Import!$F$2:$F$237,$F178,Import!$G$2:$G$237,$G178)</f>
        <v>0</v>
      </c>
      <c r="BR178" s="2">
        <f>SUMIFS(Import!BR$2:BR$237,Import!$F$2:$F$237,$F178,Import!$G$2:$G$237,$G178)</f>
        <v>0</v>
      </c>
      <c r="BS178" s="2">
        <f>SUMIFS(Import!BS$2:BS$237,Import!$F$2:$F$237,$F178,Import!$G$2:$G$237,$G178)</f>
        <v>0</v>
      </c>
      <c r="BT178" s="2">
        <f t="shared" si="95"/>
        <v>0</v>
      </c>
      <c r="BU178" s="2">
        <f t="shared" si="95"/>
        <v>0</v>
      </c>
      <c r="BV178" s="2">
        <f t="shared" si="95"/>
        <v>0</v>
      </c>
      <c r="BW178" s="2">
        <f>SUMIFS(Import!BW$2:BW$237,Import!$F$2:$F$237,$F178,Import!$G$2:$G$237,$G178)</f>
        <v>0</v>
      </c>
      <c r="BX178" s="2">
        <f>SUMIFS(Import!BX$2:BX$237,Import!$F$2:$F$237,$F178,Import!$G$2:$G$237,$G178)</f>
        <v>0</v>
      </c>
      <c r="BY178" s="2">
        <f>SUMIFS(Import!BY$2:BY$237,Import!$F$2:$F$237,$F178,Import!$G$2:$G$237,$G178)</f>
        <v>0</v>
      </c>
      <c r="BZ178" s="2">
        <f>SUMIFS(Import!BZ$2:BZ$237,Import!$F$2:$F$237,$F178,Import!$G$2:$G$237,$G178)</f>
        <v>0</v>
      </c>
      <c r="CA178" s="2">
        <f t="shared" si="96"/>
        <v>0</v>
      </c>
      <c r="CB178" s="2">
        <f t="shared" si="96"/>
        <v>0</v>
      </c>
      <c r="CC178" s="2">
        <f t="shared" si="96"/>
        <v>0</v>
      </c>
      <c r="CD178" s="2">
        <f>SUMIFS(Import!CD$2:CD$237,Import!$F$2:$F$237,$F178,Import!$G$2:$G$237,$G178)</f>
        <v>0</v>
      </c>
      <c r="CE178" s="2">
        <f>SUMIFS(Import!CE$2:CE$237,Import!$F$2:$F$237,$F178,Import!$G$2:$G$237,$G178)</f>
        <v>0</v>
      </c>
      <c r="CF178" s="2">
        <f>SUMIFS(Import!CF$2:CF$237,Import!$F$2:$F$237,$F178,Import!$G$2:$G$237,$G178)</f>
        <v>0</v>
      </c>
      <c r="CG178" s="2">
        <f>SUMIFS(Import!CG$2:CG$237,Import!$F$2:$F$237,$F178,Import!$G$2:$G$237,$G178)</f>
        <v>0</v>
      </c>
      <c r="CH178" s="2">
        <f t="shared" si="97"/>
        <v>0</v>
      </c>
      <c r="CI178" s="2">
        <f t="shared" si="97"/>
        <v>0</v>
      </c>
      <c r="CJ178" s="2">
        <f t="shared" si="97"/>
        <v>0</v>
      </c>
      <c r="CK178" s="2">
        <f>SUMIFS(Import!CK$2:CK$237,Import!$F$2:$F$237,$F178,Import!$G$2:$G$237,$G178)</f>
        <v>0</v>
      </c>
      <c r="CL178" s="2">
        <f>SUMIFS(Import!CL$2:CL$237,Import!$F$2:$F$237,$F178,Import!$G$2:$G$237,$G178)</f>
        <v>0</v>
      </c>
      <c r="CM178" s="2">
        <f>SUMIFS(Import!CM$2:CM$237,Import!$F$2:$F$237,$F178,Import!$G$2:$G$237,$G178)</f>
        <v>0</v>
      </c>
      <c r="CN178" s="2">
        <f>SUMIFS(Import!CN$2:CN$237,Import!$F$2:$F$237,$F178,Import!$G$2:$G$237,$G178)</f>
        <v>0</v>
      </c>
      <c r="CO178" s="3">
        <f t="shared" si="98"/>
        <v>0</v>
      </c>
      <c r="CP178" s="3">
        <f t="shared" si="98"/>
        <v>0</v>
      </c>
      <c r="CQ178" s="3">
        <f t="shared" si="98"/>
        <v>0</v>
      </c>
      <c r="CR178" s="2">
        <f>SUMIFS(Import!CR$2:CR$237,Import!$F$2:$F$237,$F178,Import!$G$2:$G$237,$G178)</f>
        <v>0</v>
      </c>
      <c r="CS178" s="2">
        <f>SUMIFS(Import!CS$2:CS$237,Import!$F$2:$F$237,$F178,Import!$G$2:$G$237,$G178)</f>
        <v>0</v>
      </c>
      <c r="CT178" s="2">
        <f>SUMIFS(Import!CT$2:CT$237,Import!$F$2:$F$237,$F178,Import!$G$2:$G$237,$G178)</f>
        <v>0</v>
      </c>
    </row>
    <row r="179" spans="1:98" x14ac:dyDescent="0.25">
      <c r="A179" s="2" t="s">
        <v>38</v>
      </c>
      <c r="B179" s="2" t="s">
        <v>39</v>
      </c>
      <c r="C179" s="2">
        <v>2</v>
      </c>
      <c r="D179" s="2" t="s">
        <v>53</v>
      </c>
      <c r="E179" s="2">
        <v>43</v>
      </c>
      <c r="F179" s="2" t="s">
        <v>75</v>
      </c>
      <c r="G179" s="2">
        <v>2</v>
      </c>
      <c r="H179" s="2">
        <f>IF(SUMIFS(Import!H$2:H$237,Import!$F$2:$F$237,$F179,Import!$G$2:$G$237,$G179)=0,Data_T1!$H179,SUMIFS(Import!H$2:H$237,Import!$F$2:$F$237,$F179,Import!$G$2:$G$237,$G179))</f>
        <v>266</v>
      </c>
      <c r="I179" s="2">
        <f>SUMIFS(Import!I$2:I$237,Import!$F$2:$F$237,$F179,Import!$G$2:$G$237,$G179)</f>
        <v>96</v>
      </c>
      <c r="J179" s="2">
        <f>SUMIFS(Import!J$2:J$237,Import!$F$2:$F$237,$F179,Import!$G$2:$G$237,$G179)</f>
        <v>36.090000000000003</v>
      </c>
      <c r="K179" s="2">
        <f>SUMIFS(Import!K$2:K$237,Import!$F$2:$F$237,$F179,Import!$G$2:$G$237,$G179)</f>
        <v>170</v>
      </c>
      <c r="L179" s="2">
        <f>SUMIFS(Import!L$2:L$237,Import!$F$2:$F$237,$F179,Import!$G$2:$G$237,$G179)</f>
        <v>63.91</v>
      </c>
      <c r="M179" s="2">
        <f>SUMIFS(Import!M$2:M$237,Import!$F$2:$F$237,$F179,Import!$G$2:$G$237,$G179)</f>
        <v>3</v>
      </c>
      <c r="N179" s="2">
        <f>SUMIFS(Import!N$2:N$237,Import!$F$2:$F$237,$F179,Import!$G$2:$G$237,$G179)</f>
        <v>1.1299999999999999</v>
      </c>
      <c r="O179" s="2">
        <f>SUMIFS(Import!O$2:O$237,Import!$F$2:$F$237,$F179,Import!$G$2:$G$237,$G179)</f>
        <v>1.76</v>
      </c>
      <c r="P179" s="2">
        <f>SUMIFS(Import!P$2:P$237,Import!$F$2:$F$237,$F179,Import!$G$2:$G$237,$G179)</f>
        <v>9</v>
      </c>
      <c r="Q179" s="2">
        <f>SUMIFS(Import!Q$2:Q$237,Import!$F$2:$F$237,$F179,Import!$G$2:$G$237,$G179)</f>
        <v>3.38</v>
      </c>
      <c r="R179" s="2">
        <f>SUMIFS(Import!R$2:R$237,Import!$F$2:$F$237,$F179,Import!$G$2:$G$237,$G179)</f>
        <v>5.29</v>
      </c>
      <c r="S179" s="2">
        <f>SUMIFS(Import!S$2:S$237,Import!$F$2:$F$237,$F179,Import!$G$2:$G$237,$G179)</f>
        <v>158</v>
      </c>
      <c r="T179" s="2">
        <f>SUMIFS(Import!T$2:T$237,Import!$F$2:$F$237,$F179,Import!$G$2:$G$237,$G179)</f>
        <v>59.4</v>
      </c>
      <c r="U179" s="2">
        <f>SUMIFS(Import!U$2:U$237,Import!$F$2:$F$237,$F179,Import!$G$2:$G$237,$G179)</f>
        <v>92.94</v>
      </c>
      <c r="V179" s="2">
        <f>SUMIFS(Import!V$2:V$237,Import!$F$2:$F$237,$F179,Import!$G$2:$G$237,$G179)</f>
        <v>1</v>
      </c>
      <c r="W179" s="2" t="str">
        <f t="shared" si="88"/>
        <v>F</v>
      </c>
      <c r="X179" s="2" t="str">
        <f t="shared" si="88"/>
        <v>IRITI</v>
      </c>
      <c r="Y179" s="2" t="str">
        <f t="shared" si="88"/>
        <v>Teura</v>
      </c>
      <c r="Z179" s="2">
        <f>SUMIFS(Import!Z$2:Z$237,Import!$F$2:$F$237,$F179,Import!$G$2:$G$237,$G179)</f>
        <v>52</v>
      </c>
      <c r="AA179" s="2">
        <f>SUMIFS(Import!AA$2:AA$237,Import!$F$2:$F$237,$F179,Import!$G$2:$G$237,$G179)</f>
        <v>19.55</v>
      </c>
      <c r="AB179" s="2">
        <f>SUMIFS(Import!AB$2:AB$237,Import!$F$2:$F$237,$F179,Import!$G$2:$G$237,$G179)</f>
        <v>32.909999999999997</v>
      </c>
      <c r="AC179" s="2">
        <f>SUMIFS(Import!AC$2:AC$237,Import!$F$2:$F$237,$F179,Import!$G$2:$G$237,$G179)</f>
        <v>3</v>
      </c>
      <c r="AD179" s="2" t="str">
        <f t="shared" si="89"/>
        <v>F</v>
      </c>
      <c r="AE179" s="2" t="str">
        <f t="shared" si="89"/>
        <v>SANQUER</v>
      </c>
      <c r="AF179" s="2" t="str">
        <f t="shared" si="89"/>
        <v>Nicole</v>
      </c>
      <c r="AG179" s="2">
        <f>SUMIFS(Import!AG$2:AG$237,Import!$F$2:$F$237,$F179,Import!$G$2:$G$237,$G179)</f>
        <v>106</v>
      </c>
      <c r="AH179" s="2">
        <f>SUMIFS(Import!AH$2:AH$237,Import!$F$2:$F$237,$F179,Import!$G$2:$G$237,$G179)</f>
        <v>39.85</v>
      </c>
      <c r="AI179" s="2">
        <f>SUMIFS(Import!AI$2:AI$237,Import!$F$2:$F$237,$F179,Import!$G$2:$G$237,$G179)</f>
        <v>67.09</v>
      </c>
      <c r="AJ179" s="2">
        <f>SUMIFS(Import!AJ$2:AJ$237,Import!$F$2:$F$237,$F179,Import!$G$2:$G$237,$G179)</f>
        <v>0</v>
      </c>
      <c r="AK179" s="2">
        <f t="shared" si="90"/>
        <v>0</v>
      </c>
      <c r="AL179" s="2">
        <f t="shared" si="90"/>
        <v>0</v>
      </c>
      <c r="AM179" s="2">
        <f t="shared" si="90"/>
        <v>0</v>
      </c>
      <c r="AN179" s="2">
        <f>SUMIFS(Import!AN$2:AN$237,Import!$F$2:$F$237,$F179,Import!$G$2:$G$237,$G179)</f>
        <v>0</v>
      </c>
      <c r="AO179" s="2">
        <f>SUMIFS(Import!AO$2:AO$237,Import!$F$2:$F$237,$F179,Import!$G$2:$G$237,$G179)</f>
        <v>0</v>
      </c>
      <c r="AP179" s="2">
        <f>SUMIFS(Import!AP$2:AP$237,Import!$F$2:$F$237,$F179,Import!$G$2:$G$237,$G179)</f>
        <v>0</v>
      </c>
      <c r="AQ179" s="2">
        <f>SUMIFS(Import!AQ$2:AQ$237,Import!$F$2:$F$237,$F179,Import!$G$2:$G$237,$G179)</f>
        <v>0</v>
      </c>
      <c r="AR179" s="2">
        <f t="shared" si="91"/>
        <v>0</v>
      </c>
      <c r="AS179" s="2">
        <f t="shared" si="91"/>
        <v>0</v>
      </c>
      <c r="AT179" s="2">
        <f t="shared" si="91"/>
        <v>0</v>
      </c>
      <c r="AU179" s="2">
        <f>SUMIFS(Import!AU$2:AU$237,Import!$F$2:$F$237,$F179,Import!$G$2:$G$237,$G179)</f>
        <v>0</v>
      </c>
      <c r="AV179" s="2">
        <f>SUMIFS(Import!AV$2:AV$237,Import!$F$2:$F$237,$F179,Import!$G$2:$G$237,$G179)</f>
        <v>0</v>
      </c>
      <c r="AW179" s="2">
        <f>SUMIFS(Import!AW$2:AW$237,Import!$F$2:$F$237,$F179,Import!$G$2:$G$237,$G179)</f>
        <v>0</v>
      </c>
      <c r="AX179" s="2">
        <f>SUMIFS(Import!AX$2:AX$237,Import!$F$2:$F$237,$F179,Import!$G$2:$G$237,$G179)</f>
        <v>0</v>
      </c>
      <c r="AY179" s="2">
        <f t="shared" si="92"/>
        <v>0</v>
      </c>
      <c r="AZ179" s="2">
        <f t="shared" si="92"/>
        <v>0</v>
      </c>
      <c r="BA179" s="2">
        <f t="shared" si="92"/>
        <v>0</v>
      </c>
      <c r="BB179" s="2">
        <f>SUMIFS(Import!BB$2:BB$237,Import!$F$2:$F$237,$F179,Import!$G$2:$G$237,$G179)</f>
        <v>0</v>
      </c>
      <c r="BC179" s="2">
        <f>SUMIFS(Import!BC$2:BC$237,Import!$F$2:$F$237,$F179,Import!$G$2:$G$237,$G179)</f>
        <v>0</v>
      </c>
      <c r="BD179" s="2">
        <f>SUMIFS(Import!BD$2:BD$237,Import!$F$2:$F$237,$F179,Import!$G$2:$G$237,$G179)</f>
        <v>0</v>
      </c>
      <c r="BE179" s="2">
        <f>SUMIFS(Import!BE$2:BE$237,Import!$F$2:$F$237,$F179,Import!$G$2:$G$237,$G179)</f>
        <v>0</v>
      </c>
      <c r="BF179" s="2">
        <f t="shared" si="93"/>
        <v>0</v>
      </c>
      <c r="BG179" s="2">
        <f t="shared" si="93"/>
        <v>0</v>
      </c>
      <c r="BH179" s="2">
        <f t="shared" si="93"/>
        <v>0</v>
      </c>
      <c r="BI179" s="2">
        <f>SUMIFS(Import!BI$2:BI$237,Import!$F$2:$F$237,$F179,Import!$G$2:$G$237,$G179)</f>
        <v>0</v>
      </c>
      <c r="BJ179" s="2">
        <f>SUMIFS(Import!BJ$2:BJ$237,Import!$F$2:$F$237,$F179,Import!$G$2:$G$237,$G179)</f>
        <v>0</v>
      </c>
      <c r="BK179" s="2">
        <f>SUMIFS(Import!BK$2:BK$237,Import!$F$2:$F$237,$F179,Import!$G$2:$G$237,$G179)</f>
        <v>0</v>
      </c>
      <c r="BL179" s="2">
        <f>SUMIFS(Import!BL$2:BL$237,Import!$F$2:$F$237,$F179,Import!$G$2:$G$237,$G179)</f>
        <v>0</v>
      </c>
      <c r="BM179" s="2">
        <f t="shared" si="94"/>
        <v>0</v>
      </c>
      <c r="BN179" s="2">
        <f t="shared" si="94"/>
        <v>0</v>
      </c>
      <c r="BO179" s="2">
        <f t="shared" si="94"/>
        <v>0</v>
      </c>
      <c r="BP179" s="2">
        <f>SUMIFS(Import!BP$2:BP$237,Import!$F$2:$F$237,$F179,Import!$G$2:$G$237,$G179)</f>
        <v>0</v>
      </c>
      <c r="BQ179" s="2">
        <f>SUMIFS(Import!BQ$2:BQ$237,Import!$F$2:$F$237,$F179,Import!$G$2:$G$237,$G179)</f>
        <v>0</v>
      </c>
      <c r="BR179" s="2">
        <f>SUMIFS(Import!BR$2:BR$237,Import!$F$2:$F$237,$F179,Import!$G$2:$G$237,$G179)</f>
        <v>0</v>
      </c>
      <c r="BS179" s="2">
        <f>SUMIFS(Import!BS$2:BS$237,Import!$F$2:$F$237,$F179,Import!$G$2:$G$237,$G179)</f>
        <v>0</v>
      </c>
      <c r="BT179" s="2">
        <f t="shared" si="95"/>
        <v>0</v>
      </c>
      <c r="BU179" s="2">
        <f t="shared" si="95"/>
        <v>0</v>
      </c>
      <c r="BV179" s="2">
        <f t="shared" si="95"/>
        <v>0</v>
      </c>
      <c r="BW179" s="2">
        <f>SUMIFS(Import!BW$2:BW$237,Import!$F$2:$F$237,$F179,Import!$G$2:$G$237,$G179)</f>
        <v>0</v>
      </c>
      <c r="BX179" s="2">
        <f>SUMIFS(Import!BX$2:BX$237,Import!$F$2:$F$237,$F179,Import!$G$2:$G$237,$G179)</f>
        <v>0</v>
      </c>
      <c r="BY179" s="2">
        <f>SUMIFS(Import!BY$2:BY$237,Import!$F$2:$F$237,$F179,Import!$G$2:$G$237,$G179)</f>
        <v>0</v>
      </c>
      <c r="BZ179" s="2">
        <f>SUMIFS(Import!BZ$2:BZ$237,Import!$F$2:$F$237,$F179,Import!$G$2:$G$237,$G179)</f>
        <v>0</v>
      </c>
      <c r="CA179" s="2">
        <f t="shared" si="96"/>
        <v>0</v>
      </c>
      <c r="CB179" s="2">
        <f t="shared" si="96"/>
        <v>0</v>
      </c>
      <c r="CC179" s="2">
        <f t="shared" si="96"/>
        <v>0</v>
      </c>
      <c r="CD179" s="2">
        <f>SUMIFS(Import!CD$2:CD$237,Import!$F$2:$F$237,$F179,Import!$G$2:$G$237,$G179)</f>
        <v>0</v>
      </c>
      <c r="CE179" s="2">
        <f>SUMIFS(Import!CE$2:CE$237,Import!$F$2:$F$237,$F179,Import!$G$2:$G$237,$G179)</f>
        <v>0</v>
      </c>
      <c r="CF179" s="2">
        <f>SUMIFS(Import!CF$2:CF$237,Import!$F$2:$F$237,$F179,Import!$G$2:$G$237,$G179)</f>
        <v>0</v>
      </c>
      <c r="CG179" s="2">
        <f>SUMIFS(Import!CG$2:CG$237,Import!$F$2:$F$237,$F179,Import!$G$2:$G$237,$G179)</f>
        <v>0</v>
      </c>
      <c r="CH179" s="2">
        <f t="shared" si="97"/>
        <v>0</v>
      </c>
      <c r="CI179" s="2">
        <f t="shared" si="97"/>
        <v>0</v>
      </c>
      <c r="CJ179" s="2">
        <f t="shared" si="97"/>
        <v>0</v>
      </c>
      <c r="CK179" s="2">
        <f>SUMIFS(Import!CK$2:CK$237,Import!$F$2:$F$237,$F179,Import!$G$2:$G$237,$G179)</f>
        <v>0</v>
      </c>
      <c r="CL179" s="2">
        <f>SUMIFS(Import!CL$2:CL$237,Import!$F$2:$F$237,$F179,Import!$G$2:$G$237,$G179)</f>
        <v>0</v>
      </c>
      <c r="CM179" s="2">
        <f>SUMIFS(Import!CM$2:CM$237,Import!$F$2:$F$237,$F179,Import!$G$2:$G$237,$G179)</f>
        <v>0</v>
      </c>
      <c r="CN179" s="2">
        <f>SUMIFS(Import!CN$2:CN$237,Import!$F$2:$F$237,$F179,Import!$G$2:$G$237,$G179)</f>
        <v>0</v>
      </c>
      <c r="CO179" s="3">
        <f t="shared" si="98"/>
        <v>0</v>
      </c>
      <c r="CP179" s="3">
        <f t="shared" si="98"/>
        <v>0</v>
      </c>
      <c r="CQ179" s="3">
        <f t="shared" si="98"/>
        <v>0</v>
      </c>
      <c r="CR179" s="2">
        <f>SUMIFS(Import!CR$2:CR$237,Import!$F$2:$F$237,$F179,Import!$G$2:$G$237,$G179)</f>
        <v>0</v>
      </c>
      <c r="CS179" s="2">
        <f>SUMIFS(Import!CS$2:CS$237,Import!$F$2:$F$237,$F179,Import!$G$2:$G$237,$G179)</f>
        <v>0</v>
      </c>
      <c r="CT179" s="2">
        <f>SUMIFS(Import!CT$2:CT$237,Import!$F$2:$F$237,$F179,Import!$G$2:$G$237,$G179)</f>
        <v>0</v>
      </c>
    </row>
    <row r="180" spans="1:98" x14ac:dyDescent="0.25">
      <c r="A180" s="2" t="s">
        <v>38</v>
      </c>
      <c r="B180" s="2" t="s">
        <v>39</v>
      </c>
      <c r="C180" s="2">
        <v>2</v>
      </c>
      <c r="D180" s="2" t="s">
        <v>53</v>
      </c>
      <c r="E180" s="2">
        <v>43</v>
      </c>
      <c r="F180" s="2" t="s">
        <v>75</v>
      </c>
      <c r="G180" s="2">
        <v>3</v>
      </c>
      <c r="H180" s="2">
        <f>IF(SUMIFS(Import!H$2:H$237,Import!$F$2:$F$237,$F180,Import!$G$2:$G$237,$G180)=0,Data_T1!$H180,SUMIFS(Import!H$2:H$237,Import!$F$2:$F$237,$F180,Import!$G$2:$G$237,$G180))</f>
        <v>180</v>
      </c>
      <c r="I180" s="2">
        <f>SUMIFS(Import!I$2:I$237,Import!$F$2:$F$237,$F180,Import!$G$2:$G$237,$G180)</f>
        <v>53</v>
      </c>
      <c r="J180" s="2">
        <f>SUMIFS(Import!J$2:J$237,Import!$F$2:$F$237,$F180,Import!$G$2:$G$237,$G180)</f>
        <v>29.44</v>
      </c>
      <c r="K180" s="2">
        <f>SUMIFS(Import!K$2:K$237,Import!$F$2:$F$237,$F180,Import!$G$2:$G$237,$G180)</f>
        <v>127</v>
      </c>
      <c r="L180" s="2">
        <f>SUMIFS(Import!L$2:L$237,Import!$F$2:$F$237,$F180,Import!$G$2:$G$237,$G180)</f>
        <v>70.56</v>
      </c>
      <c r="M180" s="2">
        <f>SUMIFS(Import!M$2:M$237,Import!$F$2:$F$237,$F180,Import!$G$2:$G$237,$G180)</f>
        <v>0</v>
      </c>
      <c r="N180" s="2">
        <f>SUMIFS(Import!N$2:N$237,Import!$F$2:$F$237,$F180,Import!$G$2:$G$237,$G180)</f>
        <v>0</v>
      </c>
      <c r="O180" s="2">
        <f>SUMIFS(Import!O$2:O$237,Import!$F$2:$F$237,$F180,Import!$G$2:$G$237,$G180)</f>
        <v>0</v>
      </c>
      <c r="P180" s="2">
        <f>SUMIFS(Import!P$2:P$237,Import!$F$2:$F$237,$F180,Import!$G$2:$G$237,$G180)</f>
        <v>5</v>
      </c>
      <c r="Q180" s="2">
        <f>SUMIFS(Import!Q$2:Q$237,Import!$F$2:$F$237,$F180,Import!$G$2:$G$237,$G180)</f>
        <v>2.78</v>
      </c>
      <c r="R180" s="2">
        <f>SUMIFS(Import!R$2:R$237,Import!$F$2:$F$237,$F180,Import!$G$2:$G$237,$G180)</f>
        <v>3.94</v>
      </c>
      <c r="S180" s="2">
        <f>SUMIFS(Import!S$2:S$237,Import!$F$2:$F$237,$F180,Import!$G$2:$G$237,$G180)</f>
        <v>122</v>
      </c>
      <c r="T180" s="2">
        <f>SUMIFS(Import!T$2:T$237,Import!$F$2:$F$237,$F180,Import!$G$2:$G$237,$G180)</f>
        <v>67.78</v>
      </c>
      <c r="U180" s="2">
        <f>SUMIFS(Import!U$2:U$237,Import!$F$2:$F$237,$F180,Import!$G$2:$G$237,$G180)</f>
        <v>96.06</v>
      </c>
      <c r="V180" s="2">
        <f>SUMIFS(Import!V$2:V$237,Import!$F$2:$F$237,$F180,Import!$G$2:$G$237,$G180)</f>
        <v>1</v>
      </c>
      <c r="W180" s="2" t="str">
        <f t="shared" si="88"/>
        <v>F</v>
      </c>
      <c r="X180" s="2" t="str">
        <f t="shared" si="88"/>
        <v>IRITI</v>
      </c>
      <c r="Y180" s="2" t="str">
        <f t="shared" si="88"/>
        <v>Teura</v>
      </c>
      <c r="Z180" s="2">
        <f>SUMIFS(Import!Z$2:Z$237,Import!$F$2:$F$237,$F180,Import!$G$2:$G$237,$G180)</f>
        <v>60</v>
      </c>
      <c r="AA180" s="2">
        <f>SUMIFS(Import!AA$2:AA$237,Import!$F$2:$F$237,$F180,Import!$G$2:$G$237,$G180)</f>
        <v>33.33</v>
      </c>
      <c r="AB180" s="2">
        <f>SUMIFS(Import!AB$2:AB$237,Import!$F$2:$F$237,$F180,Import!$G$2:$G$237,$G180)</f>
        <v>49.18</v>
      </c>
      <c r="AC180" s="2">
        <f>SUMIFS(Import!AC$2:AC$237,Import!$F$2:$F$237,$F180,Import!$G$2:$G$237,$G180)</f>
        <v>3</v>
      </c>
      <c r="AD180" s="2" t="str">
        <f t="shared" si="89"/>
        <v>F</v>
      </c>
      <c r="AE180" s="2" t="str">
        <f t="shared" si="89"/>
        <v>SANQUER</v>
      </c>
      <c r="AF180" s="2" t="str">
        <f t="shared" si="89"/>
        <v>Nicole</v>
      </c>
      <c r="AG180" s="2">
        <f>SUMIFS(Import!AG$2:AG$237,Import!$F$2:$F$237,$F180,Import!$G$2:$G$237,$G180)</f>
        <v>62</v>
      </c>
      <c r="AH180" s="2">
        <f>SUMIFS(Import!AH$2:AH$237,Import!$F$2:$F$237,$F180,Import!$G$2:$G$237,$G180)</f>
        <v>34.44</v>
      </c>
      <c r="AI180" s="2">
        <f>SUMIFS(Import!AI$2:AI$237,Import!$F$2:$F$237,$F180,Import!$G$2:$G$237,$G180)</f>
        <v>50.82</v>
      </c>
      <c r="AJ180" s="2">
        <f>SUMIFS(Import!AJ$2:AJ$237,Import!$F$2:$F$237,$F180,Import!$G$2:$G$237,$G180)</f>
        <v>0</v>
      </c>
      <c r="AK180" s="2">
        <f t="shared" si="90"/>
        <v>0</v>
      </c>
      <c r="AL180" s="2">
        <f t="shared" si="90"/>
        <v>0</v>
      </c>
      <c r="AM180" s="2">
        <f t="shared" si="90"/>
        <v>0</v>
      </c>
      <c r="AN180" s="2">
        <f>SUMIFS(Import!AN$2:AN$237,Import!$F$2:$F$237,$F180,Import!$G$2:$G$237,$G180)</f>
        <v>0</v>
      </c>
      <c r="AO180" s="2">
        <f>SUMIFS(Import!AO$2:AO$237,Import!$F$2:$F$237,$F180,Import!$G$2:$G$237,$G180)</f>
        <v>0</v>
      </c>
      <c r="AP180" s="2">
        <f>SUMIFS(Import!AP$2:AP$237,Import!$F$2:$F$237,$F180,Import!$G$2:$G$237,$G180)</f>
        <v>0</v>
      </c>
      <c r="AQ180" s="2">
        <f>SUMIFS(Import!AQ$2:AQ$237,Import!$F$2:$F$237,$F180,Import!$G$2:$G$237,$G180)</f>
        <v>0</v>
      </c>
      <c r="AR180" s="2">
        <f t="shared" si="91"/>
        <v>0</v>
      </c>
      <c r="AS180" s="2">
        <f t="shared" si="91"/>
        <v>0</v>
      </c>
      <c r="AT180" s="2">
        <f t="shared" si="91"/>
        <v>0</v>
      </c>
      <c r="AU180" s="2">
        <f>SUMIFS(Import!AU$2:AU$237,Import!$F$2:$F$237,$F180,Import!$G$2:$G$237,$G180)</f>
        <v>0</v>
      </c>
      <c r="AV180" s="2">
        <f>SUMIFS(Import!AV$2:AV$237,Import!$F$2:$F$237,$F180,Import!$G$2:$G$237,$G180)</f>
        <v>0</v>
      </c>
      <c r="AW180" s="2">
        <f>SUMIFS(Import!AW$2:AW$237,Import!$F$2:$F$237,$F180,Import!$G$2:$G$237,$G180)</f>
        <v>0</v>
      </c>
      <c r="AX180" s="2">
        <f>SUMIFS(Import!AX$2:AX$237,Import!$F$2:$F$237,$F180,Import!$G$2:$G$237,$G180)</f>
        <v>0</v>
      </c>
      <c r="AY180" s="2">
        <f t="shared" si="92"/>
        <v>0</v>
      </c>
      <c r="AZ180" s="2">
        <f t="shared" si="92"/>
        <v>0</v>
      </c>
      <c r="BA180" s="2">
        <f t="shared" si="92"/>
        <v>0</v>
      </c>
      <c r="BB180" s="2">
        <f>SUMIFS(Import!BB$2:BB$237,Import!$F$2:$F$237,$F180,Import!$G$2:$G$237,$G180)</f>
        <v>0</v>
      </c>
      <c r="BC180" s="2">
        <f>SUMIFS(Import!BC$2:BC$237,Import!$F$2:$F$237,$F180,Import!$G$2:$G$237,$G180)</f>
        <v>0</v>
      </c>
      <c r="BD180" s="2">
        <f>SUMIFS(Import!BD$2:BD$237,Import!$F$2:$F$237,$F180,Import!$G$2:$G$237,$G180)</f>
        <v>0</v>
      </c>
      <c r="BE180" s="2">
        <f>SUMIFS(Import!BE$2:BE$237,Import!$F$2:$F$237,$F180,Import!$G$2:$G$237,$G180)</f>
        <v>0</v>
      </c>
      <c r="BF180" s="2">
        <f t="shared" si="93"/>
        <v>0</v>
      </c>
      <c r="BG180" s="2">
        <f t="shared" si="93"/>
        <v>0</v>
      </c>
      <c r="BH180" s="2">
        <f t="shared" si="93"/>
        <v>0</v>
      </c>
      <c r="BI180" s="2">
        <f>SUMIFS(Import!BI$2:BI$237,Import!$F$2:$F$237,$F180,Import!$G$2:$G$237,$G180)</f>
        <v>0</v>
      </c>
      <c r="BJ180" s="2">
        <f>SUMIFS(Import!BJ$2:BJ$237,Import!$F$2:$F$237,$F180,Import!$G$2:$G$237,$G180)</f>
        <v>0</v>
      </c>
      <c r="BK180" s="2">
        <f>SUMIFS(Import!BK$2:BK$237,Import!$F$2:$F$237,$F180,Import!$G$2:$G$237,$G180)</f>
        <v>0</v>
      </c>
      <c r="BL180" s="2">
        <f>SUMIFS(Import!BL$2:BL$237,Import!$F$2:$F$237,$F180,Import!$G$2:$G$237,$G180)</f>
        <v>0</v>
      </c>
      <c r="BM180" s="2">
        <f t="shared" si="94"/>
        <v>0</v>
      </c>
      <c r="BN180" s="2">
        <f t="shared" si="94"/>
        <v>0</v>
      </c>
      <c r="BO180" s="2">
        <f t="shared" si="94"/>
        <v>0</v>
      </c>
      <c r="BP180" s="2">
        <f>SUMIFS(Import!BP$2:BP$237,Import!$F$2:$F$237,$F180,Import!$G$2:$G$237,$G180)</f>
        <v>0</v>
      </c>
      <c r="BQ180" s="2">
        <f>SUMIFS(Import!BQ$2:BQ$237,Import!$F$2:$F$237,$F180,Import!$G$2:$G$237,$G180)</f>
        <v>0</v>
      </c>
      <c r="BR180" s="2">
        <f>SUMIFS(Import!BR$2:BR$237,Import!$F$2:$F$237,$F180,Import!$G$2:$G$237,$G180)</f>
        <v>0</v>
      </c>
      <c r="BS180" s="2">
        <f>SUMIFS(Import!BS$2:BS$237,Import!$F$2:$F$237,$F180,Import!$G$2:$G$237,$G180)</f>
        <v>0</v>
      </c>
      <c r="BT180" s="2">
        <f t="shared" si="95"/>
        <v>0</v>
      </c>
      <c r="BU180" s="2">
        <f t="shared" si="95"/>
        <v>0</v>
      </c>
      <c r="BV180" s="2">
        <f t="shared" si="95"/>
        <v>0</v>
      </c>
      <c r="BW180" s="2">
        <f>SUMIFS(Import!BW$2:BW$237,Import!$F$2:$F$237,$F180,Import!$G$2:$G$237,$G180)</f>
        <v>0</v>
      </c>
      <c r="BX180" s="2">
        <f>SUMIFS(Import!BX$2:BX$237,Import!$F$2:$F$237,$F180,Import!$G$2:$G$237,$G180)</f>
        <v>0</v>
      </c>
      <c r="BY180" s="2">
        <f>SUMIFS(Import!BY$2:BY$237,Import!$F$2:$F$237,$F180,Import!$G$2:$G$237,$G180)</f>
        <v>0</v>
      </c>
      <c r="BZ180" s="2">
        <f>SUMIFS(Import!BZ$2:BZ$237,Import!$F$2:$F$237,$F180,Import!$G$2:$G$237,$G180)</f>
        <v>0</v>
      </c>
      <c r="CA180" s="2">
        <f t="shared" si="96"/>
        <v>0</v>
      </c>
      <c r="CB180" s="2">
        <f t="shared" si="96"/>
        <v>0</v>
      </c>
      <c r="CC180" s="2">
        <f t="shared" si="96"/>
        <v>0</v>
      </c>
      <c r="CD180" s="2">
        <f>SUMIFS(Import!CD$2:CD$237,Import!$F$2:$F$237,$F180,Import!$G$2:$G$237,$G180)</f>
        <v>0</v>
      </c>
      <c r="CE180" s="2">
        <f>SUMIFS(Import!CE$2:CE$237,Import!$F$2:$F$237,$F180,Import!$G$2:$G$237,$G180)</f>
        <v>0</v>
      </c>
      <c r="CF180" s="2">
        <f>SUMIFS(Import!CF$2:CF$237,Import!$F$2:$F$237,$F180,Import!$G$2:$G$237,$G180)</f>
        <v>0</v>
      </c>
      <c r="CG180" s="2">
        <f>SUMIFS(Import!CG$2:CG$237,Import!$F$2:$F$237,$F180,Import!$G$2:$G$237,$G180)</f>
        <v>0</v>
      </c>
      <c r="CH180" s="2">
        <f t="shared" si="97"/>
        <v>0</v>
      </c>
      <c r="CI180" s="2">
        <f t="shared" si="97"/>
        <v>0</v>
      </c>
      <c r="CJ180" s="2">
        <f t="shared" si="97"/>
        <v>0</v>
      </c>
      <c r="CK180" s="2">
        <f>SUMIFS(Import!CK$2:CK$237,Import!$F$2:$F$237,$F180,Import!$G$2:$G$237,$G180)</f>
        <v>0</v>
      </c>
      <c r="CL180" s="2">
        <f>SUMIFS(Import!CL$2:CL$237,Import!$F$2:$F$237,$F180,Import!$G$2:$G$237,$G180)</f>
        <v>0</v>
      </c>
      <c r="CM180" s="2">
        <f>SUMIFS(Import!CM$2:CM$237,Import!$F$2:$F$237,$F180,Import!$G$2:$G$237,$G180)</f>
        <v>0</v>
      </c>
      <c r="CN180" s="2">
        <f>SUMIFS(Import!CN$2:CN$237,Import!$F$2:$F$237,$F180,Import!$G$2:$G$237,$G180)</f>
        <v>0</v>
      </c>
      <c r="CO180" s="3">
        <f t="shared" si="98"/>
        <v>0</v>
      </c>
      <c r="CP180" s="3">
        <f t="shared" si="98"/>
        <v>0</v>
      </c>
      <c r="CQ180" s="3">
        <f t="shared" si="98"/>
        <v>0</v>
      </c>
      <c r="CR180" s="2">
        <f>SUMIFS(Import!CR$2:CR$237,Import!$F$2:$F$237,$F180,Import!$G$2:$G$237,$G180)</f>
        <v>0</v>
      </c>
      <c r="CS180" s="2">
        <f>SUMIFS(Import!CS$2:CS$237,Import!$F$2:$F$237,$F180,Import!$G$2:$G$237,$G180)</f>
        <v>0</v>
      </c>
      <c r="CT180" s="2">
        <f>SUMIFS(Import!CT$2:CT$237,Import!$F$2:$F$237,$F180,Import!$G$2:$G$237,$G180)</f>
        <v>0</v>
      </c>
    </row>
    <row r="181" spans="1:98" x14ac:dyDescent="0.25">
      <c r="A181" s="2" t="s">
        <v>38</v>
      </c>
      <c r="B181" s="2" t="s">
        <v>39</v>
      </c>
      <c r="C181" s="2">
        <v>2</v>
      </c>
      <c r="D181" s="2" t="s">
        <v>53</v>
      </c>
      <c r="E181" s="2">
        <v>44</v>
      </c>
      <c r="F181" s="2" t="s">
        <v>76</v>
      </c>
      <c r="G181" s="2">
        <v>1</v>
      </c>
      <c r="H181" s="2">
        <f>IF(SUMIFS(Import!H$2:H$237,Import!$F$2:$F$237,$F181,Import!$G$2:$G$237,$G181)=0,Data_T1!$H181,SUMIFS(Import!H$2:H$237,Import!$F$2:$F$237,$F181,Import!$G$2:$G$237,$G181))</f>
        <v>978</v>
      </c>
      <c r="I181" s="2">
        <f>SUMIFS(Import!I$2:I$237,Import!$F$2:$F$237,$F181,Import!$G$2:$G$237,$G181)</f>
        <v>219</v>
      </c>
      <c r="J181" s="2">
        <f>SUMIFS(Import!J$2:J$237,Import!$F$2:$F$237,$F181,Import!$G$2:$G$237,$G181)</f>
        <v>22.39</v>
      </c>
      <c r="K181" s="2">
        <f>SUMIFS(Import!K$2:K$237,Import!$F$2:$F$237,$F181,Import!$G$2:$G$237,$G181)</f>
        <v>759</v>
      </c>
      <c r="L181" s="2">
        <f>SUMIFS(Import!L$2:L$237,Import!$F$2:$F$237,$F181,Import!$G$2:$G$237,$G181)</f>
        <v>77.61</v>
      </c>
      <c r="M181" s="2">
        <f>SUMIFS(Import!M$2:M$237,Import!$F$2:$F$237,$F181,Import!$G$2:$G$237,$G181)</f>
        <v>2</v>
      </c>
      <c r="N181" s="2">
        <f>SUMIFS(Import!N$2:N$237,Import!$F$2:$F$237,$F181,Import!$G$2:$G$237,$G181)</f>
        <v>0.2</v>
      </c>
      <c r="O181" s="2">
        <f>SUMIFS(Import!O$2:O$237,Import!$F$2:$F$237,$F181,Import!$G$2:$G$237,$G181)</f>
        <v>0.26</v>
      </c>
      <c r="P181" s="2">
        <f>SUMIFS(Import!P$2:P$237,Import!$F$2:$F$237,$F181,Import!$G$2:$G$237,$G181)</f>
        <v>20</v>
      </c>
      <c r="Q181" s="2">
        <f>SUMIFS(Import!Q$2:Q$237,Import!$F$2:$F$237,$F181,Import!$G$2:$G$237,$G181)</f>
        <v>2.04</v>
      </c>
      <c r="R181" s="2">
        <f>SUMIFS(Import!R$2:R$237,Import!$F$2:$F$237,$F181,Import!$G$2:$G$237,$G181)</f>
        <v>2.64</v>
      </c>
      <c r="S181" s="2">
        <f>SUMIFS(Import!S$2:S$237,Import!$F$2:$F$237,$F181,Import!$G$2:$G$237,$G181)</f>
        <v>737</v>
      </c>
      <c r="T181" s="2">
        <f>SUMIFS(Import!T$2:T$237,Import!$F$2:$F$237,$F181,Import!$G$2:$G$237,$G181)</f>
        <v>75.36</v>
      </c>
      <c r="U181" s="2">
        <f>SUMIFS(Import!U$2:U$237,Import!$F$2:$F$237,$F181,Import!$G$2:$G$237,$G181)</f>
        <v>97.1</v>
      </c>
      <c r="V181" s="2">
        <f>SUMIFS(Import!V$2:V$237,Import!$F$2:$F$237,$F181,Import!$G$2:$G$237,$G181)</f>
        <v>1</v>
      </c>
      <c r="W181" s="2" t="str">
        <f t="shared" si="88"/>
        <v>F</v>
      </c>
      <c r="X181" s="2" t="str">
        <f t="shared" si="88"/>
        <v>IRITI</v>
      </c>
      <c r="Y181" s="2" t="str">
        <f t="shared" si="88"/>
        <v>Teura</v>
      </c>
      <c r="Z181" s="2">
        <f>SUMIFS(Import!Z$2:Z$237,Import!$F$2:$F$237,$F181,Import!$G$2:$G$237,$G181)</f>
        <v>254</v>
      </c>
      <c r="AA181" s="2">
        <f>SUMIFS(Import!AA$2:AA$237,Import!$F$2:$F$237,$F181,Import!$G$2:$G$237,$G181)</f>
        <v>25.97</v>
      </c>
      <c r="AB181" s="2">
        <f>SUMIFS(Import!AB$2:AB$237,Import!$F$2:$F$237,$F181,Import!$G$2:$G$237,$G181)</f>
        <v>34.46</v>
      </c>
      <c r="AC181" s="2">
        <f>SUMIFS(Import!AC$2:AC$237,Import!$F$2:$F$237,$F181,Import!$G$2:$G$237,$G181)</f>
        <v>3</v>
      </c>
      <c r="AD181" s="2" t="str">
        <f t="shared" si="89"/>
        <v>F</v>
      </c>
      <c r="AE181" s="2" t="str">
        <f t="shared" si="89"/>
        <v>SANQUER</v>
      </c>
      <c r="AF181" s="2" t="str">
        <f t="shared" si="89"/>
        <v>Nicole</v>
      </c>
      <c r="AG181" s="2">
        <f>SUMIFS(Import!AG$2:AG$237,Import!$F$2:$F$237,$F181,Import!$G$2:$G$237,$G181)</f>
        <v>483</v>
      </c>
      <c r="AH181" s="2">
        <f>SUMIFS(Import!AH$2:AH$237,Import!$F$2:$F$237,$F181,Import!$G$2:$G$237,$G181)</f>
        <v>49.39</v>
      </c>
      <c r="AI181" s="2">
        <f>SUMIFS(Import!AI$2:AI$237,Import!$F$2:$F$237,$F181,Import!$G$2:$G$237,$G181)</f>
        <v>65.540000000000006</v>
      </c>
      <c r="AJ181" s="2">
        <f>SUMIFS(Import!AJ$2:AJ$237,Import!$F$2:$F$237,$F181,Import!$G$2:$G$237,$G181)</f>
        <v>0</v>
      </c>
      <c r="AK181" s="2">
        <f t="shared" si="90"/>
        <v>0</v>
      </c>
      <c r="AL181" s="2">
        <f t="shared" si="90"/>
        <v>0</v>
      </c>
      <c r="AM181" s="2">
        <f t="shared" si="90"/>
        <v>0</v>
      </c>
      <c r="AN181" s="2">
        <f>SUMIFS(Import!AN$2:AN$237,Import!$F$2:$F$237,$F181,Import!$G$2:$G$237,$G181)</f>
        <v>0</v>
      </c>
      <c r="AO181" s="2">
        <f>SUMIFS(Import!AO$2:AO$237,Import!$F$2:$F$237,$F181,Import!$G$2:$G$237,$G181)</f>
        <v>0</v>
      </c>
      <c r="AP181" s="2">
        <f>SUMIFS(Import!AP$2:AP$237,Import!$F$2:$F$237,$F181,Import!$G$2:$G$237,$G181)</f>
        <v>0</v>
      </c>
      <c r="AQ181" s="2">
        <f>SUMIFS(Import!AQ$2:AQ$237,Import!$F$2:$F$237,$F181,Import!$G$2:$G$237,$G181)</f>
        <v>0</v>
      </c>
      <c r="AR181" s="2">
        <f t="shared" si="91"/>
        <v>0</v>
      </c>
      <c r="AS181" s="2">
        <f t="shared" si="91"/>
        <v>0</v>
      </c>
      <c r="AT181" s="2">
        <f t="shared" si="91"/>
        <v>0</v>
      </c>
      <c r="AU181" s="2">
        <f>SUMIFS(Import!AU$2:AU$237,Import!$F$2:$F$237,$F181,Import!$G$2:$G$237,$G181)</f>
        <v>0</v>
      </c>
      <c r="AV181" s="2">
        <f>SUMIFS(Import!AV$2:AV$237,Import!$F$2:$F$237,$F181,Import!$G$2:$G$237,$G181)</f>
        <v>0</v>
      </c>
      <c r="AW181" s="2">
        <f>SUMIFS(Import!AW$2:AW$237,Import!$F$2:$F$237,$F181,Import!$G$2:$G$237,$G181)</f>
        <v>0</v>
      </c>
      <c r="AX181" s="2">
        <f>SUMIFS(Import!AX$2:AX$237,Import!$F$2:$F$237,$F181,Import!$G$2:$G$237,$G181)</f>
        <v>0</v>
      </c>
      <c r="AY181" s="2">
        <f t="shared" si="92"/>
        <v>0</v>
      </c>
      <c r="AZ181" s="2">
        <f t="shared" si="92"/>
        <v>0</v>
      </c>
      <c r="BA181" s="2">
        <f t="shared" si="92"/>
        <v>0</v>
      </c>
      <c r="BB181" s="2">
        <f>SUMIFS(Import!BB$2:BB$237,Import!$F$2:$F$237,$F181,Import!$G$2:$G$237,$G181)</f>
        <v>0</v>
      </c>
      <c r="BC181" s="2">
        <f>SUMIFS(Import!BC$2:BC$237,Import!$F$2:$F$237,$F181,Import!$G$2:$G$237,$G181)</f>
        <v>0</v>
      </c>
      <c r="BD181" s="2">
        <f>SUMIFS(Import!BD$2:BD$237,Import!$F$2:$F$237,$F181,Import!$G$2:$G$237,$G181)</f>
        <v>0</v>
      </c>
      <c r="BE181" s="2">
        <f>SUMIFS(Import!BE$2:BE$237,Import!$F$2:$F$237,$F181,Import!$G$2:$G$237,$G181)</f>
        <v>0</v>
      </c>
      <c r="BF181" s="2">
        <f t="shared" si="93"/>
        <v>0</v>
      </c>
      <c r="BG181" s="2">
        <f t="shared" si="93"/>
        <v>0</v>
      </c>
      <c r="BH181" s="2">
        <f t="shared" si="93"/>
        <v>0</v>
      </c>
      <c r="BI181" s="2">
        <f>SUMIFS(Import!BI$2:BI$237,Import!$F$2:$F$237,$F181,Import!$G$2:$G$237,$G181)</f>
        <v>0</v>
      </c>
      <c r="BJ181" s="2">
        <f>SUMIFS(Import!BJ$2:BJ$237,Import!$F$2:$F$237,$F181,Import!$G$2:$G$237,$G181)</f>
        <v>0</v>
      </c>
      <c r="BK181" s="2">
        <f>SUMIFS(Import!BK$2:BK$237,Import!$F$2:$F$237,$F181,Import!$G$2:$G$237,$G181)</f>
        <v>0</v>
      </c>
      <c r="BL181" s="2">
        <f>SUMIFS(Import!BL$2:BL$237,Import!$F$2:$F$237,$F181,Import!$G$2:$G$237,$G181)</f>
        <v>0</v>
      </c>
      <c r="BM181" s="2">
        <f t="shared" si="94"/>
        <v>0</v>
      </c>
      <c r="BN181" s="2">
        <f t="shared" si="94"/>
        <v>0</v>
      </c>
      <c r="BO181" s="2">
        <f t="shared" si="94"/>
        <v>0</v>
      </c>
      <c r="BP181" s="2">
        <f>SUMIFS(Import!BP$2:BP$237,Import!$F$2:$F$237,$F181,Import!$G$2:$G$237,$G181)</f>
        <v>0</v>
      </c>
      <c r="BQ181" s="2">
        <f>SUMIFS(Import!BQ$2:BQ$237,Import!$F$2:$F$237,$F181,Import!$G$2:$G$237,$G181)</f>
        <v>0</v>
      </c>
      <c r="BR181" s="2">
        <f>SUMIFS(Import!BR$2:BR$237,Import!$F$2:$F$237,$F181,Import!$G$2:$G$237,$G181)</f>
        <v>0</v>
      </c>
      <c r="BS181" s="2">
        <f>SUMIFS(Import!BS$2:BS$237,Import!$F$2:$F$237,$F181,Import!$G$2:$G$237,$G181)</f>
        <v>0</v>
      </c>
      <c r="BT181" s="2">
        <f t="shared" si="95"/>
        <v>0</v>
      </c>
      <c r="BU181" s="2">
        <f t="shared" si="95"/>
        <v>0</v>
      </c>
      <c r="BV181" s="2">
        <f t="shared" si="95"/>
        <v>0</v>
      </c>
      <c r="BW181" s="2">
        <f>SUMIFS(Import!BW$2:BW$237,Import!$F$2:$F$237,$F181,Import!$G$2:$G$237,$G181)</f>
        <v>0</v>
      </c>
      <c r="BX181" s="2">
        <f>SUMIFS(Import!BX$2:BX$237,Import!$F$2:$F$237,$F181,Import!$G$2:$G$237,$G181)</f>
        <v>0</v>
      </c>
      <c r="BY181" s="2">
        <f>SUMIFS(Import!BY$2:BY$237,Import!$F$2:$F$237,$F181,Import!$G$2:$G$237,$G181)</f>
        <v>0</v>
      </c>
      <c r="BZ181" s="2">
        <f>SUMIFS(Import!BZ$2:BZ$237,Import!$F$2:$F$237,$F181,Import!$G$2:$G$237,$G181)</f>
        <v>0</v>
      </c>
      <c r="CA181" s="2">
        <f t="shared" si="96"/>
        <v>0</v>
      </c>
      <c r="CB181" s="2">
        <f t="shared" si="96"/>
        <v>0</v>
      </c>
      <c r="CC181" s="2">
        <f t="shared" si="96"/>
        <v>0</v>
      </c>
      <c r="CD181" s="2">
        <f>SUMIFS(Import!CD$2:CD$237,Import!$F$2:$F$237,$F181,Import!$G$2:$G$237,$G181)</f>
        <v>0</v>
      </c>
      <c r="CE181" s="2">
        <f>SUMIFS(Import!CE$2:CE$237,Import!$F$2:$F$237,$F181,Import!$G$2:$G$237,$G181)</f>
        <v>0</v>
      </c>
      <c r="CF181" s="2">
        <f>SUMIFS(Import!CF$2:CF$237,Import!$F$2:$F$237,$F181,Import!$G$2:$G$237,$G181)</f>
        <v>0</v>
      </c>
      <c r="CG181" s="2">
        <f>SUMIFS(Import!CG$2:CG$237,Import!$F$2:$F$237,$F181,Import!$G$2:$G$237,$G181)</f>
        <v>0</v>
      </c>
      <c r="CH181" s="2">
        <f t="shared" si="97"/>
        <v>0</v>
      </c>
      <c r="CI181" s="2">
        <f t="shared" si="97"/>
        <v>0</v>
      </c>
      <c r="CJ181" s="2">
        <f t="shared" si="97"/>
        <v>0</v>
      </c>
      <c r="CK181" s="2">
        <f>SUMIFS(Import!CK$2:CK$237,Import!$F$2:$F$237,$F181,Import!$G$2:$G$237,$G181)</f>
        <v>0</v>
      </c>
      <c r="CL181" s="2">
        <f>SUMIFS(Import!CL$2:CL$237,Import!$F$2:$F$237,$F181,Import!$G$2:$G$237,$G181)</f>
        <v>0</v>
      </c>
      <c r="CM181" s="2">
        <f>SUMIFS(Import!CM$2:CM$237,Import!$F$2:$F$237,$F181,Import!$G$2:$G$237,$G181)</f>
        <v>0</v>
      </c>
      <c r="CN181" s="2">
        <f>SUMIFS(Import!CN$2:CN$237,Import!$F$2:$F$237,$F181,Import!$G$2:$G$237,$G181)</f>
        <v>0</v>
      </c>
      <c r="CO181" s="3">
        <f t="shared" si="98"/>
        <v>0</v>
      </c>
      <c r="CP181" s="3">
        <f t="shared" si="98"/>
        <v>0</v>
      </c>
      <c r="CQ181" s="3">
        <f t="shared" si="98"/>
        <v>0</v>
      </c>
      <c r="CR181" s="2">
        <f>SUMIFS(Import!CR$2:CR$237,Import!$F$2:$F$237,$F181,Import!$G$2:$G$237,$G181)</f>
        <v>0</v>
      </c>
      <c r="CS181" s="2">
        <f>SUMIFS(Import!CS$2:CS$237,Import!$F$2:$F$237,$F181,Import!$G$2:$G$237,$G181)</f>
        <v>0</v>
      </c>
      <c r="CT181" s="2">
        <f>SUMIFS(Import!CT$2:CT$237,Import!$F$2:$F$237,$F181,Import!$G$2:$G$237,$G181)</f>
        <v>0</v>
      </c>
    </row>
    <row r="182" spans="1:98" x14ac:dyDescent="0.25">
      <c r="A182" s="2" t="s">
        <v>38</v>
      </c>
      <c r="B182" s="2" t="s">
        <v>39</v>
      </c>
      <c r="C182" s="2">
        <v>2</v>
      </c>
      <c r="D182" s="2" t="s">
        <v>53</v>
      </c>
      <c r="E182" s="2">
        <v>44</v>
      </c>
      <c r="F182" s="2" t="s">
        <v>76</v>
      </c>
      <c r="G182" s="2">
        <v>2</v>
      </c>
      <c r="H182" s="2">
        <f>IF(SUMIFS(Import!H$2:H$237,Import!$F$2:$F$237,$F182,Import!$G$2:$G$237,$G182)=0,Data_T1!$H182,SUMIFS(Import!H$2:H$237,Import!$F$2:$F$237,$F182,Import!$G$2:$G$237,$G182))</f>
        <v>645</v>
      </c>
      <c r="I182" s="2">
        <f>SUMIFS(Import!I$2:I$237,Import!$F$2:$F$237,$F182,Import!$G$2:$G$237,$G182)</f>
        <v>238</v>
      </c>
      <c r="J182" s="2">
        <f>SUMIFS(Import!J$2:J$237,Import!$F$2:$F$237,$F182,Import!$G$2:$G$237,$G182)</f>
        <v>36.9</v>
      </c>
      <c r="K182" s="2">
        <f>SUMIFS(Import!K$2:K$237,Import!$F$2:$F$237,$F182,Import!$G$2:$G$237,$G182)</f>
        <v>407</v>
      </c>
      <c r="L182" s="2">
        <f>SUMIFS(Import!L$2:L$237,Import!$F$2:$F$237,$F182,Import!$G$2:$G$237,$G182)</f>
        <v>63.1</v>
      </c>
      <c r="M182" s="2">
        <f>SUMIFS(Import!M$2:M$237,Import!$F$2:$F$237,$F182,Import!$G$2:$G$237,$G182)</f>
        <v>0</v>
      </c>
      <c r="N182" s="2">
        <f>SUMIFS(Import!N$2:N$237,Import!$F$2:$F$237,$F182,Import!$G$2:$G$237,$G182)</f>
        <v>0</v>
      </c>
      <c r="O182" s="2">
        <f>SUMIFS(Import!O$2:O$237,Import!$F$2:$F$237,$F182,Import!$G$2:$G$237,$G182)</f>
        <v>0</v>
      </c>
      <c r="P182" s="2">
        <f>SUMIFS(Import!P$2:P$237,Import!$F$2:$F$237,$F182,Import!$G$2:$G$237,$G182)</f>
        <v>6</v>
      </c>
      <c r="Q182" s="2">
        <f>SUMIFS(Import!Q$2:Q$237,Import!$F$2:$F$237,$F182,Import!$G$2:$G$237,$G182)</f>
        <v>0.93</v>
      </c>
      <c r="R182" s="2">
        <f>SUMIFS(Import!R$2:R$237,Import!$F$2:$F$237,$F182,Import!$G$2:$G$237,$G182)</f>
        <v>1.47</v>
      </c>
      <c r="S182" s="2">
        <f>SUMIFS(Import!S$2:S$237,Import!$F$2:$F$237,$F182,Import!$G$2:$G$237,$G182)</f>
        <v>401</v>
      </c>
      <c r="T182" s="2">
        <f>SUMIFS(Import!T$2:T$237,Import!$F$2:$F$237,$F182,Import!$G$2:$G$237,$G182)</f>
        <v>62.17</v>
      </c>
      <c r="U182" s="2">
        <f>SUMIFS(Import!U$2:U$237,Import!$F$2:$F$237,$F182,Import!$G$2:$G$237,$G182)</f>
        <v>98.53</v>
      </c>
      <c r="V182" s="2">
        <f>SUMIFS(Import!V$2:V$237,Import!$F$2:$F$237,$F182,Import!$G$2:$G$237,$G182)</f>
        <v>1</v>
      </c>
      <c r="W182" s="2" t="str">
        <f t="shared" ref="W182:Y201" si="99">VLOOKUP($C182,Import_Donnees,COLUMN()-2,FALSE)</f>
        <v>F</v>
      </c>
      <c r="X182" s="2" t="str">
        <f t="shared" si="99"/>
        <v>IRITI</v>
      </c>
      <c r="Y182" s="2" t="str">
        <f t="shared" si="99"/>
        <v>Teura</v>
      </c>
      <c r="Z182" s="2">
        <f>SUMIFS(Import!Z$2:Z$237,Import!$F$2:$F$237,$F182,Import!$G$2:$G$237,$G182)</f>
        <v>133</v>
      </c>
      <c r="AA182" s="2">
        <f>SUMIFS(Import!AA$2:AA$237,Import!$F$2:$F$237,$F182,Import!$G$2:$G$237,$G182)</f>
        <v>20.62</v>
      </c>
      <c r="AB182" s="2">
        <f>SUMIFS(Import!AB$2:AB$237,Import!$F$2:$F$237,$F182,Import!$G$2:$G$237,$G182)</f>
        <v>33.17</v>
      </c>
      <c r="AC182" s="2">
        <f>SUMIFS(Import!AC$2:AC$237,Import!$F$2:$F$237,$F182,Import!$G$2:$G$237,$G182)</f>
        <v>3</v>
      </c>
      <c r="AD182" s="2" t="str">
        <f t="shared" ref="AD182:AF201" si="100">VLOOKUP($C182,Import_Donnees,COLUMN()-2,FALSE)</f>
        <v>F</v>
      </c>
      <c r="AE182" s="2" t="str">
        <f t="shared" si="100"/>
        <v>SANQUER</v>
      </c>
      <c r="AF182" s="2" t="str">
        <f t="shared" si="100"/>
        <v>Nicole</v>
      </c>
      <c r="AG182" s="2">
        <f>SUMIFS(Import!AG$2:AG$237,Import!$F$2:$F$237,$F182,Import!$G$2:$G$237,$G182)</f>
        <v>268</v>
      </c>
      <c r="AH182" s="2">
        <f>SUMIFS(Import!AH$2:AH$237,Import!$F$2:$F$237,$F182,Import!$G$2:$G$237,$G182)</f>
        <v>41.55</v>
      </c>
      <c r="AI182" s="2">
        <f>SUMIFS(Import!AI$2:AI$237,Import!$F$2:$F$237,$F182,Import!$G$2:$G$237,$G182)</f>
        <v>66.83</v>
      </c>
      <c r="AJ182" s="2">
        <f>SUMIFS(Import!AJ$2:AJ$237,Import!$F$2:$F$237,$F182,Import!$G$2:$G$237,$G182)</f>
        <v>0</v>
      </c>
      <c r="AK182" s="2">
        <f t="shared" ref="AK182:AM201" si="101">VLOOKUP($C182,Import_Donnees,COLUMN()-2,FALSE)</f>
        <v>0</v>
      </c>
      <c r="AL182" s="2">
        <f t="shared" si="101"/>
        <v>0</v>
      </c>
      <c r="AM182" s="2">
        <f t="shared" si="101"/>
        <v>0</v>
      </c>
      <c r="AN182" s="2">
        <f>SUMIFS(Import!AN$2:AN$237,Import!$F$2:$F$237,$F182,Import!$G$2:$G$237,$G182)</f>
        <v>0</v>
      </c>
      <c r="AO182" s="2">
        <f>SUMIFS(Import!AO$2:AO$237,Import!$F$2:$F$237,$F182,Import!$G$2:$G$237,$G182)</f>
        <v>0</v>
      </c>
      <c r="AP182" s="2">
        <f>SUMIFS(Import!AP$2:AP$237,Import!$F$2:$F$237,$F182,Import!$G$2:$G$237,$G182)</f>
        <v>0</v>
      </c>
      <c r="AQ182" s="2">
        <f>SUMIFS(Import!AQ$2:AQ$237,Import!$F$2:$F$237,$F182,Import!$G$2:$G$237,$G182)</f>
        <v>0</v>
      </c>
      <c r="AR182" s="2">
        <f t="shared" ref="AR182:AT201" si="102">VLOOKUP($C182,Import_Donnees,COLUMN()-2,FALSE)</f>
        <v>0</v>
      </c>
      <c r="AS182" s="2">
        <f t="shared" si="102"/>
        <v>0</v>
      </c>
      <c r="AT182" s="2">
        <f t="shared" si="102"/>
        <v>0</v>
      </c>
      <c r="AU182" s="2">
        <f>SUMIFS(Import!AU$2:AU$237,Import!$F$2:$F$237,$F182,Import!$G$2:$G$237,$G182)</f>
        <v>0</v>
      </c>
      <c r="AV182" s="2">
        <f>SUMIFS(Import!AV$2:AV$237,Import!$F$2:$F$237,$F182,Import!$G$2:$G$237,$G182)</f>
        <v>0</v>
      </c>
      <c r="AW182" s="2">
        <f>SUMIFS(Import!AW$2:AW$237,Import!$F$2:$F$237,$F182,Import!$G$2:$G$237,$G182)</f>
        <v>0</v>
      </c>
      <c r="AX182" s="2">
        <f>SUMIFS(Import!AX$2:AX$237,Import!$F$2:$F$237,$F182,Import!$G$2:$G$237,$G182)</f>
        <v>0</v>
      </c>
      <c r="AY182" s="2">
        <f t="shared" ref="AY182:BA201" si="103">VLOOKUP($C182,Import_Donnees,COLUMN()-2,FALSE)</f>
        <v>0</v>
      </c>
      <c r="AZ182" s="2">
        <f t="shared" si="103"/>
        <v>0</v>
      </c>
      <c r="BA182" s="2">
        <f t="shared" si="103"/>
        <v>0</v>
      </c>
      <c r="BB182" s="2">
        <f>SUMIFS(Import!BB$2:BB$237,Import!$F$2:$F$237,$F182,Import!$G$2:$G$237,$G182)</f>
        <v>0</v>
      </c>
      <c r="BC182" s="2">
        <f>SUMIFS(Import!BC$2:BC$237,Import!$F$2:$F$237,$F182,Import!$G$2:$G$237,$G182)</f>
        <v>0</v>
      </c>
      <c r="BD182" s="2">
        <f>SUMIFS(Import!BD$2:BD$237,Import!$F$2:$F$237,$F182,Import!$G$2:$G$237,$G182)</f>
        <v>0</v>
      </c>
      <c r="BE182" s="2">
        <f>SUMIFS(Import!BE$2:BE$237,Import!$F$2:$F$237,$F182,Import!$G$2:$G$237,$G182)</f>
        <v>0</v>
      </c>
      <c r="BF182" s="2">
        <f t="shared" ref="BF182:BH201" si="104">VLOOKUP($C182,Import_Donnees,COLUMN()-2,FALSE)</f>
        <v>0</v>
      </c>
      <c r="BG182" s="2">
        <f t="shared" si="104"/>
        <v>0</v>
      </c>
      <c r="BH182" s="2">
        <f t="shared" si="104"/>
        <v>0</v>
      </c>
      <c r="BI182" s="2">
        <f>SUMIFS(Import!BI$2:BI$237,Import!$F$2:$F$237,$F182,Import!$G$2:$G$237,$G182)</f>
        <v>0</v>
      </c>
      <c r="BJ182" s="2">
        <f>SUMIFS(Import!BJ$2:BJ$237,Import!$F$2:$F$237,$F182,Import!$G$2:$G$237,$G182)</f>
        <v>0</v>
      </c>
      <c r="BK182" s="2">
        <f>SUMIFS(Import!BK$2:BK$237,Import!$F$2:$F$237,$F182,Import!$G$2:$G$237,$G182)</f>
        <v>0</v>
      </c>
      <c r="BL182" s="2">
        <f>SUMIFS(Import!BL$2:BL$237,Import!$F$2:$F$237,$F182,Import!$G$2:$G$237,$G182)</f>
        <v>0</v>
      </c>
      <c r="BM182" s="2">
        <f t="shared" ref="BM182:BO201" si="105">VLOOKUP($C182,Import_Donnees,COLUMN()-2,FALSE)</f>
        <v>0</v>
      </c>
      <c r="BN182" s="2">
        <f t="shared" si="105"/>
        <v>0</v>
      </c>
      <c r="BO182" s="2">
        <f t="shared" si="105"/>
        <v>0</v>
      </c>
      <c r="BP182" s="2">
        <f>SUMIFS(Import!BP$2:BP$237,Import!$F$2:$F$237,$F182,Import!$G$2:$G$237,$G182)</f>
        <v>0</v>
      </c>
      <c r="BQ182" s="2">
        <f>SUMIFS(Import!BQ$2:BQ$237,Import!$F$2:$F$237,$F182,Import!$G$2:$G$237,$G182)</f>
        <v>0</v>
      </c>
      <c r="BR182" s="2">
        <f>SUMIFS(Import!BR$2:BR$237,Import!$F$2:$F$237,$F182,Import!$G$2:$G$237,$G182)</f>
        <v>0</v>
      </c>
      <c r="BS182" s="2">
        <f>SUMIFS(Import!BS$2:BS$237,Import!$F$2:$F$237,$F182,Import!$G$2:$G$237,$G182)</f>
        <v>0</v>
      </c>
      <c r="BT182" s="2">
        <f t="shared" ref="BT182:BV201" si="106">VLOOKUP($C182,Import_Donnees,COLUMN()-2,FALSE)</f>
        <v>0</v>
      </c>
      <c r="BU182" s="2">
        <f t="shared" si="106"/>
        <v>0</v>
      </c>
      <c r="BV182" s="2">
        <f t="shared" si="106"/>
        <v>0</v>
      </c>
      <c r="BW182" s="2">
        <f>SUMIFS(Import!BW$2:BW$237,Import!$F$2:$F$237,$F182,Import!$G$2:$G$237,$G182)</f>
        <v>0</v>
      </c>
      <c r="BX182" s="2">
        <f>SUMIFS(Import!BX$2:BX$237,Import!$F$2:$F$237,$F182,Import!$G$2:$G$237,$G182)</f>
        <v>0</v>
      </c>
      <c r="BY182" s="2">
        <f>SUMIFS(Import!BY$2:BY$237,Import!$F$2:$F$237,$F182,Import!$G$2:$G$237,$G182)</f>
        <v>0</v>
      </c>
      <c r="BZ182" s="2">
        <f>SUMIFS(Import!BZ$2:BZ$237,Import!$F$2:$F$237,$F182,Import!$G$2:$G$237,$G182)</f>
        <v>0</v>
      </c>
      <c r="CA182" s="2">
        <f t="shared" ref="CA182:CC201" si="107">VLOOKUP($C182,Import_Donnees,COLUMN()-2,FALSE)</f>
        <v>0</v>
      </c>
      <c r="CB182" s="2">
        <f t="shared" si="107"/>
        <v>0</v>
      </c>
      <c r="CC182" s="2">
        <f t="shared" si="107"/>
        <v>0</v>
      </c>
      <c r="CD182" s="2">
        <f>SUMIFS(Import!CD$2:CD$237,Import!$F$2:$F$237,$F182,Import!$G$2:$G$237,$G182)</f>
        <v>0</v>
      </c>
      <c r="CE182" s="2">
        <f>SUMIFS(Import!CE$2:CE$237,Import!$F$2:$F$237,$F182,Import!$G$2:$G$237,$G182)</f>
        <v>0</v>
      </c>
      <c r="CF182" s="2">
        <f>SUMIFS(Import!CF$2:CF$237,Import!$F$2:$F$237,$F182,Import!$G$2:$G$237,$G182)</f>
        <v>0</v>
      </c>
      <c r="CG182" s="2">
        <f>SUMIFS(Import!CG$2:CG$237,Import!$F$2:$F$237,$F182,Import!$G$2:$G$237,$G182)</f>
        <v>0</v>
      </c>
      <c r="CH182" s="2">
        <f t="shared" ref="CH182:CJ201" si="108">VLOOKUP($C182,Import_Donnees,COLUMN()-2,FALSE)</f>
        <v>0</v>
      </c>
      <c r="CI182" s="2">
        <f t="shared" si="108"/>
        <v>0</v>
      </c>
      <c r="CJ182" s="2">
        <f t="shared" si="108"/>
        <v>0</v>
      </c>
      <c r="CK182" s="2">
        <f>SUMIFS(Import!CK$2:CK$237,Import!$F$2:$F$237,$F182,Import!$G$2:$G$237,$G182)</f>
        <v>0</v>
      </c>
      <c r="CL182" s="2">
        <f>SUMIFS(Import!CL$2:CL$237,Import!$F$2:$F$237,$F182,Import!$G$2:$G$237,$G182)</f>
        <v>0</v>
      </c>
      <c r="CM182" s="2">
        <f>SUMIFS(Import!CM$2:CM$237,Import!$F$2:$F$237,$F182,Import!$G$2:$G$237,$G182)</f>
        <v>0</v>
      </c>
      <c r="CN182" s="2">
        <f>SUMIFS(Import!CN$2:CN$237,Import!$F$2:$F$237,$F182,Import!$G$2:$G$237,$G182)</f>
        <v>0</v>
      </c>
      <c r="CO182" s="3">
        <f t="shared" ref="CO182:CQ201" si="109">VLOOKUP($C182,Import_Donnees,COLUMN()-2,FALSE)</f>
        <v>0</v>
      </c>
      <c r="CP182" s="3">
        <f t="shared" si="109"/>
        <v>0</v>
      </c>
      <c r="CQ182" s="3">
        <f t="shared" si="109"/>
        <v>0</v>
      </c>
      <c r="CR182" s="2">
        <f>SUMIFS(Import!CR$2:CR$237,Import!$F$2:$F$237,$F182,Import!$G$2:$G$237,$G182)</f>
        <v>0</v>
      </c>
      <c r="CS182" s="2">
        <f>SUMIFS(Import!CS$2:CS$237,Import!$F$2:$F$237,$F182,Import!$G$2:$G$237,$G182)</f>
        <v>0</v>
      </c>
      <c r="CT182" s="2">
        <f>SUMIFS(Import!CT$2:CT$237,Import!$F$2:$F$237,$F182,Import!$G$2:$G$237,$G182)</f>
        <v>0</v>
      </c>
    </row>
    <row r="183" spans="1:98" x14ac:dyDescent="0.25">
      <c r="A183" s="2" t="s">
        <v>38</v>
      </c>
      <c r="B183" s="2" t="s">
        <v>39</v>
      </c>
      <c r="C183" s="2">
        <v>2</v>
      </c>
      <c r="D183" s="2" t="s">
        <v>53</v>
      </c>
      <c r="E183" s="2">
        <v>44</v>
      </c>
      <c r="F183" s="2" t="s">
        <v>76</v>
      </c>
      <c r="G183" s="2">
        <v>3</v>
      </c>
      <c r="H183" s="2">
        <f>IF(SUMIFS(Import!H$2:H$237,Import!$F$2:$F$237,$F183,Import!$G$2:$G$237,$G183)=0,Data_T1!$H183,SUMIFS(Import!H$2:H$237,Import!$F$2:$F$237,$F183,Import!$G$2:$G$237,$G183))</f>
        <v>365</v>
      </c>
      <c r="I183" s="2">
        <f>SUMIFS(Import!I$2:I$237,Import!$F$2:$F$237,$F183,Import!$G$2:$G$237,$G183)</f>
        <v>101</v>
      </c>
      <c r="J183" s="2">
        <f>SUMIFS(Import!J$2:J$237,Import!$F$2:$F$237,$F183,Import!$G$2:$G$237,$G183)</f>
        <v>27.67</v>
      </c>
      <c r="K183" s="2">
        <f>SUMIFS(Import!K$2:K$237,Import!$F$2:$F$237,$F183,Import!$G$2:$G$237,$G183)</f>
        <v>264</v>
      </c>
      <c r="L183" s="2">
        <f>SUMIFS(Import!L$2:L$237,Import!$F$2:$F$237,$F183,Import!$G$2:$G$237,$G183)</f>
        <v>72.33</v>
      </c>
      <c r="M183" s="2">
        <f>SUMIFS(Import!M$2:M$237,Import!$F$2:$F$237,$F183,Import!$G$2:$G$237,$G183)</f>
        <v>0</v>
      </c>
      <c r="N183" s="2">
        <f>SUMIFS(Import!N$2:N$237,Import!$F$2:$F$237,$F183,Import!$G$2:$G$237,$G183)</f>
        <v>0</v>
      </c>
      <c r="O183" s="2">
        <f>SUMIFS(Import!O$2:O$237,Import!$F$2:$F$237,$F183,Import!$G$2:$G$237,$G183)</f>
        <v>0</v>
      </c>
      <c r="P183" s="2">
        <f>SUMIFS(Import!P$2:P$237,Import!$F$2:$F$237,$F183,Import!$G$2:$G$237,$G183)</f>
        <v>4</v>
      </c>
      <c r="Q183" s="2">
        <f>SUMIFS(Import!Q$2:Q$237,Import!$F$2:$F$237,$F183,Import!$G$2:$G$237,$G183)</f>
        <v>1.1000000000000001</v>
      </c>
      <c r="R183" s="2">
        <f>SUMIFS(Import!R$2:R$237,Import!$F$2:$F$237,$F183,Import!$G$2:$G$237,$G183)</f>
        <v>1.52</v>
      </c>
      <c r="S183" s="2">
        <f>SUMIFS(Import!S$2:S$237,Import!$F$2:$F$237,$F183,Import!$G$2:$G$237,$G183)</f>
        <v>260</v>
      </c>
      <c r="T183" s="2">
        <f>SUMIFS(Import!T$2:T$237,Import!$F$2:$F$237,$F183,Import!$G$2:$G$237,$G183)</f>
        <v>71.23</v>
      </c>
      <c r="U183" s="2">
        <f>SUMIFS(Import!U$2:U$237,Import!$F$2:$F$237,$F183,Import!$G$2:$G$237,$G183)</f>
        <v>98.48</v>
      </c>
      <c r="V183" s="2">
        <f>SUMIFS(Import!V$2:V$237,Import!$F$2:$F$237,$F183,Import!$G$2:$G$237,$G183)</f>
        <v>1</v>
      </c>
      <c r="W183" s="2" t="str">
        <f t="shared" si="99"/>
        <v>F</v>
      </c>
      <c r="X183" s="2" t="str">
        <f t="shared" si="99"/>
        <v>IRITI</v>
      </c>
      <c r="Y183" s="2" t="str">
        <f t="shared" si="99"/>
        <v>Teura</v>
      </c>
      <c r="Z183" s="2">
        <f>SUMIFS(Import!Z$2:Z$237,Import!$F$2:$F$237,$F183,Import!$G$2:$G$237,$G183)</f>
        <v>78</v>
      </c>
      <c r="AA183" s="2">
        <f>SUMIFS(Import!AA$2:AA$237,Import!$F$2:$F$237,$F183,Import!$G$2:$G$237,$G183)</f>
        <v>21.37</v>
      </c>
      <c r="AB183" s="2">
        <f>SUMIFS(Import!AB$2:AB$237,Import!$F$2:$F$237,$F183,Import!$G$2:$G$237,$G183)</f>
        <v>30</v>
      </c>
      <c r="AC183" s="2">
        <f>SUMIFS(Import!AC$2:AC$237,Import!$F$2:$F$237,$F183,Import!$G$2:$G$237,$G183)</f>
        <v>3</v>
      </c>
      <c r="AD183" s="2" t="str">
        <f t="shared" si="100"/>
        <v>F</v>
      </c>
      <c r="AE183" s="2" t="str">
        <f t="shared" si="100"/>
        <v>SANQUER</v>
      </c>
      <c r="AF183" s="2" t="str">
        <f t="shared" si="100"/>
        <v>Nicole</v>
      </c>
      <c r="AG183" s="2">
        <f>SUMIFS(Import!AG$2:AG$237,Import!$F$2:$F$237,$F183,Import!$G$2:$G$237,$G183)</f>
        <v>182</v>
      </c>
      <c r="AH183" s="2">
        <f>SUMIFS(Import!AH$2:AH$237,Import!$F$2:$F$237,$F183,Import!$G$2:$G$237,$G183)</f>
        <v>49.86</v>
      </c>
      <c r="AI183" s="2">
        <f>SUMIFS(Import!AI$2:AI$237,Import!$F$2:$F$237,$F183,Import!$G$2:$G$237,$G183)</f>
        <v>70</v>
      </c>
      <c r="AJ183" s="2">
        <f>SUMIFS(Import!AJ$2:AJ$237,Import!$F$2:$F$237,$F183,Import!$G$2:$G$237,$G183)</f>
        <v>0</v>
      </c>
      <c r="AK183" s="2">
        <f t="shared" si="101"/>
        <v>0</v>
      </c>
      <c r="AL183" s="2">
        <f t="shared" si="101"/>
        <v>0</v>
      </c>
      <c r="AM183" s="2">
        <f t="shared" si="101"/>
        <v>0</v>
      </c>
      <c r="AN183" s="2">
        <f>SUMIFS(Import!AN$2:AN$237,Import!$F$2:$F$237,$F183,Import!$G$2:$G$237,$G183)</f>
        <v>0</v>
      </c>
      <c r="AO183" s="2">
        <f>SUMIFS(Import!AO$2:AO$237,Import!$F$2:$F$237,$F183,Import!$G$2:$G$237,$G183)</f>
        <v>0</v>
      </c>
      <c r="AP183" s="2">
        <f>SUMIFS(Import!AP$2:AP$237,Import!$F$2:$F$237,$F183,Import!$G$2:$G$237,$G183)</f>
        <v>0</v>
      </c>
      <c r="AQ183" s="2">
        <f>SUMIFS(Import!AQ$2:AQ$237,Import!$F$2:$F$237,$F183,Import!$G$2:$G$237,$G183)</f>
        <v>0</v>
      </c>
      <c r="AR183" s="2">
        <f t="shared" si="102"/>
        <v>0</v>
      </c>
      <c r="AS183" s="2">
        <f t="shared" si="102"/>
        <v>0</v>
      </c>
      <c r="AT183" s="2">
        <f t="shared" si="102"/>
        <v>0</v>
      </c>
      <c r="AU183" s="2">
        <f>SUMIFS(Import!AU$2:AU$237,Import!$F$2:$F$237,$F183,Import!$G$2:$G$237,$G183)</f>
        <v>0</v>
      </c>
      <c r="AV183" s="2">
        <f>SUMIFS(Import!AV$2:AV$237,Import!$F$2:$F$237,$F183,Import!$G$2:$G$237,$G183)</f>
        <v>0</v>
      </c>
      <c r="AW183" s="2">
        <f>SUMIFS(Import!AW$2:AW$237,Import!$F$2:$F$237,$F183,Import!$G$2:$G$237,$G183)</f>
        <v>0</v>
      </c>
      <c r="AX183" s="2">
        <f>SUMIFS(Import!AX$2:AX$237,Import!$F$2:$F$237,$F183,Import!$G$2:$G$237,$G183)</f>
        <v>0</v>
      </c>
      <c r="AY183" s="2">
        <f t="shared" si="103"/>
        <v>0</v>
      </c>
      <c r="AZ183" s="2">
        <f t="shared" si="103"/>
        <v>0</v>
      </c>
      <c r="BA183" s="2">
        <f t="shared" si="103"/>
        <v>0</v>
      </c>
      <c r="BB183" s="2">
        <f>SUMIFS(Import!BB$2:BB$237,Import!$F$2:$F$237,$F183,Import!$G$2:$G$237,$G183)</f>
        <v>0</v>
      </c>
      <c r="BC183" s="2">
        <f>SUMIFS(Import!BC$2:BC$237,Import!$F$2:$F$237,$F183,Import!$G$2:$G$237,$G183)</f>
        <v>0</v>
      </c>
      <c r="BD183" s="2">
        <f>SUMIFS(Import!BD$2:BD$237,Import!$F$2:$F$237,$F183,Import!$G$2:$G$237,$G183)</f>
        <v>0</v>
      </c>
      <c r="BE183" s="2">
        <f>SUMIFS(Import!BE$2:BE$237,Import!$F$2:$F$237,$F183,Import!$G$2:$G$237,$G183)</f>
        <v>0</v>
      </c>
      <c r="BF183" s="2">
        <f t="shared" si="104"/>
        <v>0</v>
      </c>
      <c r="BG183" s="2">
        <f t="shared" si="104"/>
        <v>0</v>
      </c>
      <c r="BH183" s="2">
        <f t="shared" si="104"/>
        <v>0</v>
      </c>
      <c r="BI183" s="2">
        <f>SUMIFS(Import!BI$2:BI$237,Import!$F$2:$F$237,$F183,Import!$G$2:$G$237,$G183)</f>
        <v>0</v>
      </c>
      <c r="BJ183" s="2">
        <f>SUMIFS(Import!BJ$2:BJ$237,Import!$F$2:$F$237,$F183,Import!$G$2:$G$237,$G183)</f>
        <v>0</v>
      </c>
      <c r="BK183" s="2">
        <f>SUMIFS(Import!BK$2:BK$237,Import!$F$2:$F$237,$F183,Import!$G$2:$G$237,$G183)</f>
        <v>0</v>
      </c>
      <c r="BL183" s="2">
        <f>SUMIFS(Import!BL$2:BL$237,Import!$F$2:$F$237,$F183,Import!$G$2:$G$237,$G183)</f>
        <v>0</v>
      </c>
      <c r="BM183" s="2">
        <f t="shared" si="105"/>
        <v>0</v>
      </c>
      <c r="BN183" s="2">
        <f t="shared" si="105"/>
        <v>0</v>
      </c>
      <c r="BO183" s="2">
        <f t="shared" si="105"/>
        <v>0</v>
      </c>
      <c r="BP183" s="2">
        <f>SUMIFS(Import!BP$2:BP$237,Import!$F$2:$F$237,$F183,Import!$G$2:$G$237,$G183)</f>
        <v>0</v>
      </c>
      <c r="BQ183" s="2">
        <f>SUMIFS(Import!BQ$2:BQ$237,Import!$F$2:$F$237,$F183,Import!$G$2:$G$237,$G183)</f>
        <v>0</v>
      </c>
      <c r="BR183" s="2">
        <f>SUMIFS(Import!BR$2:BR$237,Import!$F$2:$F$237,$F183,Import!$G$2:$G$237,$G183)</f>
        <v>0</v>
      </c>
      <c r="BS183" s="2">
        <f>SUMIFS(Import!BS$2:BS$237,Import!$F$2:$F$237,$F183,Import!$G$2:$G$237,$G183)</f>
        <v>0</v>
      </c>
      <c r="BT183" s="2">
        <f t="shared" si="106"/>
        <v>0</v>
      </c>
      <c r="BU183" s="2">
        <f t="shared" si="106"/>
        <v>0</v>
      </c>
      <c r="BV183" s="2">
        <f t="shared" si="106"/>
        <v>0</v>
      </c>
      <c r="BW183" s="2">
        <f>SUMIFS(Import!BW$2:BW$237,Import!$F$2:$F$237,$F183,Import!$G$2:$G$237,$G183)</f>
        <v>0</v>
      </c>
      <c r="BX183" s="2">
        <f>SUMIFS(Import!BX$2:BX$237,Import!$F$2:$F$237,$F183,Import!$G$2:$G$237,$G183)</f>
        <v>0</v>
      </c>
      <c r="BY183" s="2">
        <f>SUMIFS(Import!BY$2:BY$237,Import!$F$2:$F$237,$F183,Import!$G$2:$G$237,$G183)</f>
        <v>0</v>
      </c>
      <c r="BZ183" s="2">
        <f>SUMIFS(Import!BZ$2:BZ$237,Import!$F$2:$F$237,$F183,Import!$G$2:$G$237,$G183)</f>
        <v>0</v>
      </c>
      <c r="CA183" s="2">
        <f t="shared" si="107"/>
        <v>0</v>
      </c>
      <c r="CB183" s="2">
        <f t="shared" si="107"/>
        <v>0</v>
      </c>
      <c r="CC183" s="2">
        <f t="shared" si="107"/>
        <v>0</v>
      </c>
      <c r="CD183" s="2">
        <f>SUMIFS(Import!CD$2:CD$237,Import!$F$2:$F$237,$F183,Import!$G$2:$G$237,$G183)</f>
        <v>0</v>
      </c>
      <c r="CE183" s="2">
        <f>SUMIFS(Import!CE$2:CE$237,Import!$F$2:$F$237,$F183,Import!$G$2:$G$237,$G183)</f>
        <v>0</v>
      </c>
      <c r="CF183" s="2">
        <f>SUMIFS(Import!CF$2:CF$237,Import!$F$2:$F$237,$F183,Import!$G$2:$G$237,$G183)</f>
        <v>0</v>
      </c>
      <c r="CG183" s="2">
        <f>SUMIFS(Import!CG$2:CG$237,Import!$F$2:$F$237,$F183,Import!$G$2:$G$237,$G183)</f>
        <v>0</v>
      </c>
      <c r="CH183" s="2">
        <f t="shared" si="108"/>
        <v>0</v>
      </c>
      <c r="CI183" s="2">
        <f t="shared" si="108"/>
        <v>0</v>
      </c>
      <c r="CJ183" s="2">
        <f t="shared" si="108"/>
        <v>0</v>
      </c>
      <c r="CK183" s="2">
        <f>SUMIFS(Import!CK$2:CK$237,Import!$F$2:$F$237,$F183,Import!$G$2:$G$237,$G183)</f>
        <v>0</v>
      </c>
      <c r="CL183" s="2">
        <f>SUMIFS(Import!CL$2:CL$237,Import!$F$2:$F$237,$F183,Import!$G$2:$G$237,$G183)</f>
        <v>0</v>
      </c>
      <c r="CM183" s="2">
        <f>SUMIFS(Import!CM$2:CM$237,Import!$F$2:$F$237,$F183,Import!$G$2:$G$237,$G183)</f>
        <v>0</v>
      </c>
      <c r="CN183" s="2">
        <f>SUMIFS(Import!CN$2:CN$237,Import!$F$2:$F$237,$F183,Import!$G$2:$G$237,$G183)</f>
        <v>0</v>
      </c>
      <c r="CO183" s="3">
        <f t="shared" si="109"/>
        <v>0</v>
      </c>
      <c r="CP183" s="3">
        <f t="shared" si="109"/>
        <v>0</v>
      </c>
      <c r="CQ183" s="3">
        <f t="shared" si="109"/>
        <v>0</v>
      </c>
      <c r="CR183" s="2">
        <f>SUMIFS(Import!CR$2:CR$237,Import!$F$2:$F$237,$F183,Import!$G$2:$G$237,$G183)</f>
        <v>0</v>
      </c>
      <c r="CS183" s="2">
        <f>SUMIFS(Import!CS$2:CS$237,Import!$F$2:$F$237,$F183,Import!$G$2:$G$237,$G183)</f>
        <v>0</v>
      </c>
      <c r="CT183" s="2">
        <f>SUMIFS(Import!CT$2:CT$237,Import!$F$2:$F$237,$F183,Import!$G$2:$G$237,$G183)</f>
        <v>0</v>
      </c>
    </row>
    <row r="184" spans="1:98" x14ac:dyDescent="0.25">
      <c r="A184" s="2" t="s">
        <v>38</v>
      </c>
      <c r="B184" s="2" t="s">
        <v>39</v>
      </c>
      <c r="C184" s="2">
        <v>3</v>
      </c>
      <c r="D184" s="2" t="s">
        <v>44</v>
      </c>
      <c r="E184" s="2">
        <v>45</v>
      </c>
      <c r="F184" s="2" t="s">
        <v>77</v>
      </c>
      <c r="G184" s="2">
        <v>1</v>
      </c>
      <c r="H184" s="2">
        <f>IF(SUMIFS(Import!H$2:H$237,Import!$F$2:$F$237,$F184,Import!$G$2:$G$237,$G184)=0,Data_T1!$H184,SUMIFS(Import!H$2:H$237,Import!$F$2:$F$237,$F184,Import!$G$2:$G$237,$G184))</f>
        <v>1091</v>
      </c>
      <c r="I184" s="2">
        <f>SUMIFS(Import!I$2:I$237,Import!$F$2:$F$237,$F184,Import!$G$2:$G$237,$G184)</f>
        <v>349</v>
      </c>
      <c r="J184" s="2">
        <f>SUMIFS(Import!J$2:J$237,Import!$F$2:$F$237,$F184,Import!$G$2:$G$237,$G184)</f>
        <v>31.99</v>
      </c>
      <c r="K184" s="2">
        <f>SUMIFS(Import!K$2:K$237,Import!$F$2:$F$237,$F184,Import!$G$2:$G$237,$G184)</f>
        <v>742</v>
      </c>
      <c r="L184" s="2">
        <f>SUMIFS(Import!L$2:L$237,Import!$F$2:$F$237,$F184,Import!$G$2:$G$237,$G184)</f>
        <v>68.010000000000005</v>
      </c>
      <c r="M184" s="2">
        <f>SUMIFS(Import!M$2:M$237,Import!$F$2:$F$237,$F184,Import!$G$2:$G$237,$G184)</f>
        <v>6</v>
      </c>
      <c r="N184" s="2">
        <f>SUMIFS(Import!N$2:N$237,Import!$F$2:$F$237,$F184,Import!$G$2:$G$237,$G184)</f>
        <v>0.55000000000000004</v>
      </c>
      <c r="O184" s="2">
        <f>SUMIFS(Import!O$2:O$237,Import!$F$2:$F$237,$F184,Import!$G$2:$G$237,$G184)</f>
        <v>0.81</v>
      </c>
      <c r="P184" s="2">
        <f>SUMIFS(Import!P$2:P$237,Import!$F$2:$F$237,$F184,Import!$G$2:$G$237,$G184)</f>
        <v>13</v>
      </c>
      <c r="Q184" s="2">
        <f>SUMIFS(Import!Q$2:Q$237,Import!$F$2:$F$237,$F184,Import!$G$2:$G$237,$G184)</f>
        <v>1.19</v>
      </c>
      <c r="R184" s="2">
        <f>SUMIFS(Import!R$2:R$237,Import!$F$2:$F$237,$F184,Import!$G$2:$G$237,$G184)</f>
        <v>1.75</v>
      </c>
      <c r="S184" s="2">
        <f>SUMIFS(Import!S$2:S$237,Import!$F$2:$F$237,$F184,Import!$G$2:$G$237,$G184)</f>
        <v>723</v>
      </c>
      <c r="T184" s="2">
        <f>SUMIFS(Import!T$2:T$237,Import!$F$2:$F$237,$F184,Import!$G$2:$G$237,$G184)</f>
        <v>66.27</v>
      </c>
      <c r="U184" s="2">
        <f>SUMIFS(Import!U$2:U$237,Import!$F$2:$F$237,$F184,Import!$G$2:$G$237,$G184)</f>
        <v>97.44</v>
      </c>
      <c r="V184" s="2">
        <f>SUMIFS(Import!V$2:V$237,Import!$F$2:$F$237,$F184,Import!$G$2:$G$237,$G184)</f>
        <v>1</v>
      </c>
      <c r="W184" s="2" t="str">
        <f t="shared" si="99"/>
        <v>M</v>
      </c>
      <c r="X184" s="2" t="str">
        <f t="shared" si="99"/>
        <v>HOWELL</v>
      </c>
      <c r="Y184" s="2" t="str">
        <f t="shared" si="99"/>
        <v>Patrick</v>
      </c>
      <c r="Z184" s="2">
        <f>SUMIFS(Import!Z$2:Z$237,Import!$F$2:$F$237,$F184,Import!$G$2:$G$237,$G184)</f>
        <v>308</v>
      </c>
      <c r="AA184" s="2">
        <f>SUMIFS(Import!AA$2:AA$237,Import!$F$2:$F$237,$F184,Import!$G$2:$G$237,$G184)</f>
        <v>28.23</v>
      </c>
      <c r="AB184" s="2">
        <f>SUMIFS(Import!AB$2:AB$237,Import!$F$2:$F$237,$F184,Import!$G$2:$G$237,$G184)</f>
        <v>42.6</v>
      </c>
      <c r="AC184" s="2">
        <f>SUMIFS(Import!AC$2:AC$237,Import!$F$2:$F$237,$F184,Import!$G$2:$G$237,$G184)</f>
        <v>5</v>
      </c>
      <c r="AD184" s="2" t="str">
        <f t="shared" si="100"/>
        <v>M</v>
      </c>
      <c r="AE184" s="2" t="str">
        <f t="shared" si="100"/>
        <v>BROTHERSON</v>
      </c>
      <c r="AF184" s="2" t="str">
        <f t="shared" si="100"/>
        <v>Moetai, Charles</v>
      </c>
      <c r="AG184" s="2">
        <f>SUMIFS(Import!AG$2:AG$237,Import!$F$2:$F$237,$F184,Import!$G$2:$G$237,$G184)</f>
        <v>415</v>
      </c>
      <c r="AH184" s="2">
        <f>SUMIFS(Import!AH$2:AH$237,Import!$F$2:$F$237,$F184,Import!$G$2:$G$237,$G184)</f>
        <v>38.04</v>
      </c>
      <c r="AI184" s="2">
        <f>SUMIFS(Import!AI$2:AI$237,Import!$F$2:$F$237,$F184,Import!$G$2:$G$237,$G184)</f>
        <v>57.4</v>
      </c>
      <c r="AJ184" s="2">
        <f>SUMIFS(Import!AJ$2:AJ$237,Import!$F$2:$F$237,$F184,Import!$G$2:$G$237,$G184)</f>
        <v>0</v>
      </c>
      <c r="AK184" s="2">
        <f t="shared" si="101"/>
        <v>0</v>
      </c>
      <c r="AL184" s="2">
        <f t="shared" si="101"/>
        <v>0</v>
      </c>
      <c r="AM184" s="2">
        <f t="shared" si="101"/>
        <v>0</v>
      </c>
      <c r="AN184" s="2">
        <f>SUMIFS(Import!AN$2:AN$237,Import!$F$2:$F$237,$F184,Import!$G$2:$G$237,$G184)</f>
        <v>0</v>
      </c>
      <c r="AO184" s="2">
        <f>SUMIFS(Import!AO$2:AO$237,Import!$F$2:$F$237,$F184,Import!$G$2:$G$237,$G184)</f>
        <v>0</v>
      </c>
      <c r="AP184" s="2">
        <f>SUMIFS(Import!AP$2:AP$237,Import!$F$2:$F$237,$F184,Import!$G$2:$G$237,$G184)</f>
        <v>0</v>
      </c>
      <c r="AQ184" s="2">
        <f>SUMIFS(Import!AQ$2:AQ$237,Import!$F$2:$F$237,$F184,Import!$G$2:$G$237,$G184)</f>
        <v>0</v>
      </c>
      <c r="AR184" s="2">
        <f t="shared" si="102"/>
        <v>0</v>
      </c>
      <c r="AS184" s="2">
        <f t="shared" si="102"/>
        <v>0</v>
      </c>
      <c r="AT184" s="2">
        <f t="shared" si="102"/>
        <v>0</v>
      </c>
      <c r="AU184" s="2">
        <f>SUMIFS(Import!AU$2:AU$237,Import!$F$2:$F$237,$F184,Import!$G$2:$G$237,$G184)</f>
        <v>0</v>
      </c>
      <c r="AV184" s="2">
        <f>SUMIFS(Import!AV$2:AV$237,Import!$F$2:$F$237,$F184,Import!$G$2:$G$237,$G184)</f>
        <v>0</v>
      </c>
      <c r="AW184" s="2">
        <f>SUMIFS(Import!AW$2:AW$237,Import!$F$2:$F$237,$F184,Import!$G$2:$G$237,$G184)</f>
        <v>0</v>
      </c>
      <c r="AX184" s="2">
        <f>SUMIFS(Import!AX$2:AX$237,Import!$F$2:$F$237,$F184,Import!$G$2:$G$237,$G184)</f>
        <v>0</v>
      </c>
      <c r="AY184" s="2">
        <f t="shared" si="103"/>
        <v>0</v>
      </c>
      <c r="AZ184" s="2">
        <f t="shared" si="103"/>
        <v>0</v>
      </c>
      <c r="BA184" s="2">
        <f t="shared" si="103"/>
        <v>0</v>
      </c>
      <c r="BB184" s="2">
        <f>SUMIFS(Import!BB$2:BB$237,Import!$F$2:$F$237,$F184,Import!$G$2:$G$237,$G184)</f>
        <v>0</v>
      </c>
      <c r="BC184" s="2">
        <f>SUMIFS(Import!BC$2:BC$237,Import!$F$2:$F$237,$F184,Import!$G$2:$G$237,$G184)</f>
        <v>0</v>
      </c>
      <c r="BD184" s="2">
        <f>SUMIFS(Import!BD$2:BD$237,Import!$F$2:$F$237,$F184,Import!$G$2:$G$237,$G184)</f>
        <v>0</v>
      </c>
      <c r="BE184" s="2">
        <f>SUMIFS(Import!BE$2:BE$237,Import!$F$2:$F$237,$F184,Import!$G$2:$G$237,$G184)</f>
        <v>0</v>
      </c>
      <c r="BF184" s="2">
        <f t="shared" si="104"/>
        <v>0</v>
      </c>
      <c r="BG184" s="2">
        <f t="shared" si="104"/>
        <v>0</v>
      </c>
      <c r="BH184" s="2">
        <f t="shared" si="104"/>
        <v>0</v>
      </c>
      <c r="BI184" s="2">
        <f>SUMIFS(Import!BI$2:BI$237,Import!$F$2:$F$237,$F184,Import!$G$2:$G$237,$G184)</f>
        <v>0</v>
      </c>
      <c r="BJ184" s="2">
        <f>SUMIFS(Import!BJ$2:BJ$237,Import!$F$2:$F$237,$F184,Import!$G$2:$G$237,$G184)</f>
        <v>0</v>
      </c>
      <c r="BK184" s="2">
        <f>SUMIFS(Import!BK$2:BK$237,Import!$F$2:$F$237,$F184,Import!$G$2:$G$237,$G184)</f>
        <v>0</v>
      </c>
      <c r="BL184" s="2">
        <f>SUMIFS(Import!BL$2:BL$237,Import!$F$2:$F$237,$F184,Import!$G$2:$G$237,$G184)</f>
        <v>0</v>
      </c>
      <c r="BM184" s="2">
        <f t="shared" si="105"/>
        <v>0</v>
      </c>
      <c r="BN184" s="2">
        <f t="shared" si="105"/>
        <v>0</v>
      </c>
      <c r="BO184" s="2">
        <f t="shared" si="105"/>
        <v>0</v>
      </c>
      <c r="BP184" s="2">
        <f>SUMIFS(Import!BP$2:BP$237,Import!$F$2:$F$237,$F184,Import!$G$2:$G$237,$G184)</f>
        <v>0</v>
      </c>
      <c r="BQ184" s="2">
        <f>SUMIFS(Import!BQ$2:BQ$237,Import!$F$2:$F$237,$F184,Import!$G$2:$G$237,$G184)</f>
        <v>0</v>
      </c>
      <c r="BR184" s="2">
        <f>SUMIFS(Import!BR$2:BR$237,Import!$F$2:$F$237,$F184,Import!$G$2:$G$237,$G184)</f>
        <v>0</v>
      </c>
      <c r="BS184" s="2">
        <f>SUMIFS(Import!BS$2:BS$237,Import!$F$2:$F$237,$F184,Import!$G$2:$G$237,$G184)</f>
        <v>0</v>
      </c>
      <c r="BT184" s="2">
        <f t="shared" si="106"/>
        <v>0</v>
      </c>
      <c r="BU184" s="2">
        <f t="shared" si="106"/>
        <v>0</v>
      </c>
      <c r="BV184" s="2">
        <f t="shared" si="106"/>
        <v>0</v>
      </c>
      <c r="BW184" s="2">
        <f>SUMIFS(Import!BW$2:BW$237,Import!$F$2:$F$237,$F184,Import!$G$2:$G$237,$G184)</f>
        <v>0</v>
      </c>
      <c r="BX184" s="2">
        <f>SUMIFS(Import!BX$2:BX$237,Import!$F$2:$F$237,$F184,Import!$G$2:$G$237,$G184)</f>
        <v>0</v>
      </c>
      <c r="BY184" s="2">
        <f>SUMIFS(Import!BY$2:BY$237,Import!$F$2:$F$237,$F184,Import!$G$2:$G$237,$G184)</f>
        <v>0</v>
      </c>
      <c r="BZ184" s="2">
        <f>SUMIFS(Import!BZ$2:BZ$237,Import!$F$2:$F$237,$F184,Import!$G$2:$G$237,$G184)</f>
        <v>0</v>
      </c>
      <c r="CA184" s="2">
        <f t="shared" si="107"/>
        <v>0</v>
      </c>
      <c r="CB184" s="2">
        <f t="shared" si="107"/>
        <v>0</v>
      </c>
      <c r="CC184" s="2">
        <f t="shared" si="107"/>
        <v>0</v>
      </c>
      <c r="CD184" s="2">
        <f>SUMIFS(Import!CD$2:CD$237,Import!$F$2:$F$237,$F184,Import!$G$2:$G$237,$G184)</f>
        <v>0</v>
      </c>
      <c r="CE184" s="2">
        <f>SUMIFS(Import!CE$2:CE$237,Import!$F$2:$F$237,$F184,Import!$G$2:$G$237,$G184)</f>
        <v>0</v>
      </c>
      <c r="CF184" s="2">
        <f>SUMIFS(Import!CF$2:CF$237,Import!$F$2:$F$237,$F184,Import!$G$2:$G$237,$G184)</f>
        <v>0</v>
      </c>
      <c r="CG184" s="2">
        <f>SUMIFS(Import!CG$2:CG$237,Import!$F$2:$F$237,$F184,Import!$G$2:$G$237,$G184)</f>
        <v>0</v>
      </c>
      <c r="CH184" s="2">
        <f t="shared" si="108"/>
        <v>0</v>
      </c>
      <c r="CI184" s="2">
        <f t="shared" si="108"/>
        <v>0</v>
      </c>
      <c r="CJ184" s="2">
        <f t="shared" si="108"/>
        <v>0</v>
      </c>
      <c r="CK184" s="2">
        <f>SUMIFS(Import!CK$2:CK$237,Import!$F$2:$F$237,$F184,Import!$G$2:$G$237,$G184)</f>
        <v>0</v>
      </c>
      <c r="CL184" s="2">
        <f>SUMIFS(Import!CL$2:CL$237,Import!$F$2:$F$237,$F184,Import!$G$2:$G$237,$G184)</f>
        <v>0</v>
      </c>
      <c r="CM184" s="2">
        <f>SUMIFS(Import!CM$2:CM$237,Import!$F$2:$F$237,$F184,Import!$G$2:$G$237,$G184)</f>
        <v>0</v>
      </c>
      <c r="CN184" s="2">
        <f>SUMIFS(Import!CN$2:CN$237,Import!$F$2:$F$237,$F184,Import!$G$2:$G$237,$G184)</f>
        <v>0</v>
      </c>
      <c r="CO184" s="3">
        <f t="shared" si="109"/>
        <v>0</v>
      </c>
      <c r="CP184" s="3">
        <f t="shared" si="109"/>
        <v>0</v>
      </c>
      <c r="CQ184" s="3">
        <f t="shared" si="109"/>
        <v>0</v>
      </c>
      <c r="CR184" s="2">
        <f>SUMIFS(Import!CR$2:CR$237,Import!$F$2:$F$237,$F184,Import!$G$2:$G$237,$G184)</f>
        <v>0</v>
      </c>
      <c r="CS184" s="2">
        <f>SUMIFS(Import!CS$2:CS$237,Import!$F$2:$F$237,$F184,Import!$G$2:$G$237,$G184)</f>
        <v>0</v>
      </c>
      <c r="CT184" s="2">
        <f>SUMIFS(Import!CT$2:CT$237,Import!$F$2:$F$237,$F184,Import!$G$2:$G$237,$G184)</f>
        <v>0</v>
      </c>
    </row>
    <row r="185" spans="1:98" x14ac:dyDescent="0.25">
      <c r="A185" s="2" t="s">
        <v>38</v>
      </c>
      <c r="B185" s="2" t="s">
        <v>39</v>
      </c>
      <c r="C185" s="2">
        <v>3</v>
      </c>
      <c r="D185" s="2" t="s">
        <v>44</v>
      </c>
      <c r="E185" s="2">
        <v>45</v>
      </c>
      <c r="F185" s="2" t="s">
        <v>77</v>
      </c>
      <c r="G185" s="2">
        <v>2</v>
      </c>
      <c r="H185" s="2">
        <f>IF(SUMIFS(Import!H$2:H$237,Import!$F$2:$F$237,$F185,Import!$G$2:$G$237,$G185)=0,Data_T1!$H185,SUMIFS(Import!H$2:H$237,Import!$F$2:$F$237,$F185,Import!$G$2:$G$237,$G185))</f>
        <v>513</v>
      </c>
      <c r="I185" s="2">
        <f>SUMIFS(Import!I$2:I$237,Import!$F$2:$F$237,$F185,Import!$G$2:$G$237,$G185)</f>
        <v>219</v>
      </c>
      <c r="J185" s="2">
        <f>SUMIFS(Import!J$2:J$237,Import!$F$2:$F$237,$F185,Import!$G$2:$G$237,$G185)</f>
        <v>42.69</v>
      </c>
      <c r="K185" s="2">
        <f>SUMIFS(Import!K$2:K$237,Import!$F$2:$F$237,$F185,Import!$G$2:$G$237,$G185)</f>
        <v>294</v>
      </c>
      <c r="L185" s="2">
        <f>SUMIFS(Import!L$2:L$237,Import!$F$2:$F$237,$F185,Import!$G$2:$G$237,$G185)</f>
        <v>57.31</v>
      </c>
      <c r="M185" s="2">
        <f>SUMIFS(Import!M$2:M$237,Import!$F$2:$F$237,$F185,Import!$G$2:$G$237,$G185)</f>
        <v>4</v>
      </c>
      <c r="N185" s="2">
        <f>SUMIFS(Import!N$2:N$237,Import!$F$2:$F$237,$F185,Import!$G$2:$G$237,$G185)</f>
        <v>0.78</v>
      </c>
      <c r="O185" s="2">
        <f>SUMIFS(Import!O$2:O$237,Import!$F$2:$F$237,$F185,Import!$G$2:$G$237,$G185)</f>
        <v>1.36</v>
      </c>
      <c r="P185" s="2">
        <f>SUMIFS(Import!P$2:P$237,Import!$F$2:$F$237,$F185,Import!$G$2:$G$237,$G185)</f>
        <v>10</v>
      </c>
      <c r="Q185" s="2">
        <f>SUMIFS(Import!Q$2:Q$237,Import!$F$2:$F$237,$F185,Import!$G$2:$G$237,$G185)</f>
        <v>1.95</v>
      </c>
      <c r="R185" s="2">
        <f>SUMIFS(Import!R$2:R$237,Import!$F$2:$F$237,$F185,Import!$G$2:$G$237,$G185)</f>
        <v>3.4</v>
      </c>
      <c r="S185" s="2">
        <f>SUMIFS(Import!S$2:S$237,Import!$F$2:$F$237,$F185,Import!$G$2:$G$237,$G185)</f>
        <v>280</v>
      </c>
      <c r="T185" s="2">
        <f>SUMIFS(Import!T$2:T$237,Import!$F$2:$F$237,$F185,Import!$G$2:$G$237,$G185)</f>
        <v>54.58</v>
      </c>
      <c r="U185" s="2">
        <f>SUMIFS(Import!U$2:U$237,Import!$F$2:$F$237,$F185,Import!$G$2:$G$237,$G185)</f>
        <v>95.24</v>
      </c>
      <c r="V185" s="2">
        <f>SUMIFS(Import!V$2:V$237,Import!$F$2:$F$237,$F185,Import!$G$2:$G$237,$G185)</f>
        <v>1</v>
      </c>
      <c r="W185" s="2" t="str">
        <f t="shared" si="99"/>
        <v>M</v>
      </c>
      <c r="X185" s="2" t="str">
        <f t="shared" si="99"/>
        <v>HOWELL</v>
      </c>
      <c r="Y185" s="2" t="str">
        <f t="shared" si="99"/>
        <v>Patrick</v>
      </c>
      <c r="Z185" s="2">
        <f>SUMIFS(Import!Z$2:Z$237,Import!$F$2:$F$237,$F185,Import!$G$2:$G$237,$G185)</f>
        <v>83</v>
      </c>
      <c r="AA185" s="2">
        <f>SUMIFS(Import!AA$2:AA$237,Import!$F$2:$F$237,$F185,Import!$G$2:$G$237,$G185)</f>
        <v>16.18</v>
      </c>
      <c r="AB185" s="2">
        <f>SUMIFS(Import!AB$2:AB$237,Import!$F$2:$F$237,$F185,Import!$G$2:$G$237,$G185)</f>
        <v>29.64</v>
      </c>
      <c r="AC185" s="2">
        <f>SUMIFS(Import!AC$2:AC$237,Import!$F$2:$F$237,$F185,Import!$G$2:$G$237,$G185)</f>
        <v>5</v>
      </c>
      <c r="AD185" s="2" t="str">
        <f t="shared" si="100"/>
        <v>M</v>
      </c>
      <c r="AE185" s="2" t="str">
        <f t="shared" si="100"/>
        <v>BROTHERSON</v>
      </c>
      <c r="AF185" s="2" t="str">
        <f t="shared" si="100"/>
        <v>Moetai, Charles</v>
      </c>
      <c r="AG185" s="2">
        <f>SUMIFS(Import!AG$2:AG$237,Import!$F$2:$F$237,$F185,Import!$G$2:$G$237,$G185)</f>
        <v>197</v>
      </c>
      <c r="AH185" s="2">
        <f>SUMIFS(Import!AH$2:AH$237,Import!$F$2:$F$237,$F185,Import!$G$2:$G$237,$G185)</f>
        <v>38.4</v>
      </c>
      <c r="AI185" s="2">
        <f>SUMIFS(Import!AI$2:AI$237,Import!$F$2:$F$237,$F185,Import!$G$2:$G$237,$G185)</f>
        <v>70.36</v>
      </c>
      <c r="AJ185" s="2">
        <f>SUMIFS(Import!AJ$2:AJ$237,Import!$F$2:$F$237,$F185,Import!$G$2:$G$237,$G185)</f>
        <v>0</v>
      </c>
      <c r="AK185" s="2">
        <f t="shared" si="101"/>
        <v>0</v>
      </c>
      <c r="AL185" s="2">
        <f t="shared" si="101"/>
        <v>0</v>
      </c>
      <c r="AM185" s="2">
        <f t="shared" si="101"/>
        <v>0</v>
      </c>
      <c r="AN185" s="2">
        <f>SUMIFS(Import!AN$2:AN$237,Import!$F$2:$F$237,$F185,Import!$G$2:$G$237,$G185)</f>
        <v>0</v>
      </c>
      <c r="AO185" s="2">
        <f>SUMIFS(Import!AO$2:AO$237,Import!$F$2:$F$237,$F185,Import!$G$2:$G$237,$G185)</f>
        <v>0</v>
      </c>
      <c r="AP185" s="2">
        <f>SUMIFS(Import!AP$2:AP$237,Import!$F$2:$F$237,$F185,Import!$G$2:$G$237,$G185)</f>
        <v>0</v>
      </c>
      <c r="AQ185" s="2">
        <f>SUMIFS(Import!AQ$2:AQ$237,Import!$F$2:$F$237,$F185,Import!$G$2:$G$237,$G185)</f>
        <v>0</v>
      </c>
      <c r="AR185" s="2">
        <f t="shared" si="102"/>
        <v>0</v>
      </c>
      <c r="AS185" s="2">
        <f t="shared" si="102"/>
        <v>0</v>
      </c>
      <c r="AT185" s="2">
        <f t="shared" si="102"/>
        <v>0</v>
      </c>
      <c r="AU185" s="2">
        <f>SUMIFS(Import!AU$2:AU$237,Import!$F$2:$F$237,$F185,Import!$G$2:$G$237,$G185)</f>
        <v>0</v>
      </c>
      <c r="AV185" s="2">
        <f>SUMIFS(Import!AV$2:AV$237,Import!$F$2:$F$237,$F185,Import!$G$2:$G$237,$G185)</f>
        <v>0</v>
      </c>
      <c r="AW185" s="2">
        <f>SUMIFS(Import!AW$2:AW$237,Import!$F$2:$F$237,$F185,Import!$G$2:$G$237,$G185)</f>
        <v>0</v>
      </c>
      <c r="AX185" s="2">
        <f>SUMIFS(Import!AX$2:AX$237,Import!$F$2:$F$237,$F185,Import!$G$2:$G$237,$G185)</f>
        <v>0</v>
      </c>
      <c r="AY185" s="2">
        <f t="shared" si="103"/>
        <v>0</v>
      </c>
      <c r="AZ185" s="2">
        <f t="shared" si="103"/>
        <v>0</v>
      </c>
      <c r="BA185" s="2">
        <f t="shared" si="103"/>
        <v>0</v>
      </c>
      <c r="BB185" s="2">
        <f>SUMIFS(Import!BB$2:BB$237,Import!$F$2:$F$237,$F185,Import!$G$2:$G$237,$G185)</f>
        <v>0</v>
      </c>
      <c r="BC185" s="2">
        <f>SUMIFS(Import!BC$2:BC$237,Import!$F$2:$F$237,$F185,Import!$G$2:$G$237,$G185)</f>
        <v>0</v>
      </c>
      <c r="BD185" s="2">
        <f>SUMIFS(Import!BD$2:BD$237,Import!$F$2:$F$237,$F185,Import!$G$2:$G$237,$G185)</f>
        <v>0</v>
      </c>
      <c r="BE185" s="2">
        <f>SUMIFS(Import!BE$2:BE$237,Import!$F$2:$F$237,$F185,Import!$G$2:$G$237,$G185)</f>
        <v>0</v>
      </c>
      <c r="BF185" s="2">
        <f t="shared" si="104"/>
        <v>0</v>
      </c>
      <c r="BG185" s="2">
        <f t="shared" si="104"/>
        <v>0</v>
      </c>
      <c r="BH185" s="2">
        <f t="shared" si="104"/>
        <v>0</v>
      </c>
      <c r="BI185" s="2">
        <f>SUMIFS(Import!BI$2:BI$237,Import!$F$2:$F$237,$F185,Import!$G$2:$G$237,$G185)</f>
        <v>0</v>
      </c>
      <c r="BJ185" s="2">
        <f>SUMIFS(Import!BJ$2:BJ$237,Import!$F$2:$F$237,$F185,Import!$G$2:$G$237,$G185)</f>
        <v>0</v>
      </c>
      <c r="BK185" s="2">
        <f>SUMIFS(Import!BK$2:BK$237,Import!$F$2:$F$237,$F185,Import!$G$2:$G$237,$G185)</f>
        <v>0</v>
      </c>
      <c r="BL185" s="2">
        <f>SUMIFS(Import!BL$2:BL$237,Import!$F$2:$F$237,$F185,Import!$G$2:$G$237,$G185)</f>
        <v>0</v>
      </c>
      <c r="BM185" s="2">
        <f t="shared" si="105"/>
        <v>0</v>
      </c>
      <c r="BN185" s="2">
        <f t="shared" si="105"/>
        <v>0</v>
      </c>
      <c r="BO185" s="2">
        <f t="shared" si="105"/>
        <v>0</v>
      </c>
      <c r="BP185" s="2">
        <f>SUMIFS(Import!BP$2:BP$237,Import!$F$2:$F$237,$F185,Import!$G$2:$G$237,$G185)</f>
        <v>0</v>
      </c>
      <c r="BQ185" s="2">
        <f>SUMIFS(Import!BQ$2:BQ$237,Import!$F$2:$F$237,$F185,Import!$G$2:$G$237,$G185)</f>
        <v>0</v>
      </c>
      <c r="BR185" s="2">
        <f>SUMIFS(Import!BR$2:BR$237,Import!$F$2:$F$237,$F185,Import!$G$2:$G$237,$G185)</f>
        <v>0</v>
      </c>
      <c r="BS185" s="2">
        <f>SUMIFS(Import!BS$2:BS$237,Import!$F$2:$F$237,$F185,Import!$G$2:$G$237,$G185)</f>
        <v>0</v>
      </c>
      <c r="BT185" s="2">
        <f t="shared" si="106"/>
        <v>0</v>
      </c>
      <c r="BU185" s="2">
        <f t="shared" si="106"/>
        <v>0</v>
      </c>
      <c r="BV185" s="2">
        <f t="shared" si="106"/>
        <v>0</v>
      </c>
      <c r="BW185" s="2">
        <f>SUMIFS(Import!BW$2:BW$237,Import!$F$2:$F$237,$F185,Import!$G$2:$G$237,$G185)</f>
        <v>0</v>
      </c>
      <c r="BX185" s="2">
        <f>SUMIFS(Import!BX$2:BX$237,Import!$F$2:$F$237,$F185,Import!$G$2:$G$237,$G185)</f>
        <v>0</v>
      </c>
      <c r="BY185" s="2">
        <f>SUMIFS(Import!BY$2:BY$237,Import!$F$2:$F$237,$F185,Import!$G$2:$G$237,$G185)</f>
        <v>0</v>
      </c>
      <c r="BZ185" s="2">
        <f>SUMIFS(Import!BZ$2:BZ$237,Import!$F$2:$F$237,$F185,Import!$G$2:$G$237,$G185)</f>
        <v>0</v>
      </c>
      <c r="CA185" s="2">
        <f t="shared" si="107"/>
        <v>0</v>
      </c>
      <c r="CB185" s="2">
        <f t="shared" si="107"/>
        <v>0</v>
      </c>
      <c r="CC185" s="2">
        <f t="shared" si="107"/>
        <v>0</v>
      </c>
      <c r="CD185" s="2">
        <f>SUMIFS(Import!CD$2:CD$237,Import!$F$2:$F$237,$F185,Import!$G$2:$G$237,$G185)</f>
        <v>0</v>
      </c>
      <c r="CE185" s="2">
        <f>SUMIFS(Import!CE$2:CE$237,Import!$F$2:$F$237,$F185,Import!$G$2:$G$237,$G185)</f>
        <v>0</v>
      </c>
      <c r="CF185" s="2">
        <f>SUMIFS(Import!CF$2:CF$237,Import!$F$2:$F$237,$F185,Import!$G$2:$G$237,$G185)</f>
        <v>0</v>
      </c>
      <c r="CG185" s="2">
        <f>SUMIFS(Import!CG$2:CG$237,Import!$F$2:$F$237,$F185,Import!$G$2:$G$237,$G185)</f>
        <v>0</v>
      </c>
      <c r="CH185" s="2">
        <f t="shared" si="108"/>
        <v>0</v>
      </c>
      <c r="CI185" s="2">
        <f t="shared" si="108"/>
        <v>0</v>
      </c>
      <c r="CJ185" s="2">
        <f t="shared" si="108"/>
        <v>0</v>
      </c>
      <c r="CK185" s="2">
        <f>SUMIFS(Import!CK$2:CK$237,Import!$F$2:$F$237,$F185,Import!$G$2:$G$237,$G185)</f>
        <v>0</v>
      </c>
      <c r="CL185" s="2">
        <f>SUMIFS(Import!CL$2:CL$237,Import!$F$2:$F$237,$F185,Import!$G$2:$G$237,$G185)</f>
        <v>0</v>
      </c>
      <c r="CM185" s="2">
        <f>SUMIFS(Import!CM$2:CM$237,Import!$F$2:$F$237,$F185,Import!$G$2:$G$237,$G185)</f>
        <v>0</v>
      </c>
      <c r="CN185" s="2">
        <f>SUMIFS(Import!CN$2:CN$237,Import!$F$2:$F$237,$F185,Import!$G$2:$G$237,$G185)</f>
        <v>0</v>
      </c>
      <c r="CO185" s="3">
        <f t="shared" si="109"/>
        <v>0</v>
      </c>
      <c r="CP185" s="3">
        <f t="shared" si="109"/>
        <v>0</v>
      </c>
      <c r="CQ185" s="3">
        <f t="shared" si="109"/>
        <v>0</v>
      </c>
      <c r="CR185" s="2">
        <f>SUMIFS(Import!CR$2:CR$237,Import!$F$2:$F$237,$F185,Import!$G$2:$G$237,$G185)</f>
        <v>0</v>
      </c>
      <c r="CS185" s="2">
        <f>SUMIFS(Import!CS$2:CS$237,Import!$F$2:$F$237,$F185,Import!$G$2:$G$237,$G185)</f>
        <v>0</v>
      </c>
      <c r="CT185" s="2">
        <f>SUMIFS(Import!CT$2:CT$237,Import!$F$2:$F$237,$F185,Import!$G$2:$G$237,$G185)</f>
        <v>0</v>
      </c>
    </row>
    <row r="186" spans="1:98" x14ac:dyDescent="0.25">
      <c r="A186" s="2" t="s">
        <v>38</v>
      </c>
      <c r="B186" s="2" t="s">
        <v>39</v>
      </c>
      <c r="C186" s="2">
        <v>3</v>
      </c>
      <c r="D186" s="2" t="s">
        <v>44</v>
      </c>
      <c r="E186" s="2">
        <v>45</v>
      </c>
      <c r="F186" s="2" t="s">
        <v>77</v>
      </c>
      <c r="G186" s="2">
        <v>3</v>
      </c>
      <c r="H186" s="2">
        <f>IF(SUMIFS(Import!H$2:H$237,Import!$F$2:$F$237,$F186,Import!$G$2:$G$237,$G186)=0,Data_T1!$H186,SUMIFS(Import!H$2:H$237,Import!$F$2:$F$237,$F186,Import!$G$2:$G$237,$G186))</f>
        <v>466</v>
      </c>
      <c r="I186" s="2">
        <f>SUMIFS(Import!I$2:I$237,Import!$F$2:$F$237,$F186,Import!$G$2:$G$237,$G186)</f>
        <v>205</v>
      </c>
      <c r="J186" s="2">
        <f>SUMIFS(Import!J$2:J$237,Import!$F$2:$F$237,$F186,Import!$G$2:$G$237,$G186)</f>
        <v>43.99</v>
      </c>
      <c r="K186" s="2">
        <f>SUMIFS(Import!K$2:K$237,Import!$F$2:$F$237,$F186,Import!$G$2:$G$237,$G186)</f>
        <v>261</v>
      </c>
      <c r="L186" s="2">
        <f>SUMIFS(Import!L$2:L$237,Import!$F$2:$F$237,$F186,Import!$G$2:$G$237,$G186)</f>
        <v>56.01</v>
      </c>
      <c r="M186" s="2">
        <f>SUMIFS(Import!M$2:M$237,Import!$F$2:$F$237,$F186,Import!$G$2:$G$237,$G186)</f>
        <v>4</v>
      </c>
      <c r="N186" s="2">
        <f>SUMIFS(Import!N$2:N$237,Import!$F$2:$F$237,$F186,Import!$G$2:$G$237,$G186)</f>
        <v>0.86</v>
      </c>
      <c r="O186" s="2">
        <f>SUMIFS(Import!O$2:O$237,Import!$F$2:$F$237,$F186,Import!$G$2:$G$237,$G186)</f>
        <v>1.53</v>
      </c>
      <c r="P186" s="2">
        <f>SUMIFS(Import!P$2:P$237,Import!$F$2:$F$237,$F186,Import!$G$2:$G$237,$G186)</f>
        <v>1</v>
      </c>
      <c r="Q186" s="2">
        <f>SUMIFS(Import!Q$2:Q$237,Import!$F$2:$F$237,$F186,Import!$G$2:$G$237,$G186)</f>
        <v>0.21</v>
      </c>
      <c r="R186" s="2">
        <f>SUMIFS(Import!R$2:R$237,Import!$F$2:$F$237,$F186,Import!$G$2:$G$237,$G186)</f>
        <v>0.38</v>
      </c>
      <c r="S186" s="2">
        <f>SUMIFS(Import!S$2:S$237,Import!$F$2:$F$237,$F186,Import!$G$2:$G$237,$G186)</f>
        <v>256</v>
      </c>
      <c r="T186" s="2">
        <f>SUMIFS(Import!T$2:T$237,Import!$F$2:$F$237,$F186,Import!$G$2:$G$237,$G186)</f>
        <v>54.94</v>
      </c>
      <c r="U186" s="2">
        <f>SUMIFS(Import!U$2:U$237,Import!$F$2:$F$237,$F186,Import!$G$2:$G$237,$G186)</f>
        <v>98.08</v>
      </c>
      <c r="V186" s="2">
        <f>SUMIFS(Import!V$2:V$237,Import!$F$2:$F$237,$F186,Import!$G$2:$G$237,$G186)</f>
        <v>1</v>
      </c>
      <c r="W186" s="2" t="str">
        <f t="shared" si="99"/>
        <v>M</v>
      </c>
      <c r="X186" s="2" t="str">
        <f t="shared" si="99"/>
        <v>HOWELL</v>
      </c>
      <c r="Y186" s="2" t="str">
        <f t="shared" si="99"/>
        <v>Patrick</v>
      </c>
      <c r="Z186" s="2">
        <f>SUMIFS(Import!Z$2:Z$237,Import!$F$2:$F$237,$F186,Import!$G$2:$G$237,$G186)</f>
        <v>108</v>
      </c>
      <c r="AA186" s="2">
        <f>SUMIFS(Import!AA$2:AA$237,Import!$F$2:$F$237,$F186,Import!$G$2:$G$237,$G186)</f>
        <v>23.18</v>
      </c>
      <c r="AB186" s="2">
        <f>SUMIFS(Import!AB$2:AB$237,Import!$F$2:$F$237,$F186,Import!$G$2:$G$237,$G186)</f>
        <v>42.19</v>
      </c>
      <c r="AC186" s="2">
        <f>SUMIFS(Import!AC$2:AC$237,Import!$F$2:$F$237,$F186,Import!$G$2:$G$237,$G186)</f>
        <v>5</v>
      </c>
      <c r="AD186" s="2" t="str">
        <f t="shared" si="100"/>
        <v>M</v>
      </c>
      <c r="AE186" s="2" t="str">
        <f t="shared" si="100"/>
        <v>BROTHERSON</v>
      </c>
      <c r="AF186" s="2" t="str">
        <f t="shared" si="100"/>
        <v>Moetai, Charles</v>
      </c>
      <c r="AG186" s="2">
        <f>SUMIFS(Import!AG$2:AG$237,Import!$F$2:$F$237,$F186,Import!$G$2:$G$237,$G186)</f>
        <v>148</v>
      </c>
      <c r="AH186" s="2">
        <f>SUMIFS(Import!AH$2:AH$237,Import!$F$2:$F$237,$F186,Import!$G$2:$G$237,$G186)</f>
        <v>31.76</v>
      </c>
      <c r="AI186" s="2">
        <f>SUMIFS(Import!AI$2:AI$237,Import!$F$2:$F$237,$F186,Import!$G$2:$G$237,$G186)</f>
        <v>57.81</v>
      </c>
      <c r="AJ186" s="2">
        <f>SUMIFS(Import!AJ$2:AJ$237,Import!$F$2:$F$237,$F186,Import!$G$2:$G$237,$G186)</f>
        <v>0</v>
      </c>
      <c r="AK186" s="2">
        <f t="shared" si="101"/>
        <v>0</v>
      </c>
      <c r="AL186" s="2">
        <f t="shared" si="101"/>
        <v>0</v>
      </c>
      <c r="AM186" s="2">
        <f t="shared" si="101"/>
        <v>0</v>
      </c>
      <c r="AN186" s="2">
        <f>SUMIFS(Import!AN$2:AN$237,Import!$F$2:$F$237,$F186,Import!$G$2:$G$237,$G186)</f>
        <v>0</v>
      </c>
      <c r="AO186" s="2">
        <f>SUMIFS(Import!AO$2:AO$237,Import!$F$2:$F$237,$F186,Import!$G$2:$G$237,$G186)</f>
        <v>0</v>
      </c>
      <c r="AP186" s="2">
        <f>SUMIFS(Import!AP$2:AP$237,Import!$F$2:$F$237,$F186,Import!$G$2:$G$237,$G186)</f>
        <v>0</v>
      </c>
      <c r="AQ186" s="2">
        <f>SUMIFS(Import!AQ$2:AQ$237,Import!$F$2:$F$237,$F186,Import!$G$2:$G$237,$G186)</f>
        <v>0</v>
      </c>
      <c r="AR186" s="2">
        <f t="shared" si="102"/>
        <v>0</v>
      </c>
      <c r="AS186" s="2">
        <f t="shared" si="102"/>
        <v>0</v>
      </c>
      <c r="AT186" s="2">
        <f t="shared" si="102"/>
        <v>0</v>
      </c>
      <c r="AU186" s="2">
        <f>SUMIFS(Import!AU$2:AU$237,Import!$F$2:$F$237,$F186,Import!$G$2:$G$237,$G186)</f>
        <v>0</v>
      </c>
      <c r="AV186" s="2">
        <f>SUMIFS(Import!AV$2:AV$237,Import!$F$2:$F$237,$F186,Import!$G$2:$G$237,$G186)</f>
        <v>0</v>
      </c>
      <c r="AW186" s="2">
        <f>SUMIFS(Import!AW$2:AW$237,Import!$F$2:$F$237,$F186,Import!$G$2:$G$237,$G186)</f>
        <v>0</v>
      </c>
      <c r="AX186" s="2">
        <f>SUMIFS(Import!AX$2:AX$237,Import!$F$2:$F$237,$F186,Import!$G$2:$G$237,$G186)</f>
        <v>0</v>
      </c>
      <c r="AY186" s="2">
        <f t="shared" si="103"/>
        <v>0</v>
      </c>
      <c r="AZ186" s="2">
        <f t="shared" si="103"/>
        <v>0</v>
      </c>
      <c r="BA186" s="2">
        <f t="shared" si="103"/>
        <v>0</v>
      </c>
      <c r="BB186" s="2">
        <f>SUMIFS(Import!BB$2:BB$237,Import!$F$2:$F$237,$F186,Import!$G$2:$G$237,$G186)</f>
        <v>0</v>
      </c>
      <c r="BC186" s="2">
        <f>SUMIFS(Import!BC$2:BC$237,Import!$F$2:$F$237,$F186,Import!$G$2:$G$237,$G186)</f>
        <v>0</v>
      </c>
      <c r="BD186" s="2">
        <f>SUMIFS(Import!BD$2:BD$237,Import!$F$2:$F$237,$F186,Import!$G$2:$G$237,$G186)</f>
        <v>0</v>
      </c>
      <c r="BE186" s="2">
        <f>SUMIFS(Import!BE$2:BE$237,Import!$F$2:$F$237,$F186,Import!$G$2:$G$237,$G186)</f>
        <v>0</v>
      </c>
      <c r="BF186" s="2">
        <f t="shared" si="104"/>
        <v>0</v>
      </c>
      <c r="BG186" s="2">
        <f t="shared" si="104"/>
        <v>0</v>
      </c>
      <c r="BH186" s="2">
        <f t="shared" si="104"/>
        <v>0</v>
      </c>
      <c r="BI186" s="2">
        <f>SUMIFS(Import!BI$2:BI$237,Import!$F$2:$F$237,$F186,Import!$G$2:$G$237,$G186)</f>
        <v>0</v>
      </c>
      <c r="BJ186" s="2">
        <f>SUMIFS(Import!BJ$2:BJ$237,Import!$F$2:$F$237,$F186,Import!$G$2:$G$237,$G186)</f>
        <v>0</v>
      </c>
      <c r="BK186" s="2">
        <f>SUMIFS(Import!BK$2:BK$237,Import!$F$2:$F$237,$F186,Import!$G$2:$G$237,$G186)</f>
        <v>0</v>
      </c>
      <c r="BL186" s="2">
        <f>SUMIFS(Import!BL$2:BL$237,Import!$F$2:$F$237,$F186,Import!$G$2:$G$237,$G186)</f>
        <v>0</v>
      </c>
      <c r="BM186" s="2">
        <f t="shared" si="105"/>
        <v>0</v>
      </c>
      <c r="BN186" s="2">
        <f t="shared" si="105"/>
        <v>0</v>
      </c>
      <c r="BO186" s="2">
        <f t="shared" si="105"/>
        <v>0</v>
      </c>
      <c r="BP186" s="2">
        <f>SUMIFS(Import!BP$2:BP$237,Import!$F$2:$F$237,$F186,Import!$G$2:$G$237,$G186)</f>
        <v>0</v>
      </c>
      <c r="BQ186" s="2">
        <f>SUMIFS(Import!BQ$2:BQ$237,Import!$F$2:$F$237,$F186,Import!$G$2:$G$237,$G186)</f>
        <v>0</v>
      </c>
      <c r="BR186" s="2">
        <f>SUMIFS(Import!BR$2:BR$237,Import!$F$2:$F$237,$F186,Import!$G$2:$G$237,$G186)</f>
        <v>0</v>
      </c>
      <c r="BS186" s="2">
        <f>SUMIFS(Import!BS$2:BS$237,Import!$F$2:$F$237,$F186,Import!$G$2:$G$237,$G186)</f>
        <v>0</v>
      </c>
      <c r="BT186" s="2">
        <f t="shared" si="106"/>
        <v>0</v>
      </c>
      <c r="BU186" s="2">
        <f t="shared" si="106"/>
        <v>0</v>
      </c>
      <c r="BV186" s="2">
        <f t="shared" si="106"/>
        <v>0</v>
      </c>
      <c r="BW186" s="2">
        <f>SUMIFS(Import!BW$2:BW$237,Import!$F$2:$F$237,$F186,Import!$G$2:$G$237,$G186)</f>
        <v>0</v>
      </c>
      <c r="BX186" s="2">
        <f>SUMIFS(Import!BX$2:BX$237,Import!$F$2:$F$237,$F186,Import!$G$2:$G$237,$G186)</f>
        <v>0</v>
      </c>
      <c r="BY186" s="2">
        <f>SUMIFS(Import!BY$2:BY$237,Import!$F$2:$F$237,$F186,Import!$G$2:$G$237,$G186)</f>
        <v>0</v>
      </c>
      <c r="BZ186" s="2">
        <f>SUMIFS(Import!BZ$2:BZ$237,Import!$F$2:$F$237,$F186,Import!$G$2:$G$237,$G186)</f>
        <v>0</v>
      </c>
      <c r="CA186" s="2">
        <f t="shared" si="107"/>
        <v>0</v>
      </c>
      <c r="CB186" s="2">
        <f t="shared" si="107"/>
        <v>0</v>
      </c>
      <c r="CC186" s="2">
        <f t="shared" si="107"/>
        <v>0</v>
      </c>
      <c r="CD186" s="2">
        <f>SUMIFS(Import!CD$2:CD$237,Import!$F$2:$F$237,$F186,Import!$G$2:$G$237,$G186)</f>
        <v>0</v>
      </c>
      <c r="CE186" s="2">
        <f>SUMIFS(Import!CE$2:CE$237,Import!$F$2:$F$237,$F186,Import!$G$2:$G$237,$G186)</f>
        <v>0</v>
      </c>
      <c r="CF186" s="2">
        <f>SUMIFS(Import!CF$2:CF$237,Import!$F$2:$F$237,$F186,Import!$G$2:$G$237,$G186)</f>
        <v>0</v>
      </c>
      <c r="CG186" s="2">
        <f>SUMIFS(Import!CG$2:CG$237,Import!$F$2:$F$237,$F186,Import!$G$2:$G$237,$G186)</f>
        <v>0</v>
      </c>
      <c r="CH186" s="2">
        <f t="shared" si="108"/>
        <v>0</v>
      </c>
      <c r="CI186" s="2">
        <f t="shared" si="108"/>
        <v>0</v>
      </c>
      <c r="CJ186" s="2">
        <f t="shared" si="108"/>
        <v>0</v>
      </c>
      <c r="CK186" s="2">
        <f>SUMIFS(Import!CK$2:CK$237,Import!$F$2:$F$237,$F186,Import!$G$2:$G$237,$G186)</f>
        <v>0</v>
      </c>
      <c r="CL186" s="2">
        <f>SUMIFS(Import!CL$2:CL$237,Import!$F$2:$F$237,$F186,Import!$G$2:$G$237,$G186)</f>
        <v>0</v>
      </c>
      <c r="CM186" s="2">
        <f>SUMIFS(Import!CM$2:CM$237,Import!$F$2:$F$237,$F186,Import!$G$2:$G$237,$G186)</f>
        <v>0</v>
      </c>
      <c r="CN186" s="2">
        <f>SUMIFS(Import!CN$2:CN$237,Import!$F$2:$F$237,$F186,Import!$G$2:$G$237,$G186)</f>
        <v>0</v>
      </c>
      <c r="CO186" s="3">
        <f t="shared" si="109"/>
        <v>0</v>
      </c>
      <c r="CP186" s="3">
        <f t="shared" si="109"/>
        <v>0</v>
      </c>
      <c r="CQ186" s="3">
        <f t="shared" si="109"/>
        <v>0</v>
      </c>
      <c r="CR186" s="2">
        <f>SUMIFS(Import!CR$2:CR$237,Import!$F$2:$F$237,$F186,Import!$G$2:$G$237,$G186)</f>
        <v>0</v>
      </c>
      <c r="CS186" s="2">
        <f>SUMIFS(Import!CS$2:CS$237,Import!$F$2:$F$237,$F186,Import!$G$2:$G$237,$G186)</f>
        <v>0</v>
      </c>
      <c r="CT186" s="2">
        <f>SUMIFS(Import!CT$2:CT$237,Import!$F$2:$F$237,$F186,Import!$G$2:$G$237,$G186)</f>
        <v>0</v>
      </c>
    </row>
    <row r="187" spans="1:98" x14ac:dyDescent="0.25">
      <c r="A187" s="2" t="s">
        <v>38</v>
      </c>
      <c r="B187" s="2" t="s">
        <v>39</v>
      </c>
      <c r="C187" s="2">
        <v>3</v>
      </c>
      <c r="D187" s="2" t="s">
        <v>44</v>
      </c>
      <c r="E187" s="2">
        <v>45</v>
      </c>
      <c r="F187" s="2" t="s">
        <v>77</v>
      </c>
      <c r="G187" s="2">
        <v>4</v>
      </c>
      <c r="H187" s="2">
        <f>IF(SUMIFS(Import!H$2:H$237,Import!$F$2:$F$237,$F187,Import!$G$2:$G$237,$G187)=0,Data_T1!$H187,SUMIFS(Import!H$2:H$237,Import!$F$2:$F$237,$F187,Import!$G$2:$G$237,$G187))</f>
        <v>461</v>
      </c>
      <c r="I187" s="2">
        <f>SUMIFS(Import!I$2:I$237,Import!$F$2:$F$237,$F187,Import!$G$2:$G$237,$G187)</f>
        <v>215</v>
      </c>
      <c r="J187" s="2">
        <f>SUMIFS(Import!J$2:J$237,Import!$F$2:$F$237,$F187,Import!$G$2:$G$237,$G187)</f>
        <v>46.64</v>
      </c>
      <c r="K187" s="2">
        <f>SUMIFS(Import!K$2:K$237,Import!$F$2:$F$237,$F187,Import!$G$2:$G$237,$G187)</f>
        <v>246</v>
      </c>
      <c r="L187" s="2">
        <f>SUMIFS(Import!L$2:L$237,Import!$F$2:$F$237,$F187,Import!$G$2:$G$237,$G187)</f>
        <v>53.36</v>
      </c>
      <c r="M187" s="2">
        <f>SUMIFS(Import!M$2:M$237,Import!$F$2:$F$237,$F187,Import!$G$2:$G$237,$G187)</f>
        <v>3</v>
      </c>
      <c r="N187" s="2">
        <f>SUMIFS(Import!N$2:N$237,Import!$F$2:$F$237,$F187,Import!$G$2:$G$237,$G187)</f>
        <v>0.65</v>
      </c>
      <c r="O187" s="2">
        <f>SUMIFS(Import!O$2:O$237,Import!$F$2:$F$237,$F187,Import!$G$2:$G$237,$G187)</f>
        <v>1.22</v>
      </c>
      <c r="P187" s="2">
        <f>SUMIFS(Import!P$2:P$237,Import!$F$2:$F$237,$F187,Import!$G$2:$G$237,$G187)</f>
        <v>1</v>
      </c>
      <c r="Q187" s="2">
        <f>SUMIFS(Import!Q$2:Q$237,Import!$F$2:$F$237,$F187,Import!$G$2:$G$237,$G187)</f>
        <v>0.22</v>
      </c>
      <c r="R187" s="2">
        <f>SUMIFS(Import!R$2:R$237,Import!$F$2:$F$237,$F187,Import!$G$2:$G$237,$G187)</f>
        <v>0.41</v>
      </c>
      <c r="S187" s="2">
        <f>SUMIFS(Import!S$2:S$237,Import!$F$2:$F$237,$F187,Import!$G$2:$G$237,$G187)</f>
        <v>242</v>
      </c>
      <c r="T187" s="2">
        <f>SUMIFS(Import!T$2:T$237,Import!$F$2:$F$237,$F187,Import!$G$2:$G$237,$G187)</f>
        <v>52.49</v>
      </c>
      <c r="U187" s="2">
        <f>SUMIFS(Import!U$2:U$237,Import!$F$2:$F$237,$F187,Import!$G$2:$G$237,$G187)</f>
        <v>98.37</v>
      </c>
      <c r="V187" s="2">
        <f>SUMIFS(Import!V$2:V$237,Import!$F$2:$F$237,$F187,Import!$G$2:$G$237,$G187)</f>
        <v>1</v>
      </c>
      <c r="W187" s="2" t="str">
        <f t="shared" si="99"/>
        <v>M</v>
      </c>
      <c r="X187" s="2" t="str">
        <f t="shared" si="99"/>
        <v>HOWELL</v>
      </c>
      <c r="Y187" s="2" t="str">
        <f t="shared" si="99"/>
        <v>Patrick</v>
      </c>
      <c r="Z187" s="2">
        <f>SUMIFS(Import!Z$2:Z$237,Import!$F$2:$F$237,$F187,Import!$G$2:$G$237,$G187)</f>
        <v>98</v>
      </c>
      <c r="AA187" s="2">
        <f>SUMIFS(Import!AA$2:AA$237,Import!$F$2:$F$237,$F187,Import!$G$2:$G$237,$G187)</f>
        <v>21.26</v>
      </c>
      <c r="AB187" s="2">
        <f>SUMIFS(Import!AB$2:AB$237,Import!$F$2:$F$237,$F187,Import!$G$2:$G$237,$G187)</f>
        <v>40.5</v>
      </c>
      <c r="AC187" s="2">
        <f>SUMIFS(Import!AC$2:AC$237,Import!$F$2:$F$237,$F187,Import!$G$2:$G$237,$G187)</f>
        <v>5</v>
      </c>
      <c r="AD187" s="2" t="str">
        <f t="shared" si="100"/>
        <v>M</v>
      </c>
      <c r="AE187" s="2" t="str">
        <f t="shared" si="100"/>
        <v>BROTHERSON</v>
      </c>
      <c r="AF187" s="2" t="str">
        <f t="shared" si="100"/>
        <v>Moetai, Charles</v>
      </c>
      <c r="AG187" s="2">
        <f>SUMIFS(Import!AG$2:AG$237,Import!$F$2:$F$237,$F187,Import!$G$2:$G$237,$G187)</f>
        <v>144</v>
      </c>
      <c r="AH187" s="2">
        <f>SUMIFS(Import!AH$2:AH$237,Import!$F$2:$F$237,$F187,Import!$G$2:$G$237,$G187)</f>
        <v>31.24</v>
      </c>
      <c r="AI187" s="2">
        <f>SUMIFS(Import!AI$2:AI$237,Import!$F$2:$F$237,$F187,Import!$G$2:$G$237,$G187)</f>
        <v>59.5</v>
      </c>
      <c r="AJ187" s="2">
        <f>SUMIFS(Import!AJ$2:AJ$237,Import!$F$2:$F$237,$F187,Import!$G$2:$G$237,$G187)</f>
        <v>0</v>
      </c>
      <c r="AK187" s="2">
        <f t="shared" si="101"/>
        <v>0</v>
      </c>
      <c r="AL187" s="2">
        <f t="shared" si="101"/>
        <v>0</v>
      </c>
      <c r="AM187" s="2">
        <f t="shared" si="101"/>
        <v>0</v>
      </c>
      <c r="AN187" s="2">
        <f>SUMIFS(Import!AN$2:AN$237,Import!$F$2:$F$237,$F187,Import!$G$2:$G$237,$G187)</f>
        <v>0</v>
      </c>
      <c r="AO187" s="2">
        <f>SUMIFS(Import!AO$2:AO$237,Import!$F$2:$F$237,$F187,Import!$G$2:$G$237,$G187)</f>
        <v>0</v>
      </c>
      <c r="AP187" s="2">
        <f>SUMIFS(Import!AP$2:AP$237,Import!$F$2:$F$237,$F187,Import!$G$2:$G$237,$G187)</f>
        <v>0</v>
      </c>
      <c r="AQ187" s="2">
        <f>SUMIFS(Import!AQ$2:AQ$237,Import!$F$2:$F$237,$F187,Import!$G$2:$G$237,$G187)</f>
        <v>0</v>
      </c>
      <c r="AR187" s="2">
        <f t="shared" si="102"/>
        <v>0</v>
      </c>
      <c r="AS187" s="2">
        <f t="shared" si="102"/>
        <v>0</v>
      </c>
      <c r="AT187" s="2">
        <f t="shared" si="102"/>
        <v>0</v>
      </c>
      <c r="AU187" s="2">
        <f>SUMIFS(Import!AU$2:AU$237,Import!$F$2:$F$237,$F187,Import!$G$2:$G$237,$G187)</f>
        <v>0</v>
      </c>
      <c r="AV187" s="2">
        <f>SUMIFS(Import!AV$2:AV$237,Import!$F$2:$F$237,$F187,Import!$G$2:$G$237,$G187)</f>
        <v>0</v>
      </c>
      <c r="AW187" s="2">
        <f>SUMIFS(Import!AW$2:AW$237,Import!$F$2:$F$237,$F187,Import!$G$2:$G$237,$G187)</f>
        <v>0</v>
      </c>
      <c r="AX187" s="2">
        <f>SUMIFS(Import!AX$2:AX$237,Import!$F$2:$F$237,$F187,Import!$G$2:$G$237,$G187)</f>
        <v>0</v>
      </c>
      <c r="AY187" s="2">
        <f t="shared" si="103"/>
        <v>0</v>
      </c>
      <c r="AZ187" s="2">
        <f t="shared" si="103"/>
        <v>0</v>
      </c>
      <c r="BA187" s="2">
        <f t="shared" si="103"/>
        <v>0</v>
      </c>
      <c r="BB187" s="2">
        <f>SUMIFS(Import!BB$2:BB$237,Import!$F$2:$F$237,$F187,Import!$G$2:$G$237,$G187)</f>
        <v>0</v>
      </c>
      <c r="BC187" s="2">
        <f>SUMIFS(Import!BC$2:BC$237,Import!$F$2:$F$237,$F187,Import!$G$2:$G$237,$G187)</f>
        <v>0</v>
      </c>
      <c r="BD187" s="2">
        <f>SUMIFS(Import!BD$2:BD$237,Import!$F$2:$F$237,$F187,Import!$G$2:$G$237,$G187)</f>
        <v>0</v>
      </c>
      <c r="BE187" s="2">
        <f>SUMIFS(Import!BE$2:BE$237,Import!$F$2:$F$237,$F187,Import!$G$2:$G$237,$G187)</f>
        <v>0</v>
      </c>
      <c r="BF187" s="2">
        <f t="shared" si="104"/>
        <v>0</v>
      </c>
      <c r="BG187" s="2">
        <f t="shared" si="104"/>
        <v>0</v>
      </c>
      <c r="BH187" s="2">
        <f t="shared" si="104"/>
        <v>0</v>
      </c>
      <c r="BI187" s="2">
        <f>SUMIFS(Import!BI$2:BI$237,Import!$F$2:$F$237,$F187,Import!$G$2:$G$237,$G187)</f>
        <v>0</v>
      </c>
      <c r="BJ187" s="2">
        <f>SUMIFS(Import!BJ$2:BJ$237,Import!$F$2:$F$237,$F187,Import!$G$2:$G$237,$G187)</f>
        <v>0</v>
      </c>
      <c r="BK187" s="2">
        <f>SUMIFS(Import!BK$2:BK$237,Import!$F$2:$F$237,$F187,Import!$G$2:$G$237,$G187)</f>
        <v>0</v>
      </c>
      <c r="BL187" s="2">
        <f>SUMIFS(Import!BL$2:BL$237,Import!$F$2:$F$237,$F187,Import!$G$2:$G$237,$G187)</f>
        <v>0</v>
      </c>
      <c r="BM187" s="2">
        <f t="shared" si="105"/>
        <v>0</v>
      </c>
      <c r="BN187" s="2">
        <f t="shared" si="105"/>
        <v>0</v>
      </c>
      <c r="BO187" s="2">
        <f t="shared" si="105"/>
        <v>0</v>
      </c>
      <c r="BP187" s="2">
        <f>SUMIFS(Import!BP$2:BP$237,Import!$F$2:$F$237,$F187,Import!$G$2:$G$237,$G187)</f>
        <v>0</v>
      </c>
      <c r="BQ187" s="2">
        <f>SUMIFS(Import!BQ$2:BQ$237,Import!$F$2:$F$237,$F187,Import!$G$2:$G$237,$G187)</f>
        <v>0</v>
      </c>
      <c r="BR187" s="2">
        <f>SUMIFS(Import!BR$2:BR$237,Import!$F$2:$F$237,$F187,Import!$G$2:$G$237,$G187)</f>
        <v>0</v>
      </c>
      <c r="BS187" s="2">
        <f>SUMIFS(Import!BS$2:BS$237,Import!$F$2:$F$237,$F187,Import!$G$2:$G$237,$G187)</f>
        <v>0</v>
      </c>
      <c r="BT187" s="2">
        <f t="shared" si="106"/>
        <v>0</v>
      </c>
      <c r="BU187" s="2">
        <f t="shared" si="106"/>
        <v>0</v>
      </c>
      <c r="BV187" s="2">
        <f t="shared" si="106"/>
        <v>0</v>
      </c>
      <c r="BW187" s="2">
        <f>SUMIFS(Import!BW$2:BW$237,Import!$F$2:$F$237,$F187,Import!$G$2:$G$237,$G187)</f>
        <v>0</v>
      </c>
      <c r="BX187" s="2">
        <f>SUMIFS(Import!BX$2:BX$237,Import!$F$2:$F$237,$F187,Import!$G$2:$G$237,$G187)</f>
        <v>0</v>
      </c>
      <c r="BY187" s="2">
        <f>SUMIFS(Import!BY$2:BY$237,Import!$F$2:$F$237,$F187,Import!$G$2:$G$237,$G187)</f>
        <v>0</v>
      </c>
      <c r="BZ187" s="2">
        <f>SUMIFS(Import!BZ$2:BZ$237,Import!$F$2:$F$237,$F187,Import!$G$2:$G$237,$G187)</f>
        <v>0</v>
      </c>
      <c r="CA187" s="2">
        <f t="shared" si="107"/>
        <v>0</v>
      </c>
      <c r="CB187" s="2">
        <f t="shared" si="107"/>
        <v>0</v>
      </c>
      <c r="CC187" s="2">
        <f t="shared" si="107"/>
        <v>0</v>
      </c>
      <c r="CD187" s="2">
        <f>SUMIFS(Import!CD$2:CD$237,Import!$F$2:$F$237,$F187,Import!$G$2:$G$237,$G187)</f>
        <v>0</v>
      </c>
      <c r="CE187" s="2">
        <f>SUMIFS(Import!CE$2:CE$237,Import!$F$2:$F$237,$F187,Import!$G$2:$G$237,$G187)</f>
        <v>0</v>
      </c>
      <c r="CF187" s="2">
        <f>SUMIFS(Import!CF$2:CF$237,Import!$F$2:$F$237,$F187,Import!$G$2:$G$237,$G187)</f>
        <v>0</v>
      </c>
      <c r="CG187" s="2">
        <f>SUMIFS(Import!CG$2:CG$237,Import!$F$2:$F$237,$F187,Import!$G$2:$G$237,$G187)</f>
        <v>0</v>
      </c>
      <c r="CH187" s="2">
        <f t="shared" si="108"/>
        <v>0</v>
      </c>
      <c r="CI187" s="2">
        <f t="shared" si="108"/>
        <v>0</v>
      </c>
      <c r="CJ187" s="2">
        <f t="shared" si="108"/>
        <v>0</v>
      </c>
      <c r="CK187" s="2">
        <f>SUMIFS(Import!CK$2:CK$237,Import!$F$2:$F$237,$F187,Import!$G$2:$G$237,$G187)</f>
        <v>0</v>
      </c>
      <c r="CL187" s="2">
        <f>SUMIFS(Import!CL$2:CL$237,Import!$F$2:$F$237,$F187,Import!$G$2:$G$237,$G187)</f>
        <v>0</v>
      </c>
      <c r="CM187" s="2">
        <f>SUMIFS(Import!CM$2:CM$237,Import!$F$2:$F$237,$F187,Import!$G$2:$G$237,$G187)</f>
        <v>0</v>
      </c>
      <c r="CN187" s="2">
        <f>SUMIFS(Import!CN$2:CN$237,Import!$F$2:$F$237,$F187,Import!$G$2:$G$237,$G187)</f>
        <v>0</v>
      </c>
      <c r="CO187" s="3">
        <f t="shared" si="109"/>
        <v>0</v>
      </c>
      <c r="CP187" s="3">
        <f t="shared" si="109"/>
        <v>0</v>
      </c>
      <c r="CQ187" s="3">
        <f t="shared" si="109"/>
        <v>0</v>
      </c>
      <c r="CR187" s="2">
        <f>SUMIFS(Import!CR$2:CR$237,Import!$F$2:$F$237,$F187,Import!$G$2:$G$237,$G187)</f>
        <v>0</v>
      </c>
      <c r="CS187" s="2">
        <f>SUMIFS(Import!CS$2:CS$237,Import!$F$2:$F$237,$F187,Import!$G$2:$G$237,$G187)</f>
        <v>0</v>
      </c>
      <c r="CT187" s="2">
        <f>SUMIFS(Import!CT$2:CT$237,Import!$F$2:$F$237,$F187,Import!$G$2:$G$237,$G187)</f>
        <v>0</v>
      </c>
    </row>
    <row r="188" spans="1:98" x14ac:dyDescent="0.25">
      <c r="A188" s="2" t="s">
        <v>38</v>
      </c>
      <c r="B188" s="2" t="s">
        <v>39</v>
      </c>
      <c r="C188" s="2">
        <v>3</v>
      </c>
      <c r="D188" s="2" t="s">
        <v>44</v>
      </c>
      <c r="E188" s="2">
        <v>45</v>
      </c>
      <c r="F188" s="2" t="s">
        <v>77</v>
      </c>
      <c r="G188" s="2">
        <v>5</v>
      </c>
      <c r="H188" s="2">
        <f>IF(SUMIFS(Import!H$2:H$237,Import!$F$2:$F$237,$F188,Import!$G$2:$G$237,$G188)=0,Data_T1!$H188,SUMIFS(Import!H$2:H$237,Import!$F$2:$F$237,$F188,Import!$G$2:$G$237,$G188))</f>
        <v>425</v>
      </c>
      <c r="I188" s="2">
        <f>SUMIFS(Import!I$2:I$237,Import!$F$2:$F$237,$F188,Import!$G$2:$G$237,$G188)</f>
        <v>186</v>
      </c>
      <c r="J188" s="2">
        <f>SUMIFS(Import!J$2:J$237,Import!$F$2:$F$237,$F188,Import!$G$2:$G$237,$G188)</f>
        <v>43.76</v>
      </c>
      <c r="K188" s="2">
        <f>SUMIFS(Import!K$2:K$237,Import!$F$2:$F$237,$F188,Import!$G$2:$G$237,$G188)</f>
        <v>239</v>
      </c>
      <c r="L188" s="2">
        <f>SUMIFS(Import!L$2:L$237,Import!$F$2:$F$237,$F188,Import!$G$2:$G$237,$G188)</f>
        <v>56.24</v>
      </c>
      <c r="M188" s="2">
        <f>SUMIFS(Import!M$2:M$237,Import!$F$2:$F$237,$F188,Import!$G$2:$G$237,$G188)</f>
        <v>1</v>
      </c>
      <c r="N188" s="2">
        <f>SUMIFS(Import!N$2:N$237,Import!$F$2:$F$237,$F188,Import!$G$2:$G$237,$G188)</f>
        <v>0.24</v>
      </c>
      <c r="O188" s="2">
        <f>SUMIFS(Import!O$2:O$237,Import!$F$2:$F$237,$F188,Import!$G$2:$G$237,$G188)</f>
        <v>0.42</v>
      </c>
      <c r="P188" s="2">
        <f>SUMIFS(Import!P$2:P$237,Import!$F$2:$F$237,$F188,Import!$G$2:$G$237,$G188)</f>
        <v>2</v>
      </c>
      <c r="Q188" s="2">
        <f>SUMIFS(Import!Q$2:Q$237,Import!$F$2:$F$237,$F188,Import!$G$2:$G$237,$G188)</f>
        <v>0.47</v>
      </c>
      <c r="R188" s="2">
        <f>SUMIFS(Import!R$2:R$237,Import!$F$2:$F$237,$F188,Import!$G$2:$G$237,$G188)</f>
        <v>0.84</v>
      </c>
      <c r="S188" s="2">
        <f>SUMIFS(Import!S$2:S$237,Import!$F$2:$F$237,$F188,Import!$G$2:$G$237,$G188)</f>
        <v>236</v>
      </c>
      <c r="T188" s="2">
        <f>SUMIFS(Import!T$2:T$237,Import!$F$2:$F$237,$F188,Import!$G$2:$G$237,$G188)</f>
        <v>55.53</v>
      </c>
      <c r="U188" s="2">
        <f>SUMIFS(Import!U$2:U$237,Import!$F$2:$F$237,$F188,Import!$G$2:$G$237,$G188)</f>
        <v>98.74</v>
      </c>
      <c r="V188" s="2">
        <f>SUMIFS(Import!V$2:V$237,Import!$F$2:$F$237,$F188,Import!$G$2:$G$237,$G188)</f>
        <v>1</v>
      </c>
      <c r="W188" s="2" t="str">
        <f t="shared" si="99"/>
        <v>M</v>
      </c>
      <c r="X188" s="2" t="str">
        <f t="shared" si="99"/>
        <v>HOWELL</v>
      </c>
      <c r="Y188" s="2" t="str">
        <f t="shared" si="99"/>
        <v>Patrick</v>
      </c>
      <c r="Z188" s="2">
        <f>SUMIFS(Import!Z$2:Z$237,Import!$F$2:$F$237,$F188,Import!$G$2:$G$237,$G188)</f>
        <v>78</v>
      </c>
      <c r="AA188" s="2">
        <f>SUMIFS(Import!AA$2:AA$237,Import!$F$2:$F$237,$F188,Import!$G$2:$G$237,$G188)</f>
        <v>18.350000000000001</v>
      </c>
      <c r="AB188" s="2">
        <f>SUMIFS(Import!AB$2:AB$237,Import!$F$2:$F$237,$F188,Import!$G$2:$G$237,$G188)</f>
        <v>33.049999999999997</v>
      </c>
      <c r="AC188" s="2">
        <f>SUMIFS(Import!AC$2:AC$237,Import!$F$2:$F$237,$F188,Import!$G$2:$G$237,$G188)</f>
        <v>5</v>
      </c>
      <c r="AD188" s="2" t="str">
        <f t="shared" si="100"/>
        <v>M</v>
      </c>
      <c r="AE188" s="2" t="str">
        <f t="shared" si="100"/>
        <v>BROTHERSON</v>
      </c>
      <c r="AF188" s="2" t="str">
        <f t="shared" si="100"/>
        <v>Moetai, Charles</v>
      </c>
      <c r="AG188" s="2">
        <f>SUMIFS(Import!AG$2:AG$237,Import!$F$2:$F$237,$F188,Import!$G$2:$G$237,$G188)</f>
        <v>158</v>
      </c>
      <c r="AH188" s="2">
        <f>SUMIFS(Import!AH$2:AH$237,Import!$F$2:$F$237,$F188,Import!$G$2:$G$237,$G188)</f>
        <v>37.18</v>
      </c>
      <c r="AI188" s="2">
        <f>SUMIFS(Import!AI$2:AI$237,Import!$F$2:$F$237,$F188,Import!$G$2:$G$237,$G188)</f>
        <v>66.95</v>
      </c>
      <c r="AJ188" s="2">
        <f>SUMIFS(Import!AJ$2:AJ$237,Import!$F$2:$F$237,$F188,Import!$G$2:$G$237,$G188)</f>
        <v>0</v>
      </c>
      <c r="AK188" s="2">
        <f t="shared" si="101"/>
        <v>0</v>
      </c>
      <c r="AL188" s="2">
        <f t="shared" si="101"/>
        <v>0</v>
      </c>
      <c r="AM188" s="2">
        <f t="shared" si="101"/>
        <v>0</v>
      </c>
      <c r="AN188" s="2">
        <f>SUMIFS(Import!AN$2:AN$237,Import!$F$2:$F$237,$F188,Import!$G$2:$G$237,$G188)</f>
        <v>0</v>
      </c>
      <c r="AO188" s="2">
        <f>SUMIFS(Import!AO$2:AO$237,Import!$F$2:$F$237,$F188,Import!$G$2:$G$237,$G188)</f>
        <v>0</v>
      </c>
      <c r="AP188" s="2">
        <f>SUMIFS(Import!AP$2:AP$237,Import!$F$2:$F$237,$F188,Import!$G$2:$G$237,$G188)</f>
        <v>0</v>
      </c>
      <c r="AQ188" s="2">
        <f>SUMIFS(Import!AQ$2:AQ$237,Import!$F$2:$F$237,$F188,Import!$G$2:$G$237,$G188)</f>
        <v>0</v>
      </c>
      <c r="AR188" s="2">
        <f t="shared" si="102"/>
        <v>0</v>
      </c>
      <c r="AS188" s="2">
        <f t="shared" si="102"/>
        <v>0</v>
      </c>
      <c r="AT188" s="2">
        <f t="shared" si="102"/>
        <v>0</v>
      </c>
      <c r="AU188" s="2">
        <f>SUMIFS(Import!AU$2:AU$237,Import!$F$2:$F$237,$F188,Import!$G$2:$G$237,$G188)</f>
        <v>0</v>
      </c>
      <c r="AV188" s="2">
        <f>SUMIFS(Import!AV$2:AV$237,Import!$F$2:$F$237,$F188,Import!$G$2:$G$237,$G188)</f>
        <v>0</v>
      </c>
      <c r="AW188" s="2">
        <f>SUMIFS(Import!AW$2:AW$237,Import!$F$2:$F$237,$F188,Import!$G$2:$G$237,$G188)</f>
        <v>0</v>
      </c>
      <c r="AX188" s="2">
        <f>SUMIFS(Import!AX$2:AX$237,Import!$F$2:$F$237,$F188,Import!$G$2:$G$237,$G188)</f>
        <v>0</v>
      </c>
      <c r="AY188" s="2">
        <f t="shared" si="103"/>
        <v>0</v>
      </c>
      <c r="AZ188" s="2">
        <f t="shared" si="103"/>
        <v>0</v>
      </c>
      <c r="BA188" s="2">
        <f t="shared" si="103"/>
        <v>0</v>
      </c>
      <c r="BB188" s="2">
        <f>SUMIFS(Import!BB$2:BB$237,Import!$F$2:$F$237,$F188,Import!$G$2:$G$237,$G188)</f>
        <v>0</v>
      </c>
      <c r="BC188" s="2">
        <f>SUMIFS(Import!BC$2:BC$237,Import!$F$2:$F$237,$F188,Import!$G$2:$G$237,$G188)</f>
        <v>0</v>
      </c>
      <c r="BD188" s="2">
        <f>SUMIFS(Import!BD$2:BD$237,Import!$F$2:$F$237,$F188,Import!$G$2:$G$237,$G188)</f>
        <v>0</v>
      </c>
      <c r="BE188" s="2">
        <f>SUMIFS(Import!BE$2:BE$237,Import!$F$2:$F$237,$F188,Import!$G$2:$G$237,$G188)</f>
        <v>0</v>
      </c>
      <c r="BF188" s="2">
        <f t="shared" si="104"/>
        <v>0</v>
      </c>
      <c r="BG188" s="2">
        <f t="shared" si="104"/>
        <v>0</v>
      </c>
      <c r="BH188" s="2">
        <f t="shared" si="104"/>
        <v>0</v>
      </c>
      <c r="BI188" s="2">
        <f>SUMIFS(Import!BI$2:BI$237,Import!$F$2:$F$237,$F188,Import!$G$2:$G$237,$G188)</f>
        <v>0</v>
      </c>
      <c r="BJ188" s="2">
        <f>SUMIFS(Import!BJ$2:BJ$237,Import!$F$2:$F$237,$F188,Import!$G$2:$G$237,$G188)</f>
        <v>0</v>
      </c>
      <c r="BK188" s="2">
        <f>SUMIFS(Import!BK$2:BK$237,Import!$F$2:$F$237,$F188,Import!$G$2:$G$237,$G188)</f>
        <v>0</v>
      </c>
      <c r="BL188" s="2">
        <f>SUMIFS(Import!BL$2:BL$237,Import!$F$2:$F$237,$F188,Import!$G$2:$G$237,$G188)</f>
        <v>0</v>
      </c>
      <c r="BM188" s="2">
        <f t="shared" si="105"/>
        <v>0</v>
      </c>
      <c r="BN188" s="2">
        <f t="shared" si="105"/>
        <v>0</v>
      </c>
      <c r="BO188" s="2">
        <f t="shared" si="105"/>
        <v>0</v>
      </c>
      <c r="BP188" s="2">
        <f>SUMIFS(Import!BP$2:BP$237,Import!$F$2:$F$237,$F188,Import!$G$2:$G$237,$G188)</f>
        <v>0</v>
      </c>
      <c r="BQ188" s="2">
        <f>SUMIFS(Import!BQ$2:BQ$237,Import!$F$2:$F$237,$F188,Import!$G$2:$G$237,$G188)</f>
        <v>0</v>
      </c>
      <c r="BR188" s="2">
        <f>SUMIFS(Import!BR$2:BR$237,Import!$F$2:$F$237,$F188,Import!$G$2:$G$237,$G188)</f>
        <v>0</v>
      </c>
      <c r="BS188" s="2">
        <f>SUMIFS(Import!BS$2:BS$237,Import!$F$2:$F$237,$F188,Import!$G$2:$G$237,$G188)</f>
        <v>0</v>
      </c>
      <c r="BT188" s="2">
        <f t="shared" si="106"/>
        <v>0</v>
      </c>
      <c r="BU188" s="2">
        <f t="shared" si="106"/>
        <v>0</v>
      </c>
      <c r="BV188" s="2">
        <f t="shared" si="106"/>
        <v>0</v>
      </c>
      <c r="BW188" s="2">
        <f>SUMIFS(Import!BW$2:BW$237,Import!$F$2:$F$237,$F188,Import!$G$2:$G$237,$G188)</f>
        <v>0</v>
      </c>
      <c r="BX188" s="2">
        <f>SUMIFS(Import!BX$2:BX$237,Import!$F$2:$F$237,$F188,Import!$G$2:$G$237,$G188)</f>
        <v>0</v>
      </c>
      <c r="BY188" s="2">
        <f>SUMIFS(Import!BY$2:BY$237,Import!$F$2:$F$237,$F188,Import!$G$2:$G$237,$G188)</f>
        <v>0</v>
      </c>
      <c r="BZ188" s="2">
        <f>SUMIFS(Import!BZ$2:BZ$237,Import!$F$2:$F$237,$F188,Import!$G$2:$G$237,$G188)</f>
        <v>0</v>
      </c>
      <c r="CA188" s="2">
        <f t="shared" si="107"/>
        <v>0</v>
      </c>
      <c r="CB188" s="2">
        <f t="shared" si="107"/>
        <v>0</v>
      </c>
      <c r="CC188" s="2">
        <f t="shared" si="107"/>
        <v>0</v>
      </c>
      <c r="CD188" s="2">
        <f>SUMIFS(Import!CD$2:CD$237,Import!$F$2:$F$237,$F188,Import!$G$2:$G$237,$G188)</f>
        <v>0</v>
      </c>
      <c r="CE188" s="2">
        <f>SUMIFS(Import!CE$2:CE$237,Import!$F$2:$F$237,$F188,Import!$G$2:$G$237,$G188)</f>
        <v>0</v>
      </c>
      <c r="CF188" s="2">
        <f>SUMIFS(Import!CF$2:CF$237,Import!$F$2:$F$237,$F188,Import!$G$2:$G$237,$G188)</f>
        <v>0</v>
      </c>
      <c r="CG188" s="2">
        <f>SUMIFS(Import!CG$2:CG$237,Import!$F$2:$F$237,$F188,Import!$G$2:$G$237,$G188)</f>
        <v>0</v>
      </c>
      <c r="CH188" s="2">
        <f t="shared" si="108"/>
        <v>0</v>
      </c>
      <c r="CI188" s="2">
        <f t="shared" si="108"/>
        <v>0</v>
      </c>
      <c r="CJ188" s="2">
        <f t="shared" si="108"/>
        <v>0</v>
      </c>
      <c r="CK188" s="2">
        <f>SUMIFS(Import!CK$2:CK$237,Import!$F$2:$F$237,$F188,Import!$G$2:$G$237,$G188)</f>
        <v>0</v>
      </c>
      <c r="CL188" s="2">
        <f>SUMIFS(Import!CL$2:CL$237,Import!$F$2:$F$237,$F188,Import!$G$2:$G$237,$G188)</f>
        <v>0</v>
      </c>
      <c r="CM188" s="2">
        <f>SUMIFS(Import!CM$2:CM$237,Import!$F$2:$F$237,$F188,Import!$G$2:$G$237,$G188)</f>
        <v>0</v>
      </c>
      <c r="CN188" s="2">
        <f>SUMIFS(Import!CN$2:CN$237,Import!$F$2:$F$237,$F188,Import!$G$2:$G$237,$G188)</f>
        <v>0</v>
      </c>
      <c r="CO188" s="3">
        <f t="shared" si="109"/>
        <v>0</v>
      </c>
      <c r="CP188" s="3">
        <f t="shared" si="109"/>
        <v>0</v>
      </c>
      <c r="CQ188" s="3">
        <f t="shared" si="109"/>
        <v>0</v>
      </c>
      <c r="CR188" s="2">
        <f>SUMIFS(Import!CR$2:CR$237,Import!$F$2:$F$237,$F188,Import!$G$2:$G$237,$G188)</f>
        <v>0</v>
      </c>
      <c r="CS188" s="2">
        <f>SUMIFS(Import!CS$2:CS$237,Import!$F$2:$F$237,$F188,Import!$G$2:$G$237,$G188)</f>
        <v>0</v>
      </c>
      <c r="CT188" s="2">
        <f>SUMIFS(Import!CT$2:CT$237,Import!$F$2:$F$237,$F188,Import!$G$2:$G$237,$G188)</f>
        <v>0</v>
      </c>
    </row>
    <row r="189" spans="1:98" x14ac:dyDescent="0.25">
      <c r="A189" s="2" t="s">
        <v>38</v>
      </c>
      <c r="B189" s="2" t="s">
        <v>39</v>
      </c>
      <c r="C189" s="2">
        <v>3</v>
      </c>
      <c r="D189" s="2" t="s">
        <v>44</v>
      </c>
      <c r="E189" s="2">
        <v>45</v>
      </c>
      <c r="F189" s="2" t="s">
        <v>77</v>
      </c>
      <c r="G189" s="2">
        <v>6</v>
      </c>
      <c r="H189" s="2">
        <f>IF(SUMIFS(Import!H$2:H$237,Import!$F$2:$F$237,$F189,Import!$G$2:$G$237,$G189)=0,Data_T1!$H189,SUMIFS(Import!H$2:H$237,Import!$F$2:$F$237,$F189,Import!$G$2:$G$237,$G189))</f>
        <v>440</v>
      </c>
      <c r="I189" s="2">
        <f>SUMIFS(Import!I$2:I$237,Import!$F$2:$F$237,$F189,Import!$G$2:$G$237,$G189)</f>
        <v>0</v>
      </c>
      <c r="J189" s="2">
        <f>SUMIFS(Import!J$2:J$237,Import!$F$2:$F$237,$F189,Import!$G$2:$G$237,$G189)</f>
        <v>0</v>
      </c>
      <c r="K189" s="2">
        <f>SUMIFS(Import!K$2:K$237,Import!$F$2:$F$237,$F189,Import!$G$2:$G$237,$G189)</f>
        <v>440</v>
      </c>
      <c r="L189" s="2">
        <f>SUMIFS(Import!L$2:L$237,Import!$F$2:$F$237,$F189,Import!$G$2:$G$237,$G189)</f>
        <v>100</v>
      </c>
      <c r="M189" s="2">
        <f>SUMIFS(Import!M$2:M$237,Import!$F$2:$F$237,$F189,Import!$G$2:$G$237,$G189)</f>
        <v>21</v>
      </c>
      <c r="N189" s="2">
        <f>SUMIFS(Import!N$2:N$237,Import!$F$2:$F$237,$F189,Import!$G$2:$G$237,$G189)</f>
        <v>4.7699999999999996</v>
      </c>
      <c r="O189" s="2">
        <f>SUMIFS(Import!O$2:O$237,Import!$F$2:$F$237,$F189,Import!$G$2:$G$237,$G189)</f>
        <v>4.7699999999999996</v>
      </c>
      <c r="P189" s="2">
        <f>SUMIFS(Import!P$2:P$237,Import!$F$2:$F$237,$F189,Import!$G$2:$G$237,$G189)</f>
        <v>21</v>
      </c>
      <c r="Q189" s="2">
        <f>SUMIFS(Import!Q$2:Q$237,Import!$F$2:$F$237,$F189,Import!$G$2:$G$237,$G189)</f>
        <v>4.7699999999999996</v>
      </c>
      <c r="R189" s="2">
        <f>SUMIFS(Import!R$2:R$237,Import!$F$2:$F$237,$F189,Import!$G$2:$G$237,$G189)</f>
        <v>4.7699999999999996</v>
      </c>
      <c r="S189" s="2">
        <f>SUMIFS(Import!S$2:S$237,Import!$F$2:$F$237,$F189,Import!$G$2:$G$237,$G189)</f>
        <v>398</v>
      </c>
      <c r="T189" s="2">
        <f>SUMIFS(Import!T$2:T$237,Import!$F$2:$F$237,$F189,Import!$G$2:$G$237,$G189)</f>
        <v>90.45</v>
      </c>
      <c r="U189" s="2">
        <f>SUMIFS(Import!U$2:U$237,Import!$F$2:$F$237,$F189,Import!$G$2:$G$237,$G189)</f>
        <v>90.45</v>
      </c>
      <c r="V189" s="2">
        <f>SUMIFS(Import!V$2:V$237,Import!$F$2:$F$237,$F189,Import!$G$2:$G$237,$G189)</f>
        <v>1</v>
      </c>
      <c r="W189" s="2" t="str">
        <f t="shared" si="99"/>
        <v>M</v>
      </c>
      <c r="X189" s="2" t="str">
        <f t="shared" si="99"/>
        <v>HOWELL</v>
      </c>
      <c r="Y189" s="2" t="str">
        <f t="shared" si="99"/>
        <v>Patrick</v>
      </c>
      <c r="Z189" s="2">
        <f>SUMIFS(Import!Z$2:Z$237,Import!$F$2:$F$237,$F189,Import!$G$2:$G$237,$G189)</f>
        <v>166</v>
      </c>
      <c r="AA189" s="2">
        <f>SUMIFS(Import!AA$2:AA$237,Import!$F$2:$F$237,$F189,Import!$G$2:$G$237,$G189)</f>
        <v>37.729999999999997</v>
      </c>
      <c r="AB189" s="2">
        <f>SUMIFS(Import!AB$2:AB$237,Import!$F$2:$F$237,$F189,Import!$G$2:$G$237,$G189)</f>
        <v>41.71</v>
      </c>
      <c r="AC189" s="2">
        <f>SUMIFS(Import!AC$2:AC$237,Import!$F$2:$F$237,$F189,Import!$G$2:$G$237,$G189)</f>
        <v>5</v>
      </c>
      <c r="AD189" s="2" t="str">
        <f t="shared" si="100"/>
        <v>M</v>
      </c>
      <c r="AE189" s="2" t="str">
        <f t="shared" si="100"/>
        <v>BROTHERSON</v>
      </c>
      <c r="AF189" s="2" t="str">
        <f t="shared" si="100"/>
        <v>Moetai, Charles</v>
      </c>
      <c r="AG189" s="2">
        <f>SUMIFS(Import!AG$2:AG$237,Import!$F$2:$F$237,$F189,Import!$G$2:$G$237,$G189)</f>
        <v>232</v>
      </c>
      <c r="AH189" s="2">
        <f>SUMIFS(Import!AH$2:AH$237,Import!$F$2:$F$237,$F189,Import!$G$2:$G$237,$G189)</f>
        <v>52.73</v>
      </c>
      <c r="AI189" s="2">
        <f>SUMIFS(Import!AI$2:AI$237,Import!$F$2:$F$237,$F189,Import!$G$2:$G$237,$G189)</f>
        <v>58.29</v>
      </c>
      <c r="AJ189" s="2">
        <f>SUMIFS(Import!AJ$2:AJ$237,Import!$F$2:$F$237,$F189,Import!$G$2:$G$237,$G189)</f>
        <v>0</v>
      </c>
      <c r="AK189" s="2">
        <f t="shared" si="101"/>
        <v>0</v>
      </c>
      <c r="AL189" s="2">
        <f t="shared" si="101"/>
        <v>0</v>
      </c>
      <c r="AM189" s="2">
        <f t="shared" si="101"/>
        <v>0</v>
      </c>
      <c r="AN189" s="2">
        <f>SUMIFS(Import!AN$2:AN$237,Import!$F$2:$F$237,$F189,Import!$G$2:$G$237,$G189)</f>
        <v>0</v>
      </c>
      <c r="AO189" s="2">
        <f>SUMIFS(Import!AO$2:AO$237,Import!$F$2:$F$237,$F189,Import!$G$2:$G$237,$G189)</f>
        <v>0</v>
      </c>
      <c r="AP189" s="2">
        <f>SUMIFS(Import!AP$2:AP$237,Import!$F$2:$F$237,$F189,Import!$G$2:$G$237,$G189)</f>
        <v>0</v>
      </c>
      <c r="AQ189" s="2">
        <f>SUMIFS(Import!AQ$2:AQ$237,Import!$F$2:$F$237,$F189,Import!$G$2:$G$237,$G189)</f>
        <v>0</v>
      </c>
      <c r="AR189" s="2">
        <f t="shared" si="102"/>
        <v>0</v>
      </c>
      <c r="AS189" s="2">
        <f t="shared" si="102"/>
        <v>0</v>
      </c>
      <c r="AT189" s="2">
        <f t="shared" si="102"/>
        <v>0</v>
      </c>
      <c r="AU189" s="2">
        <f>SUMIFS(Import!AU$2:AU$237,Import!$F$2:$F$237,$F189,Import!$G$2:$G$237,$G189)</f>
        <v>0</v>
      </c>
      <c r="AV189" s="2">
        <f>SUMIFS(Import!AV$2:AV$237,Import!$F$2:$F$237,$F189,Import!$G$2:$G$237,$G189)</f>
        <v>0</v>
      </c>
      <c r="AW189" s="2">
        <f>SUMIFS(Import!AW$2:AW$237,Import!$F$2:$F$237,$F189,Import!$G$2:$G$237,$G189)</f>
        <v>0</v>
      </c>
      <c r="AX189" s="2">
        <f>SUMIFS(Import!AX$2:AX$237,Import!$F$2:$F$237,$F189,Import!$G$2:$G$237,$G189)</f>
        <v>0</v>
      </c>
      <c r="AY189" s="2">
        <f t="shared" si="103"/>
        <v>0</v>
      </c>
      <c r="AZ189" s="2">
        <f t="shared" si="103"/>
        <v>0</v>
      </c>
      <c r="BA189" s="2">
        <f t="shared" si="103"/>
        <v>0</v>
      </c>
      <c r="BB189" s="2">
        <f>SUMIFS(Import!BB$2:BB$237,Import!$F$2:$F$237,$F189,Import!$G$2:$G$237,$G189)</f>
        <v>0</v>
      </c>
      <c r="BC189" s="2">
        <f>SUMIFS(Import!BC$2:BC$237,Import!$F$2:$F$237,$F189,Import!$G$2:$G$237,$G189)</f>
        <v>0</v>
      </c>
      <c r="BD189" s="2">
        <f>SUMIFS(Import!BD$2:BD$237,Import!$F$2:$F$237,$F189,Import!$G$2:$G$237,$G189)</f>
        <v>0</v>
      </c>
      <c r="BE189" s="2">
        <f>SUMIFS(Import!BE$2:BE$237,Import!$F$2:$F$237,$F189,Import!$G$2:$G$237,$G189)</f>
        <v>0</v>
      </c>
      <c r="BF189" s="2">
        <f t="shared" si="104"/>
        <v>0</v>
      </c>
      <c r="BG189" s="2">
        <f t="shared" si="104"/>
        <v>0</v>
      </c>
      <c r="BH189" s="2">
        <f t="shared" si="104"/>
        <v>0</v>
      </c>
      <c r="BI189" s="2">
        <f>SUMIFS(Import!BI$2:BI$237,Import!$F$2:$F$237,$F189,Import!$G$2:$G$237,$G189)</f>
        <v>0</v>
      </c>
      <c r="BJ189" s="2">
        <f>SUMIFS(Import!BJ$2:BJ$237,Import!$F$2:$F$237,$F189,Import!$G$2:$G$237,$G189)</f>
        <v>0</v>
      </c>
      <c r="BK189" s="2">
        <f>SUMIFS(Import!BK$2:BK$237,Import!$F$2:$F$237,$F189,Import!$G$2:$G$237,$G189)</f>
        <v>0</v>
      </c>
      <c r="BL189" s="2">
        <f>SUMIFS(Import!BL$2:BL$237,Import!$F$2:$F$237,$F189,Import!$G$2:$G$237,$G189)</f>
        <v>0</v>
      </c>
      <c r="BM189" s="2">
        <f t="shared" si="105"/>
        <v>0</v>
      </c>
      <c r="BN189" s="2">
        <f t="shared" si="105"/>
        <v>0</v>
      </c>
      <c r="BO189" s="2">
        <f t="shared" si="105"/>
        <v>0</v>
      </c>
      <c r="BP189" s="2">
        <f>SUMIFS(Import!BP$2:BP$237,Import!$F$2:$F$237,$F189,Import!$G$2:$G$237,$G189)</f>
        <v>0</v>
      </c>
      <c r="BQ189" s="2">
        <f>SUMIFS(Import!BQ$2:BQ$237,Import!$F$2:$F$237,$F189,Import!$G$2:$G$237,$G189)</f>
        <v>0</v>
      </c>
      <c r="BR189" s="2">
        <f>SUMIFS(Import!BR$2:BR$237,Import!$F$2:$F$237,$F189,Import!$G$2:$G$237,$G189)</f>
        <v>0</v>
      </c>
      <c r="BS189" s="2">
        <f>SUMIFS(Import!BS$2:BS$237,Import!$F$2:$F$237,$F189,Import!$G$2:$G$237,$G189)</f>
        <v>0</v>
      </c>
      <c r="BT189" s="2">
        <f t="shared" si="106"/>
        <v>0</v>
      </c>
      <c r="BU189" s="2">
        <f t="shared" si="106"/>
        <v>0</v>
      </c>
      <c r="BV189" s="2">
        <f t="shared" si="106"/>
        <v>0</v>
      </c>
      <c r="BW189" s="2">
        <f>SUMIFS(Import!BW$2:BW$237,Import!$F$2:$F$237,$F189,Import!$G$2:$G$237,$G189)</f>
        <v>0</v>
      </c>
      <c r="BX189" s="2">
        <f>SUMIFS(Import!BX$2:BX$237,Import!$F$2:$F$237,$F189,Import!$G$2:$G$237,$G189)</f>
        <v>0</v>
      </c>
      <c r="BY189" s="2">
        <f>SUMIFS(Import!BY$2:BY$237,Import!$F$2:$F$237,$F189,Import!$G$2:$G$237,$G189)</f>
        <v>0</v>
      </c>
      <c r="BZ189" s="2">
        <f>SUMIFS(Import!BZ$2:BZ$237,Import!$F$2:$F$237,$F189,Import!$G$2:$G$237,$G189)</f>
        <v>0</v>
      </c>
      <c r="CA189" s="2">
        <f t="shared" si="107"/>
        <v>0</v>
      </c>
      <c r="CB189" s="2">
        <f t="shared" si="107"/>
        <v>0</v>
      </c>
      <c r="CC189" s="2">
        <f t="shared" si="107"/>
        <v>0</v>
      </c>
      <c r="CD189" s="2">
        <f>SUMIFS(Import!CD$2:CD$237,Import!$F$2:$F$237,$F189,Import!$G$2:$G$237,$G189)</f>
        <v>0</v>
      </c>
      <c r="CE189" s="2">
        <f>SUMIFS(Import!CE$2:CE$237,Import!$F$2:$F$237,$F189,Import!$G$2:$G$237,$G189)</f>
        <v>0</v>
      </c>
      <c r="CF189" s="2">
        <f>SUMIFS(Import!CF$2:CF$237,Import!$F$2:$F$237,$F189,Import!$G$2:$G$237,$G189)</f>
        <v>0</v>
      </c>
      <c r="CG189" s="2">
        <f>SUMIFS(Import!CG$2:CG$237,Import!$F$2:$F$237,$F189,Import!$G$2:$G$237,$G189)</f>
        <v>0</v>
      </c>
      <c r="CH189" s="2">
        <f t="shared" si="108"/>
        <v>0</v>
      </c>
      <c r="CI189" s="2">
        <f t="shared" si="108"/>
        <v>0</v>
      </c>
      <c r="CJ189" s="2">
        <f t="shared" si="108"/>
        <v>0</v>
      </c>
      <c r="CK189" s="2">
        <f>SUMIFS(Import!CK$2:CK$237,Import!$F$2:$F$237,$F189,Import!$G$2:$G$237,$G189)</f>
        <v>0</v>
      </c>
      <c r="CL189" s="2">
        <f>SUMIFS(Import!CL$2:CL$237,Import!$F$2:$F$237,$F189,Import!$G$2:$G$237,$G189)</f>
        <v>0</v>
      </c>
      <c r="CM189" s="2">
        <f>SUMIFS(Import!CM$2:CM$237,Import!$F$2:$F$237,$F189,Import!$G$2:$G$237,$G189)</f>
        <v>0</v>
      </c>
      <c r="CN189" s="2">
        <f>SUMIFS(Import!CN$2:CN$237,Import!$F$2:$F$237,$F189,Import!$G$2:$G$237,$G189)</f>
        <v>0</v>
      </c>
      <c r="CO189" s="3">
        <f t="shared" si="109"/>
        <v>0</v>
      </c>
      <c r="CP189" s="3">
        <f t="shared" si="109"/>
        <v>0</v>
      </c>
      <c r="CQ189" s="3">
        <f t="shared" si="109"/>
        <v>0</v>
      </c>
      <c r="CR189" s="2">
        <f>SUMIFS(Import!CR$2:CR$237,Import!$F$2:$F$237,$F189,Import!$G$2:$G$237,$G189)</f>
        <v>0</v>
      </c>
      <c r="CS189" s="2">
        <f>SUMIFS(Import!CS$2:CS$237,Import!$F$2:$F$237,$F189,Import!$G$2:$G$237,$G189)</f>
        <v>0</v>
      </c>
      <c r="CT189" s="2">
        <f>SUMIFS(Import!CT$2:CT$237,Import!$F$2:$F$237,$F189,Import!$G$2:$G$237,$G189)</f>
        <v>0</v>
      </c>
    </row>
    <row r="190" spans="1:98" x14ac:dyDescent="0.25">
      <c r="A190" s="2" t="s">
        <v>38</v>
      </c>
      <c r="B190" s="2" t="s">
        <v>39</v>
      </c>
      <c r="C190" s="2">
        <v>3</v>
      </c>
      <c r="D190" s="2" t="s">
        <v>44</v>
      </c>
      <c r="E190" s="2">
        <v>45</v>
      </c>
      <c r="F190" s="2" t="s">
        <v>77</v>
      </c>
      <c r="G190" s="2">
        <v>7</v>
      </c>
      <c r="H190" s="2">
        <f>IF(SUMIFS(Import!H$2:H$237,Import!$F$2:$F$237,$F190,Import!$G$2:$G$237,$G190)=0,Data_T1!$H190,SUMIFS(Import!H$2:H$237,Import!$F$2:$F$237,$F190,Import!$G$2:$G$237,$G190))</f>
        <v>474</v>
      </c>
      <c r="I190" s="2">
        <f>SUMIFS(Import!I$2:I$237,Import!$F$2:$F$237,$F190,Import!$G$2:$G$237,$G190)</f>
        <v>216</v>
      </c>
      <c r="J190" s="2">
        <f>SUMIFS(Import!J$2:J$237,Import!$F$2:$F$237,$F190,Import!$G$2:$G$237,$G190)</f>
        <v>45.57</v>
      </c>
      <c r="K190" s="2">
        <f>SUMIFS(Import!K$2:K$237,Import!$F$2:$F$237,$F190,Import!$G$2:$G$237,$G190)</f>
        <v>258</v>
      </c>
      <c r="L190" s="2">
        <f>SUMIFS(Import!L$2:L$237,Import!$F$2:$F$237,$F190,Import!$G$2:$G$237,$G190)</f>
        <v>54.43</v>
      </c>
      <c r="M190" s="2">
        <f>SUMIFS(Import!M$2:M$237,Import!$F$2:$F$237,$F190,Import!$G$2:$G$237,$G190)</f>
        <v>3</v>
      </c>
      <c r="N190" s="2">
        <f>SUMIFS(Import!N$2:N$237,Import!$F$2:$F$237,$F190,Import!$G$2:$G$237,$G190)</f>
        <v>0.63</v>
      </c>
      <c r="O190" s="2">
        <f>SUMIFS(Import!O$2:O$237,Import!$F$2:$F$237,$F190,Import!$G$2:$G$237,$G190)</f>
        <v>1.1599999999999999</v>
      </c>
      <c r="P190" s="2">
        <f>SUMIFS(Import!P$2:P$237,Import!$F$2:$F$237,$F190,Import!$G$2:$G$237,$G190)</f>
        <v>1</v>
      </c>
      <c r="Q190" s="2">
        <f>SUMIFS(Import!Q$2:Q$237,Import!$F$2:$F$237,$F190,Import!$G$2:$G$237,$G190)</f>
        <v>0.21</v>
      </c>
      <c r="R190" s="2">
        <f>SUMIFS(Import!R$2:R$237,Import!$F$2:$F$237,$F190,Import!$G$2:$G$237,$G190)</f>
        <v>0.39</v>
      </c>
      <c r="S190" s="2">
        <f>SUMIFS(Import!S$2:S$237,Import!$F$2:$F$237,$F190,Import!$G$2:$G$237,$G190)</f>
        <v>254</v>
      </c>
      <c r="T190" s="2">
        <f>SUMIFS(Import!T$2:T$237,Import!$F$2:$F$237,$F190,Import!$G$2:$G$237,$G190)</f>
        <v>53.59</v>
      </c>
      <c r="U190" s="2">
        <f>SUMIFS(Import!U$2:U$237,Import!$F$2:$F$237,$F190,Import!$G$2:$G$237,$G190)</f>
        <v>98.45</v>
      </c>
      <c r="V190" s="2">
        <f>SUMIFS(Import!V$2:V$237,Import!$F$2:$F$237,$F190,Import!$G$2:$G$237,$G190)</f>
        <v>1</v>
      </c>
      <c r="W190" s="2" t="str">
        <f t="shared" si="99"/>
        <v>M</v>
      </c>
      <c r="X190" s="2" t="str">
        <f t="shared" si="99"/>
        <v>HOWELL</v>
      </c>
      <c r="Y190" s="2" t="str">
        <f t="shared" si="99"/>
        <v>Patrick</v>
      </c>
      <c r="Z190" s="2">
        <f>SUMIFS(Import!Z$2:Z$237,Import!$F$2:$F$237,$F190,Import!$G$2:$G$237,$G190)</f>
        <v>84</v>
      </c>
      <c r="AA190" s="2">
        <f>SUMIFS(Import!AA$2:AA$237,Import!$F$2:$F$237,$F190,Import!$G$2:$G$237,$G190)</f>
        <v>17.72</v>
      </c>
      <c r="AB190" s="2">
        <f>SUMIFS(Import!AB$2:AB$237,Import!$F$2:$F$237,$F190,Import!$G$2:$G$237,$G190)</f>
        <v>33.07</v>
      </c>
      <c r="AC190" s="2">
        <f>SUMIFS(Import!AC$2:AC$237,Import!$F$2:$F$237,$F190,Import!$G$2:$G$237,$G190)</f>
        <v>5</v>
      </c>
      <c r="AD190" s="2" t="str">
        <f t="shared" si="100"/>
        <v>M</v>
      </c>
      <c r="AE190" s="2" t="str">
        <f t="shared" si="100"/>
        <v>BROTHERSON</v>
      </c>
      <c r="AF190" s="2" t="str">
        <f t="shared" si="100"/>
        <v>Moetai, Charles</v>
      </c>
      <c r="AG190" s="2">
        <f>SUMIFS(Import!AG$2:AG$237,Import!$F$2:$F$237,$F190,Import!$G$2:$G$237,$G190)</f>
        <v>170</v>
      </c>
      <c r="AH190" s="2">
        <f>SUMIFS(Import!AH$2:AH$237,Import!$F$2:$F$237,$F190,Import!$G$2:$G$237,$G190)</f>
        <v>35.86</v>
      </c>
      <c r="AI190" s="2">
        <f>SUMIFS(Import!AI$2:AI$237,Import!$F$2:$F$237,$F190,Import!$G$2:$G$237,$G190)</f>
        <v>66.930000000000007</v>
      </c>
      <c r="AJ190" s="2">
        <f>SUMIFS(Import!AJ$2:AJ$237,Import!$F$2:$F$237,$F190,Import!$G$2:$G$237,$G190)</f>
        <v>0</v>
      </c>
      <c r="AK190" s="2">
        <f t="shared" si="101"/>
        <v>0</v>
      </c>
      <c r="AL190" s="2">
        <f t="shared" si="101"/>
        <v>0</v>
      </c>
      <c r="AM190" s="2">
        <f t="shared" si="101"/>
        <v>0</v>
      </c>
      <c r="AN190" s="2">
        <f>SUMIFS(Import!AN$2:AN$237,Import!$F$2:$F$237,$F190,Import!$G$2:$G$237,$G190)</f>
        <v>0</v>
      </c>
      <c r="AO190" s="2">
        <f>SUMIFS(Import!AO$2:AO$237,Import!$F$2:$F$237,$F190,Import!$G$2:$G$237,$G190)</f>
        <v>0</v>
      </c>
      <c r="AP190" s="2">
        <f>SUMIFS(Import!AP$2:AP$237,Import!$F$2:$F$237,$F190,Import!$G$2:$G$237,$G190)</f>
        <v>0</v>
      </c>
      <c r="AQ190" s="2">
        <f>SUMIFS(Import!AQ$2:AQ$237,Import!$F$2:$F$237,$F190,Import!$G$2:$G$237,$G190)</f>
        <v>0</v>
      </c>
      <c r="AR190" s="2">
        <f t="shared" si="102"/>
        <v>0</v>
      </c>
      <c r="AS190" s="2">
        <f t="shared" si="102"/>
        <v>0</v>
      </c>
      <c r="AT190" s="2">
        <f t="shared" si="102"/>
        <v>0</v>
      </c>
      <c r="AU190" s="2">
        <f>SUMIFS(Import!AU$2:AU$237,Import!$F$2:$F$237,$F190,Import!$G$2:$G$237,$G190)</f>
        <v>0</v>
      </c>
      <c r="AV190" s="2">
        <f>SUMIFS(Import!AV$2:AV$237,Import!$F$2:$F$237,$F190,Import!$G$2:$G$237,$G190)</f>
        <v>0</v>
      </c>
      <c r="AW190" s="2">
        <f>SUMIFS(Import!AW$2:AW$237,Import!$F$2:$F$237,$F190,Import!$G$2:$G$237,$G190)</f>
        <v>0</v>
      </c>
      <c r="AX190" s="2">
        <f>SUMIFS(Import!AX$2:AX$237,Import!$F$2:$F$237,$F190,Import!$G$2:$G$237,$G190)</f>
        <v>0</v>
      </c>
      <c r="AY190" s="2">
        <f t="shared" si="103"/>
        <v>0</v>
      </c>
      <c r="AZ190" s="2">
        <f t="shared" si="103"/>
        <v>0</v>
      </c>
      <c r="BA190" s="2">
        <f t="shared" si="103"/>
        <v>0</v>
      </c>
      <c r="BB190" s="2">
        <f>SUMIFS(Import!BB$2:BB$237,Import!$F$2:$F$237,$F190,Import!$G$2:$G$237,$G190)</f>
        <v>0</v>
      </c>
      <c r="BC190" s="2">
        <f>SUMIFS(Import!BC$2:BC$237,Import!$F$2:$F$237,$F190,Import!$G$2:$G$237,$G190)</f>
        <v>0</v>
      </c>
      <c r="BD190" s="2">
        <f>SUMIFS(Import!BD$2:BD$237,Import!$F$2:$F$237,$F190,Import!$G$2:$G$237,$G190)</f>
        <v>0</v>
      </c>
      <c r="BE190" s="2">
        <f>SUMIFS(Import!BE$2:BE$237,Import!$F$2:$F$237,$F190,Import!$G$2:$G$237,$G190)</f>
        <v>0</v>
      </c>
      <c r="BF190" s="2">
        <f t="shared" si="104"/>
        <v>0</v>
      </c>
      <c r="BG190" s="2">
        <f t="shared" si="104"/>
        <v>0</v>
      </c>
      <c r="BH190" s="2">
        <f t="shared" si="104"/>
        <v>0</v>
      </c>
      <c r="BI190" s="2">
        <f>SUMIFS(Import!BI$2:BI$237,Import!$F$2:$F$237,$F190,Import!$G$2:$G$237,$G190)</f>
        <v>0</v>
      </c>
      <c r="BJ190" s="2">
        <f>SUMIFS(Import!BJ$2:BJ$237,Import!$F$2:$F$237,$F190,Import!$G$2:$G$237,$G190)</f>
        <v>0</v>
      </c>
      <c r="BK190" s="2">
        <f>SUMIFS(Import!BK$2:BK$237,Import!$F$2:$F$237,$F190,Import!$G$2:$G$237,$G190)</f>
        <v>0</v>
      </c>
      <c r="BL190" s="2">
        <f>SUMIFS(Import!BL$2:BL$237,Import!$F$2:$F$237,$F190,Import!$G$2:$G$237,$G190)</f>
        <v>0</v>
      </c>
      <c r="BM190" s="2">
        <f t="shared" si="105"/>
        <v>0</v>
      </c>
      <c r="BN190" s="2">
        <f t="shared" si="105"/>
        <v>0</v>
      </c>
      <c r="BO190" s="2">
        <f t="shared" si="105"/>
        <v>0</v>
      </c>
      <c r="BP190" s="2">
        <f>SUMIFS(Import!BP$2:BP$237,Import!$F$2:$F$237,$F190,Import!$G$2:$G$237,$G190)</f>
        <v>0</v>
      </c>
      <c r="BQ190" s="2">
        <f>SUMIFS(Import!BQ$2:BQ$237,Import!$F$2:$F$237,$F190,Import!$G$2:$G$237,$G190)</f>
        <v>0</v>
      </c>
      <c r="BR190" s="2">
        <f>SUMIFS(Import!BR$2:BR$237,Import!$F$2:$F$237,$F190,Import!$G$2:$G$237,$G190)</f>
        <v>0</v>
      </c>
      <c r="BS190" s="2">
        <f>SUMIFS(Import!BS$2:BS$237,Import!$F$2:$F$237,$F190,Import!$G$2:$G$237,$G190)</f>
        <v>0</v>
      </c>
      <c r="BT190" s="2">
        <f t="shared" si="106"/>
        <v>0</v>
      </c>
      <c r="BU190" s="2">
        <f t="shared" si="106"/>
        <v>0</v>
      </c>
      <c r="BV190" s="2">
        <f t="shared" si="106"/>
        <v>0</v>
      </c>
      <c r="BW190" s="2">
        <f>SUMIFS(Import!BW$2:BW$237,Import!$F$2:$F$237,$F190,Import!$G$2:$G$237,$G190)</f>
        <v>0</v>
      </c>
      <c r="BX190" s="2">
        <f>SUMIFS(Import!BX$2:BX$237,Import!$F$2:$F$237,$F190,Import!$G$2:$G$237,$G190)</f>
        <v>0</v>
      </c>
      <c r="BY190" s="2">
        <f>SUMIFS(Import!BY$2:BY$237,Import!$F$2:$F$237,$F190,Import!$G$2:$G$237,$G190)</f>
        <v>0</v>
      </c>
      <c r="BZ190" s="2">
        <f>SUMIFS(Import!BZ$2:BZ$237,Import!$F$2:$F$237,$F190,Import!$G$2:$G$237,$G190)</f>
        <v>0</v>
      </c>
      <c r="CA190" s="2">
        <f t="shared" si="107"/>
        <v>0</v>
      </c>
      <c r="CB190" s="2">
        <f t="shared" si="107"/>
        <v>0</v>
      </c>
      <c r="CC190" s="2">
        <f t="shared" si="107"/>
        <v>0</v>
      </c>
      <c r="CD190" s="2">
        <f>SUMIFS(Import!CD$2:CD$237,Import!$F$2:$F$237,$F190,Import!$G$2:$G$237,$G190)</f>
        <v>0</v>
      </c>
      <c r="CE190" s="2">
        <f>SUMIFS(Import!CE$2:CE$237,Import!$F$2:$F$237,$F190,Import!$G$2:$G$237,$G190)</f>
        <v>0</v>
      </c>
      <c r="CF190" s="2">
        <f>SUMIFS(Import!CF$2:CF$237,Import!$F$2:$F$237,$F190,Import!$G$2:$G$237,$G190)</f>
        <v>0</v>
      </c>
      <c r="CG190" s="2">
        <f>SUMIFS(Import!CG$2:CG$237,Import!$F$2:$F$237,$F190,Import!$G$2:$G$237,$G190)</f>
        <v>0</v>
      </c>
      <c r="CH190" s="2">
        <f t="shared" si="108"/>
        <v>0</v>
      </c>
      <c r="CI190" s="2">
        <f t="shared" si="108"/>
        <v>0</v>
      </c>
      <c r="CJ190" s="2">
        <f t="shared" si="108"/>
        <v>0</v>
      </c>
      <c r="CK190" s="2">
        <f>SUMIFS(Import!CK$2:CK$237,Import!$F$2:$F$237,$F190,Import!$G$2:$G$237,$G190)</f>
        <v>0</v>
      </c>
      <c r="CL190" s="2">
        <f>SUMIFS(Import!CL$2:CL$237,Import!$F$2:$F$237,$F190,Import!$G$2:$G$237,$G190)</f>
        <v>0</v>
      </c>
      <c r="CM190" s="2">
        <f>SUMIFS(Import!CM$2:CM$237,Import!$F$2:$F$237,$F190,Import!$G$2:$G$237,$G190)</f>
        <v>0</v>
      </c>
      <c r="CN190" s="2">
        <f>SUMIFS(Import!CN$2:CN$237,Import!$F$2:$F$237,$F190,Import!$G$2:$G$237,$G190)</f>
        <v>0</v>
      </c>
      <c r="CO190" s="3">
        <f t="shared" si="109"/>
        <v>0</v>
      </c>
      <c r="CP190" s="3">
        <f t="shared" si="109"/>
        <v>0</v>
      </c>
      <c r="CQ190" s="3">
        <f t="shared" si="109"/>
        <v>0</v>
      </c>
      <c r="CR190" s="2">
        <f>SUMIFS(Import!CR$2:CR$237,Import!$F$2:$F$237,$F190,Import!$G$2:$G$237,$G190)</f>
        <v>0</v>
      </c>
      <c r="CS190" s="2">
        <f>SUMIFS(Import!CS$2:CS$237,Import!$F$2:$F$237,$F190,Import!$G$2:$G$237,$G190)</f>
        <v>0</v>
      </c>
      <c r="CT190" s="2">
        <f>SUMIFS(Import!CT$2:CT$237,Import!$F$2:$F$237,$F190,Import!$G$2:$G$237,$G190)</f>
        <v>0</v>
      </c>
    </row>
    <row r="191" spans="1:98" x14ac:dyDescent="0.25">
      <c r="A191" s="2" t="s">
        <v>38</v>
      </c>
      <c r="B191" s="2" t="s">
        <v>39</v>
      </c>
      <c r="C191" s="2">
        <v>3</v>
      </c>
      <c r="D191" s="2" t="s">
        <v>44</v>
      </c>
      <c r="E191" s="2">
        <v>45</v>
      </c>
      <c r="F191" s="2" t="s">
        <v>77</v>
      </c>
      <c r="G191" s="2">
        <v>8</v>
      </c>
      <c r="H191" s="2">
        <f>IF(SUMIFS(Import!H$2:H$237,Import!$F$2:$F$237,$F191,Import!$G$2:$G$237,$G191)=0,Data_T1!$H191,SUMIFS(Import!H$2:H$237,Import!$F$2:$F$237,$F191,Import!$G$2:$G$237,$G191))</f>
        <v>376</v>
      </c>
      <c r="I191" s="2">
        <f>SUMIFS(Import!I$2:I$237,Import!$F$2:$F$237,$F191,Import!$G$2:$G$237,$G191)</f>
        <v>142</v>
      </c>
      <c r="J191" s="2">
        <f>SUMIFS(Import!J$2:J$237,Import!$F$2:$F$237,$F191,Import!$G$2:$G$237,$G191)</f>
        <v>37.770000000000003</v>
      </c>
      <c r="K191" s="2">
        <f>SUMIFS(Import!K$2:K$237,Import!$F$2:$F$237,$F191,Import!$G$2:$G$237,$G191)</f>
        <v>234</v>
      </c>
      <c r="L191" s="2">
        <f>SUMIFS(Import!L$2:L$237,Import!$F$2:$F$237,$F191,Import!$G$2:$G$237,$G191)</f>
        <v>62.23</v>
      </c>
      <c r="M191" s="2">
        <f>SUMIFS(Import!M$2:M$237,Import!$F$2:$F$237,$F191,Import!$G$2:$G$237,$G191)</f>
        <v>3</v>
      </c>
      <c r="N191" s="2">
        <f>SUMIFS(Import!N$2:N$237,Import!$F$2:$F$237,$F191,Import!$G$2:$G$237,$G191)</f>
        <v>0.8</v>
      </c>
      <c r="O191" s="2">
        <f>SUMIFS(Import!O$2:O$237,Import!$F$2:$F$237,$F191,Import!$G$2:$G$237,$G191)</f>
        <v>1.28</v>
      </c>
      <c r="P191" s="2">
        <f>SUMIFS(Import!P$2:P$237,Import!$F$2:$F$237,$F191,Import!$G$2:$G$237,$G191)</f>
        <v>3</v>
      </c>
      <c r="Q191" s="2">
        <f>SUMIFS(Import!Q$2:Q$237,Import!$F$2:$F$237,$F191,Import!$G$2:$G$237,$G191)</f>
        <v>0.8</v>
      </c>
      <c r="R191" s="2">
        <f>SUMIFS(Import!R$2:R$237,Import!$F$2:$F$237,$F191,Import!$G$2:$G$237,$G191)</f>
        <v>1.28</v>
      </c>
      <c r="S191" s="2">
        <f>SUMIFS(Import!S$2:S$237,Import!$F$2:$F$237,$F191,Import!$G$2:$G$237,$G191)</f>
        <v>228</v>
      </c>
      <c r="T191" s="2">
        <f>SUMIFS(Import!T$2:T$237,Import!$F$2:$F$237,$F191,Import!$G$2:$G$237,$G191)</f>
        <v>60.64</v>
      </c>
      <c r="U191" s="2">
        <f>SUMIFS(Import!U$2:U$237,Import!$F$2:$F$237,$F191,Import!$G$2:$G$237,$G191)</f>
        <v>97.44</v>
      </c>
      <c r="V191" s="2">
        <f>SUMIFS(Import!V$2:V$237,Import!$F$2:$F$237,$F191,Import!$G$2:$G$237,$G191)</f>
        <v>1</v>
      </c>
      <c r="W191" s="2" t="str">
        <f t="shared" si="99"/>
        <v>M</v>
      </c>
      <c r="X191" s="2" t="str">
        <f t="shared" si="99"/>
        <v>HOWELL</v>
      </c>
      <c r="Y191" s="2" t="str">
        <f t="shared" si="99"/>
        <v>Patrick</v>
      </c>
      <c r="Z191" s="2">
        <f>SUMIFS(Import!Z$2:Z$237,Import!$F$2:$F$237,$F191,Import!$G$2:$G$237,$G191)</f>
        <v>76</v>
      </c>
      <c r="AA191" s="2">
        <f>SUMIFS(Import!AA$2:AA$237,Import!$F$2:$F$237,$F191,Import!$G$2:$G$237,$G191)</f>
        <v>20.21</v>
      </c>
      <c r="AB191" s="2">
        <f>SUMIFS(Import!AB$2:AB$237,Import!$F$2:$F$237,$F191,Import!$G$2:$G$237,$G191)</f>
        <v>33.33</v>
      </c>
      <c r="AC191" s="2">
        <f>SUMIFS(Import!AC$2:AC$237,Import!$F$2:$F$237,$F191,Import!$G$2:$G$237,$G191)</f>
        <v>5</v>
      </c>
      <c r="AD191" s="2" t="str">
        <f t="shared" si="100"/>
        <v>M</v>
      </c>
      <c r="AE191" s="2" t="str">
        <f t="shared" si="100"/>
        <v>BROTHERSON</v>
      </c>
      <c r="AF191" s="2" t="str">
        <f t="shared" si="100"/>
        <v>Moetai, Charles</v>
      </c>
      <c r="AG191" s="2">
        <f>SUMIFS(Import!AG$2:AG$237,Import!$F$2:$F$237,$F191,Import!$G$2:$G$237,$G191)</f>
        <v>152</v>
      </c>
      <c r="AH191" s="2">
        <f>SUMIFS(Import!AH$2:AH$237,Import!$F$2:$F$237,$F191,Import!$G$2:$G$237,$G191)</f>
        <v>40.43</v>
      </c>
      <c r="AI191" s="2">
        <f>SUMIFS(Import!AI$2:AI$237,Import!$F$2:$F$237,$F191,Import!$G$2:$G$237,$G191)</f>
        <v>66.67</v>
      </c>
      <c r="AJ191" s="2">
        <f>SUMIFS(Import!AJ$2:AJ$237,Import!$F$2:$F$237,$F191,Import!$G$2:$G$237,$G191)</f>
        <v>0</v>
      </c>
      <c r="AK191" s="2">
        <f t="shared" si="101"/>
        <v>0</v>
      </c>
      <c r="AL191" s="2">
        <f t="shared" si="101"/>
        <v>0</v>
      </c>
      <c r="AM191" s="2">
        <f t="shared" si="101"/>
        <v>0</v>
      </c>
      <c r="AN191" s="2">
        <f>SUMIFS(Import!AN$2:AN$237,Import!$F$2:$F$237,$F191,Import!$G$2:$G$237,$G191)</f>
        <v>0</v>
      </c>
      <c r="AO191" s="2">
        <f>SUMIFS(Import!AO$2:AO$237,Import!$F$2:$F$237,$F191,Import!$G$2:$G$237,$G191)</f>
        <v>0</v>
      </c>
      <c r="AP191" s="2">
        <f>SUMIFS(Import!AP$2:AP$237,Import!$F$2:$F$237,$F191,Import!$G$2:$G$237,$G191)</f>
        <v>0</v>
      </c>
      <c r="AQ191" s="2">
        <f>SUMIFS(Import!AQ$2:AQ$237,Import!$F$2:$F$237,$F191,Import!$G$2:$G$237,$G191)</f>
        <v>0</v>
      </c>
      <c r="AR191" s="2">
        <f t="shared" si="102"/>
        <v>0</v>
      </c>
      <c r="AS191" s="2">
        <f t="shared" si="102"/>
        <v>0</v>
      </c>
      <c r="AT191" s="2">
        <f t="shared" si="102"/>
        <v>0</v>
      </c>
      <c r="AU191" s="2">
        <f>SUMIFS(Import!AU$2:AU$237,Import!$F$2:$F$237,$F191,Import!$G$2:$G$237,$G191)</f>
        <v>0</v>
      </c>
      <c r="AV191" s="2">
        <f>SUMIFS(Import!AV$2:AV$237,Import!$F$2:$F$237,$F191,Import!$G$2:$G$237,$G191)</f>
        <v>0</v>
      </c>
      <c r="AW191" s="2">
        <f>SUMIFS(Import!AW$2:AW$237,Import!$F$2:$F$237,$F191,Import!$G$2:$G$237,$G191)</f>
        <v>0</v>
      </c>
      <c r="AX191" s="2">
        <f>SUMIFS(Import!AX$2:AX$237,Import!$F$2:$F$237,$F191,Import!$G$2:$G$237,$G191)</f>
        <v>0</v>
      </c>
      <c r="AY191" s="2">
        <f t="shared" si="103"/>
        <v>0</v>
      </c>
      <c r="AZ191" s="2">
        <f t="shared" si="103"/>
        <v>0</v>
      </c>
      <c r="BA191" s="2">
        <f t="shared" si="103"/>
        <v>0</v>
      </c>
      <c r="BB191" s="2">
        <f>SUMIFS(Import!BB$2:BB$237,Import!$F$2:$F$237,$F191,Import!$G$2:$G$237,$G191)</f>
        <v>0</v>
      </c>
      <c r="BC191" s="2">
        <f>SUMIFS(Import!BC$2:BC$237,Import!$F$2:$F$237,$F191,Import!$G$2:$G$237,$G191)</f>
        <v>0</v>
      </c>
      <c r="BD191" s="2">
        <f>SUMIFS(Import!BD$2:BD$237,Import!$F$2:$F$237,$F191,Import!$G$2:$G$237,$G191)</f>
        <v>0</v>
      </c>
      <c r="BE191" s="2">
        <f>SUMIFS(Import!BE$2:BE$237,Import!$F$2:$F$237,$F191,Import!$G$2:$G$237,$G191)</f>
        <v>0</v>
      </c>
      <c r="BF191" s="2">
        <f t="shared" si="104"/>
        <v>0</v>
      </c>
      <c r="BG191" s="2">
        <f t="shared" si="104"/>
        <v>0</v>
      </c>
      <c r="BH191" s="2">
        <f t="shared" si="104"/>
        <v>0</v>
      </c>
      <c r="BI191" s="2">
        <f>SUMIFS(Import!BI$2:BI$237,Import!$F$2:$F$237,$F191,Import!$G$2:$G$237,$G191)</f>
        <v>0</v>
      </c>
      <c r="BJ191" s="2">
        <f>SUMIFS(Import!BJ$2:BJ$237,Import!$F$2:$F$237,$F191,Import!$G$2:$G$237,$G191)</f>
        <v>0</v>
      </c>
      <c r="BK191" s="2">
        <f>SUMIFS(Import!BK$2:BK$237,Import!$F$2:$F$237,$F191,Import!$G$2:$G$237,$G191)</f>
        <v>0</v>
      </c>
      <c r="BL191" s="2">
        <f>SUMIFS(Import!BL$2:BL$237,Import!$F$2:$F$237,$F191,Import!$G$2:$G$237,$G191)</f>
        <v>0</v>
      </c>
      <c r="BM191" s="2">
        <f t="shared" si="105"/>
        <v>0</v>
      </c>
      <c r="BN191" s="2">
        <f t="shared" si="105"/>
        <v>0</v>
      </c>
      <c r="BO191" s="2">
        <f t="shared" si="105"/>
        <v>0</v>
      </c>
      <c r="BP191" s="2">
        <f>SUMIFS(Import!BP$2:BP$237,Import!$F$2:$F$237,$F191,Import!$G$2:$G$237,$G191)</f>
        <v>0</v>
      </c>
      <c r="BQ191" s="2">
        <f>SUMIFS(Import!BQ$2:BQ$237,Import!$F$2:$F$237,$F191,Import!$G$2:$G$237,$G191)</f>
        <v>0</v>
      </c>
      <c r="BR191" s="2">
        <f>SUMIFS(Import!BR$2:BR$237,Import!$F$2:$F$237,$F191,Import!$G$2:$G$237,$G191)</f>
        <v>0</v>
      </c>
      <c r="BS191" s="2">
        <f>SUMIFS(Import!BS$2:BS$237,Import!$F$2:$F$237,$F191,Import!$G$2:$G$237,$G191)</f>
        <v>0</v>
      </c>
      <c r="BT191" s="2">
        <f t="shared" si="106"/>
        <v>0</v>
      </c>
      <c r="BU191" s="2">
        <f t="shared" si="106"/>
        <v>0</v>
      </c>
      <c r="BV191" s="2">
        <f t="shared" si="106"/>
        <v>0</v>
      </c>
      <c r="BW191" s="2">
        <f>SUMIFS(Import!BW$2:BW$237,Import!$F$2:$F$237,$F191,Import!$G$2:$G$237,$G191)</f>
        <v>0</v>
      </c>
      <c r="BX191" s="2">
        <f>SUMIFS(Import!BX$2:BX$237,Import!$F$2:$F$237,$F191,Import!$G$2:$G$237,$G191)</f>
        <v>0</v>
      </c>
      <c r="BY191" s="2">
        <f>SUMIFS(Import!BY$2:BY$237,Import!$F$2:$F$237,$F191,Import!$G$2:$G$237,$G191)</f>
        <v>0</v>
      </c>
      <c r="BZ191" s="2">
        <f>SUMIFS(Import!BZ$2:BZ$237,Import!$F$2:$F$237,$F191,Import!$G$2:$G$237,$G191)</f>
        <v>0</v>
      </c>
      <c r="CA191" s="2">
        <f t="shared" si="107"/>
        <v>0</v>
      </c>
      <c r="CB191" s="2">
        <f t="shared" si="107"/>
        <v>0</v>
      </c>
      <c r="CC191" s="2">
        <f t="shared" si="107"/>
        <v>0</v>
      </c>
      <c r="CD191" s="2">
        <f>SUMIFS(Import!CD$2:CD$237,Import!$F$2:$F$237,$F191,Import!$G$2:$G$237,$G191)</f>
        <v>0</v>
      </c>
      <c r="CE191" s="2">
        <f>SUMIFS(Import!CE$2:CE$237,Import!$F$2:$F$237,$F191,Import!$G$2:$G$237,$G191)</f>
        <v>0</v>
      </c>
      <c r="CF191" s="2">
        <f>SUMIFS(Import!CF$2:CF$237,Import!$F$2:$F$237,$F191,Import!$G$2:$G$237,$G191)</f>
        <v>0</v>
      </c>
      <c r="CG191" s="2">
        <f>SUMIFS(Import!CG$2:CG$237,Import!$F$2:$F$237,$F191,Import!$G$2:$G$237,$G191)</f>
        <v>0</v>
      </c>
      <c r="CH191" s="2">
        <f t="shared" si="108"/>
        <v>0</v>
      </c>
      <c r="CI191" s="2">
        <f t="shared" si="108"/>
        <v>0</v>
      </c>
      <c r="CJ191" s="2">
        <f t="shared" si="108"/>
        <v>0</v>
      </c>
      <c r="CK191" s="2">
        <f>SUMIFS(Import!CK$2:CK$237,Import!$F$2:$F$237,$F191,Import!$G$2:$G$237,$G191)</f>
        <v>0</v>
      </c>
      <c r="CL191" s="2">
        <f>SUMIFS(Import!CL$2:CL$237,Import!$F$2:$F$237,$F191,Import!$G$2:$G$237,$G191)</f>
        <v>0</v>
      </c>
      <c r="CM191" s="2">
        <f>SUMIFS(Import!CM$2:CM$237,Import!$F$2:$F$237,$F191,Import!$G$2:$G$237,$G191)</f>
        <v>0</v>
      </c>
      <c r="CN191" s="2">
        <f>SUMIFS(Import!CN$2:CN$237,Import!$F$2:$F$237,$F191,Import!$G$2:$G$237,$G191)</f>
        <v>0</v>
      </c>
      <c r="CO191" s="3">
        <f t="shared" si="109"/>
        <v>0</v>
      </c>
      <c r="CP191" s="3">
        <f t="shared" si="109"/>
        <v>0</v>
      </c>
      <c r="CQ191" s="3">
        <f t="shared" si="109"/>
        <v>0</v>
      </c>
      <c r="CR191" s="2">
        <f>SUMIFS(Import!CR$2:CR$237,Import!$F$2:$F$237,$F191,Import!$G$2:$G$237,$G191)</f>
        <v>0</v>
      </c>
      <c r="CS191" s="2">
        <f>SUMIFS(Import!CS$2:CS$237,Import!$F$2:$F$237,$F191,Import!$G$2:$G$237,$G191)</f>
        <v>0</v>
      </c>
      <c r="CT191" s="2">
        <f>SUMIFS(Import!CT$2:CT$237,Import!$F$2:$F$237,$F191,Import!$G$2:$G$237,$G191)</f>
        <v>0</v>
      </c>
    </row>
    <row r="192" spans="1:98" x14ac:dyDescent="0.25">
      <c r="A192" s="2" t="s">
        <v>38</v>
      </c>
      <c r="B192" s="2" t="s">
        <v>39</v>
      </c>
      <c r="C192" s="2">
        <v>1</v>
      </c>
      <c r="D192" s="2" t="s">
        <v>40</v>
      </c>
      <c r="E192" s="2">
        <v>46</v>
      </c>
      <c r="F192" s="2" t="s">
        <v>78</v>
      </c>
      <c r="G192" s="2">
        <v>1</v>
      </c>
      <c r="H192" s="2">
        <f>IF(SUMIFS(Import!H$2:H$237,Import!$F$2:$F$237,$F192,Import!$G$2:$G$237,$G192)=0,Data_T1!$H192,SUMIFS(Import!H$2:H$237,Import!$F$2:$F$237,$F192,Import!$G$2:$G$237,$G192))</f>
        <v>279</v>
      </c>
      <c r="I192" s="2">
        <f>SUMIFS(Import!I$2:I$237,Import!$F$2:$F$237,$F192,Import!$G$2:$G$237,$G192)</f>
        <v>149</v>
      </c>
      <c r="J192" s="2">
        <f>SUMIFS(Import!J$2:J$237,Import!$F$2:$F$237,$F192,Import!$G$2:$G$237,$G192)</f>
        <v>53.41</v>
      </c>
      <c r="K192" s="2">
        <f>SUMIFS(Import!K$2:K$237,Import!$F$2:$F$237,$F192,Import!$G$2:$G$237,$G192)</f>
        <v>130</v>
      </c>
      <c r="L192" s="2">
        <f>SUMIFS(Import!L$2:L$237,Import!$F$2:$F$237,$F192,Import!$G$2:$G$237,$G192)</f>
        <v>46.59</v>
      </c>
      <c r="M192" s="2">
        <f>SUMIFS(Import!M$2:M$237,Import!$F$2:$F$237,$F192,Import!$G$2:$G$237,$G192)</f>
        <v>0</v>
      </c>
      <c r="N192" s="2">
        <f>SUMIFS(Import!N$2:N$237,Import!$F$2:$F$237,$F192,Import!$G$2:$G$237,$G192)</f>
        <v>0</v>
      </c>
      <c r="O192" s="2">
        <f>SUMIFS(Import!O$2:O$237,Import!$F$2:$F$237,$F192,Import!$G$2:$G$237,$G192)</f>
        <v>0</v>
      </c>
      <c r="P192" s="2">
        <f>SUMIFS(Import!P$2:P$237,Import!$F$2:$F$237,$F192,Import!$G$2:$G$237,$G192)</f>
        <v>3</v>
      </c>
      <c r="Q192" s="2">
        <f>SUMIFS(Import!Q$2:Q$237,Import!$F$2:$F$237,$F192,Import!$G$2:$G$237,$G192)</f>
        <v>1.08</v>
      </c>
      <c r="R192" s="2">
        <f>SUMIFS(Import!R$2:R$237,Import!$F$2:$F$237,$F192,Import!$G$2:$G$237,$G192)</f>
        <v>2.31</v>
      </c>
      <c r="S192" s="2">
        <f>SUMIFS(Import!S$2:S$237,Import!$F$2:$F$237,$F192,Import!$G$2:$G$237,$G192)</f>
        <v>127</v>
      </c>
      <c r="T192" s="2">
        <f>SUMIFS(Import!T$2:T$237,Import!$F$2:$F$237,$F192,Import!$G$2:$G$237,$G192)</f>
        <v>45.52</v>
      </c>
      <c r="U192" s="2">
        <f>SUMIFS(Import!U$2:U$237,Import!$F$2:$F$237,$F192,Import!$G$2:$G$237,$G192)</f>
        <v>97.69</v>
      </c>
      <c r="V192" s="2">
        <f>SUMIFS(Import!V$2:V$237,Import!$F$2:$F$237,$F192,Import!$G$2:$G$237,$G192)</f>
        <v>1</v>
      </c>
      <c r="W192" s="2" t="str">
        <f t="shared" si="99"/>
        <v>M</v>
      </c>
      <c r="X192" s="2" t="str">
        <f t="shared" si="99"/>
        <v>GREIG</v>
      </c>
      <c r="Y192" s="2" t="str">
        <f t="shared" si="99"/>
        <v>Moana</v>
      </c>
      <c r="Z192" s="2">
        <f>SUMIFS(Import!Z$2:Z$237,Import!$F$2:$F$237,$F192,Import!$G$2:$G$237,$G192)</f>
        <v>49</v>
      </c>
      <c r="AA192" s="2">
        <f>SUMIFS(Import!AA$2:AA$237,Import!$F$2:$F$237,$F192,Import!$G$2:$G$237,$G192)</f>
        <v>17.559999999999999</v>
      </c>
      <c r="AB192" s="2">
        <f>SUMIFS(Import!AB$2:AB$237,Import!$F$2:$F$237,$F192,Import!$G$2:$G$237,$G192)</f>
        <v>38.58</v>
      </c>
      <c r="AC192" s="2">
        <f>SUMIFS(Import!AC$2:AC$237,Import!$F$2:$F$237,$F192,Import!$G$2:$G$237,$G192)</f>
        <v>3</v>
      </c>
      <c r="AD192" s="2" t="str">
        <f t="shared" si="100"/>
        <v>F</v>
      </c>
      <c r="AE192" s="2" t="str">
        <f t="shared" si="100"/>
        <v>SAGE</v>
      </c>
      <c r="AF192" s="2" t="str">
        <f t="shared" si="100"/>
        <v>Maina</v>
      </c>
      <c r="AG192" s="2">
        <f>SUMIFS(Import!AG$2:AG$237,Import!$F$2:$F$237,$F192,Import!$G$2:$G$237,$G192)</f>
        <v>78</v>
      </c>
      <c r="AH192" s="2">
        <f>SUMIFS(Import!AH$2:AH$237,Import!$F$2:$F$237,$F192,Import!$G$2:$G$237,$G192)</f>
        <v>27.96</v>
      </c>
      <c r="AI192" s="2">
        <f>SUMIFS(Import!AI$2:AI$237,Import!$F$2:$F$237,$F192,Import!$G$2:$G$237,$G192)</f>
        <v>61.42</v>
      </c>
      <c r="AJ192" s="2">
        <f>SUMIFS(Import!AJ$2:AJ$237,Import!$F$2:$F$237,$F192,Import!$G$2:$G$237,$G192)</f>
        <v>0</v>
      </c>
      <c r="AK192" s="2">
        <f t="shared" si="101"/>
        <v>0</v>
      </c>
      <c r="AL192" s="2">
        <f t="shared" si="101"/>
        <v>0</v>
      </c>
      <c r="AM192" s="2">
        <f t="shared" si="101"/>
        <v>0</v>
      </c>
      <c r="AN192" s="2">
        <f>SUMIFS(Import!AN$2:AN$237,Import!$F$2:$F$237,$F192,Import!$G$2:$G$237,$G192)</f>
        <v>0</v>
      </c>
      <c r="AO192" s="2">
        <f>SUMIFS(Import!AO$2:AO$237,Import!$F$2:$F$237,$F192,Import!$G$2:$G$237,$G192)</f>
        <v>0</v>
      </c>
      <c r="AP192" s="2">
        <f>SUMIFS(Import!AP$2:AP$237,Import!$F$2:$F$237,$F192,Import!$G$2:$G$237,$G192)</f>
        <v>0</v>
      </c>
      <c r="AQ192" s="2">
        <f>SUMIFS(Import!AQ$2:AQ$237,Import!$F$2:$F$237,$F192,Import!$G$2:$G$237,$G192)</f>
        <v>0</v>
      </c>
      <c r="AR192" s="2">
        <f t="shared" si="102"/>
        <v>0</v>
      </c>
      <c r="AS192" s="2">
        <f t="shared" si="102"/>
        <v>0</v>
      </c>
      <c r="AT192" s="2">
        <f t="shared" si="102"/>
        <v>0</v>
      </c>
      <c r="AU192" s="2">
        <f>SUMIFS(Import!AU$2:AU$237,Import!$F$2:$F$237,$F192,Import!$G$2:$G$237,$G192)</f>
        <v>0</v>
      </c>
      <c r="AV192" s="2">
        <f>SUMIFS(Import!AV$2:AV$237,Import!$F$2:$F$237,$F192,Import!$G$2:$G$237,$G192)</f>
        <v>0</v>
      </c>
      <c r="AW192" s="2">
        <f>SUMIFS(Import!AW$2:AW$237,Import!$F$2:$F$237,$F192,Import!$G$2:$G$237,$G192)</f>
        <v>0</v>
      </c>
      <c r="AX192" s="2">
        <f>SUMIFS(Import!AX$2:AX$237,Import!$F$2:$F$237,$F192,Import!$G$2:$G$237,$G192)</f>
        <v>0</v>
      </c>
      <c r="AY192" s="2">
        <f t="shared" si="103"/>
        <v>0</v>
      </c>
      <c r="AZ192" s="2">
        <f t="shared" si="103"/>
        <v>0</v>
      </c>
      <c r="BA192" s="2">
        <f t="shared" si="103"/>
        <v>0</v>
      </c>
      <c r="BB192" s="2">
        <f>SUMIFS(Import!BB$2:BB$237,Import!$F$2:$F$237,$F192,Import!$G$2:$G$237,$G192)</f>
        <v>0</v>
      </c>
      <c r="BC192" s="2">
        <f>SUMIFS(Import!BC$2:BC$237,Import!$F$2:$F$237,$F192,Import!$G$2:$G$237,$G192)</f>
        <v>0</v>
      </c>
      <c r="BD192" s="2">
        <f>SUMIFS(Import!BD$2:BD$237,Import!$F$2:$F$237,$F192,Import!$G$2:$G$237,$G192)</f>
        <v>0</v>
      </c>
      <c r="BE192" s="2">
        <f>SUMIFS(Import!BE$2:BE$237,Import!$F$2:$F$237,$F192,Import!$G$2:$G$237,$G192)</f>
        <v>0</v>
      </c>
      <c r="BF192" s="2">
        <f t="shared" si="104"/>
        <v>0</v>
      </c>
      <c r="BG192" s="2">
        <f t="shared" si="104"/>
        <v>0</v>
      </c>
      <c r="BH192" s="2">
        <f t="shared" si="104"/>
        <v>0</v>
      </c>
      <c r="BI192" s="2">
        <f>SUMIFS(Import!BI$2:BI$237,Import!$F$2:$F$237,$F192,Import!$G$2:$G$237,$G192)</f>
        <v>0</v>
      </c>
      <c r="BJ192" s="2">
        <f>SUMIFS(Import!BJ$2:BJ$237,Import!$F$2:$F$237,$F192,Import!$G$2:$G$237,$G192)</f>
        <v>0</v>
      </c>
      <c r="BK192" s="2">
        <f>SUMIFS(Import!BK$2:BK$237,Import!$F$2:$F$237,$F192,Import!$G$2:$G$237,$G192)</f>
        <v>0</v>
      </c>
      <c r="BL192" s="2">
        <f>SUMIFS(Import!BL$2:BL$237,Import!$F$2:$F$237,$F192,Import!$G$2:$G$237,$G192)</f>
        <v>0</v>
      </c>
      <c r="BM192" s="2">
        <f t="shared" si="105"/>
        <v>0</v>
      </c>
      <c r="BN192" s="2">
        <f t="shared" si="105"/>
        <v>0</v>
      </c>
      <c r="BO192" s="2">
        <f t="shared" si="105"/>
        <v>0</v>
      </c>
      <c r="BP192" s="2">
        <f>SUMIFS(Import!BP$2:BP$237,Import!$F$2:$F$237,$F192,Import!$G$2:$G$237,$G192)</f>
        <v>0</v>
      </c>
      <c r="BQ192" s="2">
        <f>SUMIFS(Import!BQ$2:BQ$237,Import!$F$2:$F$237,$F192,Import!$G$2:$G$237,$G192)</f>
        <v>0</v>
      </c>
      <c r="BR192" s="2">
        <f>SUMIFS(Import!BR$2:BR$237,Import!$F$2:$F$237,$F192,Import!$G$2:$G$237,$G192)</f>
        <v>0</v>
      </c>
      <c r="BS192" s="2">
        <f>SUMIFS(Import!BS$2:BS$237,Import!$F$2:$F$237,$F192,Import!$G$2:$G$237,$G192)</f>
        <v>0</v>
      </c>
      <c r="BT192" s="2">
        <f t="shared" si="106"/>
        <v>0</v>
      </c>
      <c r="BU192" s="2">
        <f t="shared" si="106"/>
        <v>0</v>
      </c>
      <c r="BV192" s="2">
        <f t="shared" si="106"/>
        <v>0</v>
      </c>
      <c r="BW192" s="2">
        <f>SUMIFS(Import!BW$2:BW$237,Import!$F$2:$F$237,$F192,Import!$G$2:$G$237,$G192)</f>
        <v>0</v>
      </c>
      <c r="BX192" s="2">
        <f>SUMIFS(Import!BX$2:BX$237,Import!$F$2:$F$237,$F192,Import!$G$2:$G$237,$G192)</f>
        <v>0</v>
      </c>
      <c r="BY192" s="2">
        <f>SUMIFS(Import!BY$2:BY$237,Import!$F$2:$F$237,$F192,Import!$G$2:$G$237,$G192)</f>
        <v>0</v>
      </c>
      <c r="BZ192" s="2">
        <f>SUMIFS(Import!BZ$2:BZ$237,Import!$F$2:$F$237,$F192,Import!$G$2:$G$237,$G192)</f>
        <v>0</v>
      </c>
      <c r="CA192" s="2">
        <f t="shared" si="107"/>
        <v>0</v>
      </c>
      <c r="CB192" s="2">
        <f t="shared" si="107"/>
        <v>0</v>
      </c>
      <c r="CC192" s="2">
        <f t="shared" si="107"/>
        <v>0</v>
      </c>
      <c r="CD192" s="2">
        <f>SUMIFS(Import!CD$2:CD$237,Import!$F$2:$F$237,$F192,Import!$G$2:$G$237,$G192)</f>
        <v>0</v>
      </c>
      <c r="CE192" s="2">
        <f>SUMIFS(Import!CE$2:CE$237,Import!$F$2:$F$237,$F192,Import!$G$2:$G$237,$G192)</f>
        <v>0</v>
      </c>
      <c r="CF192" s="2">
        <f>SUMIFS(Import!CF$2:CF$237,Import!$F$2:$F$237,$F192,Import!$G$2:$G$237,$G192)</f>
        <v>0</v>
      </c>
      <c r="CG192" s="2">
        <f>SUMIFS(Import!CG$2:CG$237,Import!$F$2:$F$237,$F192,Import!$G$2:$G$237,$G192)</f>
        <v>0</v>
      </c>
      <c r="CH192" s="2">
        <f t="shared" si="108"/>
        <v>0</v>
      </c>
      <c r="CI192" s="2">
        <f t="shared" si="108"/>
        <v>0</v>
      </c>
      <c r="CJ192" s="2">
        <f t="shared" si="108"/>
        <v>0</v>
      </c>
      <c r="CK192" s="2">
        <f>SUMIFS(Import!CK$2:CK$237,Import!$F$2:$F$237,$F192,Import!$G$2:$G$237,$G192)</f>
        <v>0</v>
      </c>
      <c r="CL192" s="2">
        <f>SUMIFS(Import!CL$2:CL$237,Import!$F$2:$F$237,$F192,Import!$G$2:$G$237,$G192)</f>
        <v>0</v>
      </c>
      <c r="CM192" s="2">
        <f>SUMIFS(Import!CM$2:CM$237,Import!$F$2:$F$237,$F192,Import!$G$2:$G$237,$G192)</f>
        <v>0</v>
      </c>
      <c r="CN192" s="2">
        <f>SUMIFS(Import!CN$2:CN$237,Import!$F$2:$F$237,$F192,Import!$G$2:$G$237,$G192)</f>
        <v>0</v>
      </c>
      <c r="CO192" s="3">
        <f t="shared" si="109"/>
        <v>0</v>
      </c>
      <c r="CP192" s="3">
        <f t="shared" si="109"/>
        <v>0</v>
      </c>
      <c r="CQ192" s="3">
        <f t="shared" si="109"/>
        <v>0</v>
      </c>
      <c r="CR192" s="2">
        <f>SUMIFS(Import!CR$2:CR$237,Import!$F$2:$F$237,$F192,Import!$G$2:$G$237,$G192)</f>
        <v>0</v>
      </c>
      <c r="CS192" s="2">
        <f>SUMIFS(Import!CS$2:CS$237,Import!$F$2:$F$237,$F192,Import!$G$2:$G$237,$G192)</f>
        <v>0</v>
      </c>
      <c r="CT192" s="2">
        <f>SUMIFS(Import!CT$2:CT$237,Import!$F$2:$F$237,$F192,Import!$G$2:$G$237,$G192)</f>
        <v>0</v>
      </c>
    </row>
    <row r="193" spans="1:98" x14ac:dyDescent="0.25">
      <c r="A193" s="2" t="s">
        <v>38</v>
      </c>
      <c r="B193" s="2" t="s">
        <v>39</v>
      </c>
      <c r="C193" s="2">
        <v>1</v>
      </c>
      <c r="D193" s="2" t="s">
        <v>40</v>
      </c>
      <c r="E193" s="2">
        <v>46</v>
      </c>
      <c r="F193" s="2" t="s">
        <v>78</v>
      </c>
      <c r="G193" s="2">
        <v>2</v>
      </c>
      <c r="H193" s="2">
        <f>IF(SUMIFS(Import!H$2:H$237,Import!$F$2:$F$237,$F193,Import!$G$2:$G$237,$G193)=0,Data_T1!$H193,SUMIFS(Import!H$2:H$237,Import!$F$2:$F$237,$F193,Import!$G$2:$G$237,$G193))</f>
        <v>121</v>
      </c>
      <c r="I193" s="2">
        <f>SUMIFS(Import!I$2:I$237,Import!$F$2:$F$237,$F193,Import!$G$2:$G$237,$G193)</f>
        <v>56</v>
      </c>
      <c r="J193" s="2">
        <f>SUMIFS(Import!J$2:J$237,Import!$F$2:$F$237,$F193,Import!$G$2:$G$237,$G193)</f>
        <v>46.28</v>
      </c>
      <c r="K193" s="2">
        <f>SUMIFS(Import!K$2:K$237,Import!$F$2:$F$237,$F193,Import!$G$2:$G$237,$G193)</f>
        <v>65</v>
      </c>
      <c r="L193" s="2">
        <f>SUMIFS(Import!L$2:L$237,Import!$F$2:$F$237,$F193,Import!$G$2:$G$237,$G193)</f>
        <v>53.72</v>
      </c>
      <c r="M193" s="2">
        <f>SUMIFS(Import!M$2:M$237,Import!$F$2:$F$237,$F193,Import!$G$2:$G$237,$G193)</f>
        <v>0</v>
      </c>
      <c r="N193" s="2">
        <f>SUMIFS(Import!N$2:N$237,Import!$F$2:$F$237,$F193,Import!$G$2:$G$237,$G193)</f>
        <v>0</v>
      </c>
      <c r="O193" s="2">
        <f>SUMIFS(Import!O$2:O$237,Import!$F$2:$F$237,$F193,Import!$G$2:$G$237,$G193)</f>
        <v>0</v>
      </c>
      <c r="P193" s="2">
        <f>SUMIFS(Import!P$2:P$237,Import!$F$2:$F$237,$F193,Import!$G$2:$G$237,$G193)</f>
        <v>0</v>
      </c>
      <c r="Q193" s="2">
        <f>SUMIFS(Import!Q$2:Q$237,Import!$F$2:$F$237,$F193,Import!$G$2:$G$237,$G193)</f>
        <v>0</v>
      </c>
      <c r="R193" s="2">
        <f>SUMIFS(Import!R$2:R$237,Import!$F$2:$F$237,$F193,Import!$G$2:$G$237,$G193)</f>
        <v>0</v>
      </c>
      <c r="S193" s="2">
        <f>SUMIFS(Import!S$2:S$237,Import!$F$2:$F$237,$F193,Import!$G$2:$G$237,$G193)</f>
        <v>65</v>
      </c>
      <c r="T193" s="2">
        <f>SUMIFS(Import!T$2:T$237,Import!$F$2:$F$237,$F193,Import!$G$2:$G$237,$G193)</f>
        <v>53.72</v>
      </c>
      <c r="U193" s="2">
        <f>SUMIFS(Import!U$2:U$237,Import!$F$2:$F$237,$F193,Import!$G$2:$G$237,$G193)</f>
        <v>100</v>
      </c>
      <c r="V193" s="2">
        <f>SUMIFS(Import!V$2:V$237,Import!$F$2:$F$237,$F193,Import!$G$2:$G$237,$G193)</f>
        <v>1</v>
      </c>
      <c r="W193" s="2" t="str">
        <f t="shared" si="99"/>
        <v>M</v>
      </c>
      <c r="X193" s="2" t="str">
        <f t="shared" si="99"/>
        <v>GREIG</v>
      </c>
      <c r="Y193" s="2" t="str">
        <f t="shared" si="99"/>
        <v>Moana</v>
      </c>
      <c r="Z193" s="2">
        <f>SUMIFS(Import!Z$2:Z$237,Import!$F$2:$F$237,$F193,Import!$G$2:$G$237,$G193)</f>
        <v>12</v>
      </c>
      <c r="AA193" s="2">
        <f>SUMIFS(Import!AA$2:AA$237,Import!$F$2:$F$237,$F193,Import!$G$2:$G$237,$G193)</f>
        <v>9.92</v>
      </c>
      <c r="AB193" s="2">
        <f>SUMIFS(Import!AB$2:AB$237,Import!$F$2:$F$237,$F193,Import!$G$2:$G$237,$G193)</f>
        <v>18.46</v>
      </c>
      <c r="AC193" s="2">
        <f>SUMIFS(Import!AC$2:AC$237,Import!$F$2:$F$237,$F193,Import!$G$2:$G$237,$G193)</f>
        <v>3</v>
      </c>
      <c r="AD193" s="2" t="str">
        <f t="shared" si="100"/>
        <v>F</v>
      </c>
      <c r="AE193" s="2" t="str">
        <f t="shared" si="100"/>
        <v>SAGE</v>
      </c>
      <c r="AF193" s="2" t="str">
        <f t="shared" si="100"/>
        <v>Maina</v>
      </c>
      <c r="AG193" s="2">
        <f>SUMIFS(Import!AG$2:AG$237,Import!$F$2:$F$237,$F193,Import!$G$2:$G$237,$G193)</f>
        <v>53</v>
      </c>
      <c r="AH193" s="2">
        <f>SUMIFS(Import!AH$2:AH$237,Import!$F$2:$F$237,$F193,Import!$G$2:$G$237,$G193)</f>
        <v>43.8</v>
      </c>
      <c r="AI193" s="2">
        <f>SUMIFS(Import!AI$2:AI$237,Import!$F$2:$F$237,$F193,Import!$G$2:$G$237,$G193)</f>
        <v>81.540000000000006</v>
      </c>
      <c r="AJ193" s="2">
        <f>SUMIFS(Import!AJ$2:AJ$237,Import!$F$2:$F$237,$F193,Import!$G$2:$G$237,$G193)</f>
        <v>0</v>
      </c>
      <c r="AK193" s="2">
        <f t="shared" si="101"/>
        <v>0</v>
      </c>
      <c r="AL193" s="2">
        <f t="shared" si="101"/>
        <v>0</v>
      </c>
      <c r="AM193" s="2">
        <f t="shared" si="101"/>
        <v>0</v>
      </c>
      <c r="AN193" s="2">
        <f>SUMIFS(Import!AN$2:AN$237,Import!$F$2:$F$237,$F193,Import!$G$2:$G$237,$G193)</f>
        <v>0</v>
      </c>
      <c r="AO193" s="2">
        <f>SUMIFS(Import!AO$2:AO$237,Import!$F$2:$F$237,$F193,Import!$G$2:$G$237,$G193)</f>
        <v>0</v>
      </c>
      <c r="AP193" s="2">
        <f>SUMIFS(Import!AP$2:AP$237,Import!$F$2:$F$237,$F193,Import!$G$2:$G$237,$G193)</f>
        <v>0</v>
      </c>
      <c r="AQ193" s="2">
        <f>SUMIFS(Import!AQ$2:AQ$237,Import!$F$2:$F$237,$F193,Import!$G$2:$G$237,$G193)</f>
        <v>0</v>
      </c>
      <c r="AR193" s="2">
        <f t="shared" si="102"/>
        <v>0</v>
      </c>
      <c r="AS193" s="2">
        <f t="shared" si="102"/>
        <v>0</v>
      </c>
      <c r="AT193" s="2">
        <f t="shared" si="102"/>
        <v>0</v>
      </c>
      <c r="AU193" s="2">
        <f>SUMIFS(Import!AU$2:AU$237,Import!$F$2:$F$237,$F193,Import!$G$2:$G$237,$G193)</f>
        <v>0</v>
      </c>
      <c r="AV193" s="2">
        <f>SUMIFS(Import!AV$2:AV$237,Import!$F$2:$F$237,$F193,Import!$G$2:$G$237,$G193)</f>
        <v>0</v>
      </c>
      <c r="AW193" s="2">
        <f>SUMIFS(Import!AW$2:AW$237,Import!$F$2:$F$237,$F193,Import!$G$2:$G$237,$G193)</f>
        <v>0</v>
      </c>
      <c r="AX193" s="2">
        <f>SUMIFS(Import!AX$2:AX$237,Import!$F$2:$F$237,$F193,Import!$G$2:$G$237,$G193)</f>
        <v>0</v>
      </c>
      <c r="AY193" s="2">
        <f t="shared" si="103"/>
        <v>0</v>
      </c>
      <c r="AZ193" s="2">
        <f t="shared" si="103"/>
        <v>0</v>
      </c>
      <c r="BA193" s="2">
        <f t="shared" si="103"/>
        <v>0</v>
      </c>
      <c r="BB193" s="2">
        <f>SUMIFS(Import!BB$2:BB$237,Import!$F$2:$F$237,$F193,Import!$G$2:$G$237,$G193)</f>
        <v>0</v>
      </c>
      <c r="BC193" s="2">
        <f>SUMIFS(Import!BC$2:BC$237,Import!$F$2:$F$237,$F193,Import!$G$2:$G$237,$G193)</f>
        <v>0</v>
      </c>
      <c r="BD193" s="2">
        <f>SUMIFS(Import!BD$2:BD$237,Import!$F$2:$F$237,$F193,Import!$G$2:$G$237,$G193)</f>
        <v>0</v>
      </c>
      <c r="BE193" s="2">
        <f>SUMIFS(Import!BE$2:BE$237,Import!$F$2:$F$237,$F193,Import!$G$2:$G$237,$G193)</f>
        <v>0</v>
      </c>
      <c r="BF193" s="2">
        <f t="shared" si="104"/>
        <v>0</v>
      </c>
      <c r="BG193" s="2">
        <f t="shared" si="104"/>
        <v>0</v>
      </c>
      <c r="BH193" s="2">
        <f t="shared" si="104"/>
        <v>0</v>
      </c>
      <c r="BI193" s="2">
        <f>SUMIFS(Import!BI$2:BI$237,Import!$F$2:$F$237,$F193,Import!$G$2:$G$237,$G193)</f>
        <v>0</v>
      </c>
      <c r="BJ193" s="2">
        <f>SUMIFS(Import!BJ$2:BJ$237,Import!$F$2:$F$237,$F193,Import!$G$2:$G$237,$G193)</f>
        <v>0</v>
      </c>
      <c r="BK193" s="2">
        <f>SUMIFS(Import!BK$2:BK$237,Import!$F$2:$F$237,$F193,Import!$G$2:$G$237,$G193)</f>
        <v>0</v>
      </c>
      <c r="BL193" s="2">
        <f>SUMIFS(Import!BL$2:BL$237,Import!$F$2:$F$237,$F193,Import!$G$2:$G$237,$G193)</f>
        <v>0</v>
      </c>
      <c r="BM193" s="2">
        <f t="shared" si="105"/>
        <v>0</v>
      </c>
      <c r="BN193" s="2">
        <f t="shared" si="105"/>
        <v>0</v>
      </c>
      <c r="BO193" s="2">
        <f t="shared" si="105"/>
        <v>0</v>
      </c>
      <c r="BP193" s="2">
        <f>SUMIFS(Import!BP$2:BP$237,Import!$F$2:$F$237,$F193,Import!$G$2:$G$237,$G193)</f>
        <v>0</v>
      </c>
      <c r="BQ193" s="2">
        <f>SUMIFS(Import!BQ$2:BQ$237,Import!$F$2:$F$237,$F193,Import!$G$2:$G$237,$G193)</f>
        <v>0</v>
      </c>
      <c r="BR193" s="2">
        <f>SUMIFS(Import!BR$2:BR$237,Import!$F$2:$F$237,$F193,Import!$G$2:$G$237,$G193)</f>
        <v>0</v>
      </c>
      <c r="BS193" s="2">
        <f>SUMIFS(Import!BS$2:BS$237,Import!$F$2:$F$237,$F193,Import!$G$2:$G$237,$G193)</f>
        <v>0</v>
      </c>
      <c r="BT193" s="2">
        <f t="shared" si="106"/>
        <v>0</v>
      </c>
      <c r="BU193" s="2">
        <f t="shared" si="106"/>
        <v>0</v>
      </c>
      <c r="BV193" s="2">
        <f t="shared" si="106"/>
        <v>0</v>
      </c>
      <c r="BW193" s="2">
        <f>SUMIFS(Import!BW$2:BW$237,Import!$F$2:$F$237,$F193,Import!$G$2:$G$237,$G193)</f>
        <v>0</v>
      </c>
      <c r="BX193" s="2">
        <f>SUMIFS(Import!BX$2:BX$237,Import!$F$2:$F$237,$F193,Import!$G$2:$G$237,$G193)</f>
        <v>0</v>
      </c>
      <c r="BY193" s="2">
        <f>SUMIFS(Import!BY$2:BY$237,Import!$F$2:$F$237,$F193,Import!$G$2:$G$237,$G193)</f>
        <v>0</v>
      </c>
      <c r="BZ193" s="2">
        <f>SUMIFS(Import!BZ$2:BZ$237,Import!$F$2:$F$237,$F193,Import!$G$2:$G$237,$G193)</f>
        <v>0</v>
      </c>
      <c r="CA193" s="2">
        <f t="shared" si="107"/>
        <v>0</v>
      </c>
      <c r="CB193" s="2">
        <f t="shared" si="107"/>
        <v>0</v>
      </c>
      <c r="CC193" s="2">
        <f t="shared" si="107"/>
        <v>0</v>
      </c>
      <c r="CD193" s="2">
        <f>SUMIFS(Import!CD$2:CD$237,Import!$F$2:$F$237,$F193,Import!$G$2:$G$237,$G193)</f>
        <v>0</v>
      </c>
      <c r="CE193" s="2">
        <f>SUMIFS(Import!CE$2:CE$237,Import!$F$2:$F$237,$F193,Import!$G$2:$G$237,$G193)</f>
        <v>0</v>
      </c>
      <c r="CF193" s="2">
        <f>SUMIFS(Import!CF$2:CF$237,Import!$F$2:$F$237,$F193,Import!$G$2:$G$237,$G193)</f>
        <v>0</v>
      </c>
      <c r="CG193" s="2">
        <f>SUMIFS(Import!CG$2:CG$237,Import!$F$2:$F$237,$F193,Import!$G$2:$G$237,$G193)</f>
        <v>0</v>
      </c>
      <c r="CH193" s="2">
        <f t="shared" si="108"/>
        <v>0</v>
      </c>
      <c r="CI193" s="2">
        <f t="shared" si="108"/>
        <v>0</v>
      </c>
      <c r="CJ193" s="2">
        <f t="shared" si="108"/>
        <v>0</v>
      </c>
      <c r="CK193" s="2">
        <f>SUMIFS(Import!CK$2:CK$237,Import!$F$2:$F$237,$F193,Import!$G$2:$G$237,$G193)</f>
        <v>0</v>
      </c>
      <c r="CL193" s="2">
        <f>SUMIFS(Import!CL$2:CL$237,Import!$F$2:$F$237,$F193,Import!$G$2:$G$237,$G193)</f>
        <v>0</v>
      </c>
      <c r="CM193" s="2">
        <f>SUMIFS(Import!CM$2:CM$237,Import!$F$2:$F$237,$F193,Import!$G$2:$G$237,$G193)</f>
        <v>0</v>
      </c>
      <c r="CN193" s="2">
        <f>SUMIFS(Import!CN$2:CN$237,Import!$F$2:$F$237,$F193,Import!$G$2:$G$237,$G193)</f>
        <v>0</v>
      </c>
      <c r="CO193" s="3">
        <f t="shared" si="109"/>
        <v>0</v>
      </c>
      <c r="CP193" s="3">
        <f t="shared" si="109"/>
        <v>0</v>
      </c>
      <c r="CQ193" s="3">
        <f t="shared" si="109"/>
        <v>0</v>
      </c>
      <c r="CR193" s="2">
        <f>SUMIFS(Import!CR$2:CR$237,Import!$F$2:$F$237,$F193,Import!$G$2:$G$237,$G193)</f>
        <v>0</v>
      </c>
      <c r="CS193" s="2">
        <f>SUMIFS(Import!CS$2:CS$237,Import!$F$2:$F$237,$F193,Import!$G$2:$G$237,$G193)</f>
        <v>0</v>
      </c>
      <c r="CT193" s="2">
        <f>SUMIFS(Import!CT$2:CT$237,Import!$F$2:$F$237,$F193,Import!$G$2:$G$237,$G193)</f>
        <v>0</v>
      </c>
    </row>
    <row r="194" spans="1:98" x14ac:dyDescent="0.25">
      <c r="A194" s="2" t="s">
        <v>38</v>
      </c>
      <c r="B194" s="2" t="s">
        <v>39</v>
      </c>
      <c r="C194" s="2">
        <v>1</v>
      </c>
      <c r="D194" s="2" t="s">
        <v>40</v>
      </c>
      <c r="E194" s="2">
        <v>46</v>
      </c>
      <c r="F194" s="2" t="s">
        <v>78</v>
      </c>
      <c r="G194" s="2">
        <v>3</v>
      </c>
      <c r="H194" s="2">
        <f>IF(SUMIFS(Import!H$2:H$237,Import!$F$2:$F$237,$F194,Import!$G$2:$G$237,$G194)=0,Data_T1!$H194,SUMIFS(Import!H$2:H$237,Import!$F$2:$F$237,$F194,Import!$G$2:$G$237,$G194))</f>
        <v>115</v>
      </c>
      <c r="I194" s="2">
        <f>SUMIFS(Import!I$2:I$237,Import!$F$2:$F$237,$F194,Import!$G$2:$G$237,$G194)</f>
        <v>44</v>
      </c>
      <c r="J194" s="2">
        <f>SUMIFS(Import!J$2:J$237,Import!$F$2:$F$237,$F194,Import!$G$2:$G$237,$G194)</f>
        <v>38.26</v>
      </c>
      <c r="K194" s="2">
        <f>SUMIFS(Import!K$2:K$237,Import!$F$2:$F$237,$F194,Import!$G$2:$G$237,$G194)</f>
        <v>71</v>
      </c>
      <c r="L194" s="2">
        <f>SUMIFS(Import!L$2:L$237,Import!$F$2:$F$237,$F194,Import!$G$2:$G$237,$G194)</f>
        <v>61.74</v>
      </c>
      <c r="M194" s="2">
        <f>SUMIFS(Import!M$2:M$237,Import!$F$2:$F$237,$F194,Import!$G$2:$G$237,$G194)</f>
        <v>0</v>
      </c>
      <c r="N194" s="2">
        <f>SUMIFS(Import!N$2:N$237,Import!$F$2:$F$237,$F194,Import!$G$2:$G$237,$G194)</f>
        <v>0</v>
      </c>
      <c r="O194" s="2">
        <f>SUMIFS(Import!O$2:O$237,Import!$F$2:$F$237,$F194,Import!$G$2:$G$237,$G194)</f>
        <v>0</v>
      </c>
      <c r="P194" s="2">
        <f>SUMIFS(Import!P$2:P$237,Import!$F$2:$F$237,$F194,Import!$G$2:$G$237,$G194)</f>
        <v>0</v>
      </c>
      <c r="Q194" s="2">
        <f>SUMIFS(Import!Q$2:Q$237,Import!$F$2:$F$237,$F194,Import!$G$2:$G$237,$G194)</f>
        <v>0</v>
      </c>
      <c r="R194" s="2">
        <f>SUMIFS(Import!R$2:R$237,Import!$F$2:$F$237,$F194,Import!$G$2:$G$237,$G194)</f>
        <v>0</v>
      </c>
      <c r="S194" s="2">
        <f>SUMIFS(Import!S$2:S$237,Import!$F$2:$F$237,$F194,Import!$G$2:$G$237,$G194)</f>
        <v>71</v>
      </c>
      <c r="T194" s="2">
        <f>SUMIFS(Import!T$2:T$237,Import!$F$2:$F$237,$F194,Import!$G$2:$G$237,$G194)</f>
        <v>61.74</v>
      </c>
      <c r="U194" s="2">
        <f>SUMIFS(Import!U$2:U$237,Import!$F$2:$F$237,$F194,Import!$G$2:$G$237,$G194)</f>
        <v>100</v>
      </c>
      <c r="V194" s="2">
        <f>SUMIFS(Import!V$2:V$237,Import!$F$2:$F$237,$F194,Import!$G$2:$G$237,$G194)</f>
        <v>1</v>
      </c>
      <c r="W194" s="2" t="str">
        <f t="shared" si="99"/>
        <v>M</v>
      </c>
      <c r="X194" s="2" t="str">
        <f t="shared" si="99"/>
        <v>GREIG</v>
      </c>
      <c r="Y194" s="2" t="str">
        <f t="shared" si="99"/>
        <v>Moana</v>
      </c>
      <c r="Z194" s="2">
        <f>SUMIFS(Import!Z$2:Z$237,Import!$F$2:$F$237,$F194,Import!$G$2:$G$237,$G194)</f>
        <v>15</v>
      </c>
      <c r="AA194" s="2">
        <f>SUMIFS(Import!AA$2:AA$237,Import!$F$2:$F$237,$F194,Import!$G$2:$G$237,$G194)</f>
        <v>13.04</v>
      </c>
      <c r="AB194" s="2">
        <f>SUMIFS(Import!AB$2:AB$237,Import!$F$2:$F$237,$F194,Import!$G$2:$G$237,$G194)</f>
        <v>21.13</v>
      </c>
      <c r="AC194" s="2">
        <f>SUMIFS(Import!AC$2:AC$237,Import!$F$2:$F$237,$F194,Import!$G$2:$G$237,$G194)</f>
        <v>3</v>
      </c>
      <c r="AD194" s="2" t="str">
        <f t="shared" si="100"/>
        <v>F</v>
      </c>
      <c r="AE194" s="2" t="str">
        <f t="shared" si="100"/>
        <v>SAGE</v>
      </c>
      <c r="AF194" s="2" t="str">
        <f t="shared" si="100"/>
        <v>Maina</v>
      </c>
      <c r="AG194" s="2">
        <f>SUMIFS(Import!AG$2:AG$237,Import!$F$2:$F$237,$F194,Import!$G$2:$G$237,$G194)</f>
        <v>56</v>
      </c>
      <c r="AH194" s="2">
        <f>SUMIFS(Import!AH$2:AH$237,Import!$F$2:$F$237,$F194,Import!$G$2:$G$237,$G194)</f>
        <v>48.7</v>
      </c>
      <c r="AI194" s="2">
        <f>SUMIFS(Import!AI$2:AI$237,Import!$F$2:$F$237,$F194,Import!$G$2:$G$237,$G194)</f>
        <v>78.87</v>
      </c>
      <c r="AJ194" s="2">
        <f>SUMIFS(Import!AJ$2:AJ$237,Import!$F$2:$F$237,$F194,Import!$G$2:$G$237,$G194)</f>
        <v>0</v>
      </c>
      <c r="AK194" s="2">
        <f t="shared" si="101"/>
        <v>0</v>
      </c>
      <c r="AL194" s="2">
        <f t="shared" si="101"/>
        <v>0</v>
      </c>
      <c r="AM194" s="2">
        <f t="shared" si="101"/>
        <v>0</v>
      </c>
      <c r="AN194" s="2">
        <f>SUMIFS(Import!AN$2:AN$237,Import!$F$2:$F$237,$F194,Import!$G$2:$G$237,$G194)</f>
        <v>0</v>
      </c>
      <c r="AO194" s="2">
        <f>SUMIFS(Import!AO$2:AO$237,Import!$F$2:$F$237,$F194,Import!$G$2:$G$237,$G194)</f>
        <v>0</v>
      </c>
      <c r="AP194" s="2">
        <f>SUMIFS(Import!AP$2:AP$237,Import!$F$2:$F$237,$F194,Import!$G$2:$G$237,$G194)</f>
        <v>0</v>
      </c>
      <c r="AQ194" s="2">
        <f>SUMIFS(Import!AQ$2:AQ$237,Import!$F$2:$F$237,$F194,Import!$G$2:$G$237,$G194)</f>
        <v>0</v>
      </c>
      <c r="AR194" s="2">
        <f t="shared" si="102"/>
        <v>0</v>
      </c>
      <c r="AS194" s="2">
        <f t="shared" si="102"/>
        <v>0</v>
      </c>
      <c r="AT194" s="2">
        <f t="shared" si="102"/>
        <v>0</v>
      </c>
      <c r="AU194" s="2">
        <f>SUMIFS(Import!AU$2:AU$237,Import!$F$2:$F$237,$F194,Import!$G$2:$G$237,$G194)</f>
        <v>0</v>
      </c>
      <c r="AV194" s="2">
        <f>SUMIFS(Import!AV$2:AV$237,Import!$F$2:$F$237,$F194,Import!$G$2:$G$237,$G194)</f>
        <v>0</v>
      </c>
      <c r="AW194" s="2">
        <f>SUMIFS(Import!AW$2:AW$237,Import!$F$2:$F$237,$F194,Import!$G$2:$G$237,$G194)</f>
        <v>0</v>
      </c>
      <c r="AX194" s="2">
        <f>SUMIFS(Import!AX$2:AX$237,Import!$F$2:$F$237,$F194,Import!$G$2:$G$237,$G194)</f>
        <v>0</v>
      </c>
      <c r="AY194" s="2">
        <f t="shared" si="103"/>
        <v>0</v>
      </c>
      <c r="AZ194" s="2">
        <f t="shared" si="103"/>
        <v>0</v>
      </c>
      <c r="BA194" s="2">
        <f t="shared" si="103"/>
        <v>0</v>
      </c>
      <c r="BB194" s="2">
        <f>SUMIFS(Import!BB$2:BB$237,Import!$F$2:$F$237,$F194,Import!$G$2:$G$237,$G194)</f>
        <v>0</v>
      </c>
      <c r="BC194" s="2">
        <f>SUMIFS(Import!BC$2:BC$237,Import!$F$2:$F$237,$F194,Import!$G$2:$G$237,$G194)</f>
        <v>0</v>
      </c>
      <c r="BD194" s="2">
        <f>SUMIFS(Import!BD$2:BD$237,Import!$F$2:$F$237,$F194,Import!$G$2:$G$237,$G194)</f>
        <v>0</v>
      </c>
      <c r="BE194" s="2">
        <f>SUMIFS(Import!BE$2:BE$237,Import!$F$2:$F$237,$F194,Import!$G$2:$G$237,$G194)</f>
        <v>0</v>
      </c>
      <c r="BF194" s="2">
        <f t="shared" si="104"/>
        <v>0</v>
      </c>
      <c r="BG194" s="2">
        <f t="shared" si="104"/>
        <v>0</v>
      </c>
      <c r="BH194" s="2">
        <f t="shared" si="104"/>
        <v>0</v>
      </c>
      <c r="BI194" s="2">
        <f>SUMIFS(Import!BI$2:BI$237,Import!$F$2:$F$237,$F194,Import!$G$2:$G$237,$G194)</f>
        <v>0</v>
      </c>
      <c r="BJ194" s="2">
        <f>SUMIFS(Import!BJ$2:BJ$237,Import!$F$2:$F$237,$F194,Import!$G$2:$G$237,$G194)</f>
        <v>0</v>
      </c>
      <c r="BK194" s="2">
        <f>SUMIFS(Import!BK$2:BK$237,Import!$F$2:$F$237,$F194,Import!$G$2:$G$237,$G194)</f>
        <v>0</v>
      </c>
      <c r="BL194" s="2">
        <f>SUMIFS(Import!BL$2:BL$237,Import!$F$2:$F$237,$F194,Import!$G$2:$G$237,$G194)</f>
        <v>0</v>
      </c>
      <c r="BM194" s="2">
        <f t="shared" si="105"/>
        <v>0</v>
      </c>
      <c r="BN194" s="2">
        <f t="shared" si="105"/>
        <v>0</v>
      </c>
      <c r="BO194" s="2">
        <f t="shared" si="105"/>
        <v>0</v>
      </c>
      <c r="BP194" s="2">
        <f>SUMIFS(Import!BP$2:BP$237,Import!$F$2:$F$237,$F194,Import!$G$2:$G$237,$G194)</f>
        <v>0</v>
      </c>
      <c r="BQ194" s="2">
        <f>SUMIFS(Import!BQ$2:BQ$237,Import!$F$2:$F$237,$F194,Import!$G$2:$G$237,$G194)</f>
        <v>0</v>
      </c>
      <c r="BR194" s="2">
        <f>SUMIFS(Import!BR$2:BR$237,Import!$F$2:$F$237,$F194,Import!$G$2:$G$237,$G194)</f>
        <v>0</v>
      </c>
      <c r="BS194" s="2">
        <f>SUMIFS(Import!BS$2:BS$237,Import!$F$2:$F$237,$F194,Import!$G$2:$G$237,$G194)</f>
        <v>0</v>
      </c>
      <c r="BT194" s="2">
        <f t="shared" si="106"/>
        <v>0</v>
      </c>
      <c r="BU194" s="2">
        <f t="shared" si="106"/>
        <v>0</v>
      </c>
      <c r="BV194" s="2">
        <f t="shared" si="106"/>
        <v>0</v>
      </c>
      <c r="BW194" s="2">
        <f>SUMIFS(Import!BW$2:BW$237,Import!$F$2:$F$237,$F194,Import!$G$2:$G$237,$G194)</f>
        <v>0</v>
      </c>
      <c r="BX194" s="2">
        <f>SUMIFS(Import!BX$2:BX$237,Import!$F$2:$F$237,$F194,Import!$G$2:$G$237,$G194)</f>
        <v>0</v>
      </c>
      <c r="BY194" s="2">
        <f>SUMIFS(Import!BY$2:BY$237,Import!$F$2:$F$237,$F194,Import!$G$2:$G$237,$G194)</f>
        <v>0</v>
      </c>
      <c r="BZ194" s="2">
        <f>SUMIFS(Import!BZ$2:BZ$237,Import!$F$2:$F$237,$F194,Import!$G$2:$G$237,$G194)</f>
        <v>0</v>
      </c>
      <c r="CA194" s="2">
        <f t="shared" si="107"/>
        <v>0</v>
      </c>
      <c r="CB194" s="2">
        <f t="shared" si="107"/>
        <v>0</v>
      </c>
      <c r="CC194" s="2">
        <f t="shared" si="107"/>
        <v>0</v>
      </c>
      <c r="CD194" s="2">
        <f>SUMIFS(Import!CD$2:CD$237,Import!$F$2:$F$237,$F194,Import!$G$2:$G$237,$G194)</f>
        <v>0</v>
      </c>
      <c r="CE194" s="2">
        <f>SUMIFS(Import!CE$2:CE$237,Import!$F$2:$F$237,$F194,Import!$G$2:$G$237,$G194)</f>
        <v>0</v>
      </c>
      <c r="CF194" s="2">
        <f>SUMIFS(Import!CF$2:CF$237,Import!$F$2:$F$237,$F194,Import!$G$2:$G$237,$G194)</f>
        <v>0</v>
      </c>
      <c r="CG194" s="2">
        <f>SUMIFS(Import!CG$2:CG$237,Import!$F$2:$F$237,$F194,Import!$G$2:$G$237,$G194)</f>
        <v>0</v>
      </c>
      <c r="CH194" s="2">
        <f t="shared" si="108"/>
        <v>0</v>
      </c>
      <c r="CI194" s="2">
        <f t="shared" si="108"/>
        <v>0</v>
      </c>
      <c r="CJ194" s="2">
        <f t="shared" si="108"/>
        <v>0</v>
      </c>
      <c r="CK194" s="2">
        <f>SUMIFS(Import!CK$2:CK$237,Import!$F$2:$F$237,$F194,Import!$G$2:$G$237,$G194)</f>
        <v>0</v>
      </c>
      <c r="CL194" s="2">
        <f>SUMIFS(Import!CL$2:CL$237,Import!$F$2:$F$237,$F194,Import!$G$2:$G$237,$G194)</f>
        <v>0</v>
      </c>
      <c r="CM194" s="2">
        <f>SUMIFS(Import!CM$2:CM$237,Import!$F$2:$F$237,$F194,Import!$G$2:$G$237,$G194)</f>
        <v>0</v>
      </c>
      <c r="CN194" s="2">
        <f>SUMIFS(Import!CN$2:CN$237,Import!$F$2:$F$237,$F194,Import!$G$2:$G$237,$G194)</f>
        <v>0</v>
      </c>
      <c r="CO194" s="3">
        <f t="shared" si="109"/>
        <v>0</v>
      </c>
      <c r="CP194" s="3">
        <f t="shared" si="109"/>
        <v>0</v>
      </c>
      <c r="CQ194" s="3">
        <f t="shared" si="109"/>
        <v>0</v>
      </c>
      <c r="CR194" s="2">
        <f>SUMIFS(Import!CR$2:CR$237,Import!$F$2:$F$237,$F194,Import!$G$2:$G$237,$G194)</f>
        <v>0</v>
      </c>
      <c r="CS194" s="2">
        <f>SUMIFS(Import!CS$2:CS$237,Import!$F$2:$F$237,$F194,Import!$G$2:$G$237,$G194)</f>
        <v>0</v>
      </c>
      <c r="CT194" s="2">
        <f>SUMIFS(Import!CT$2:CT$237,Import!$F$2:$F$237,$F194,Import!$G$2:$G$237,$G194)</f>
        <v>0</v>
      </c>
    </row>
    <row r="195" spans="1:98" x14ac:dyDescent="0.25">
      <c r="A195" s="2" t="s">
        <v>38</v>
      </c>
      <c r="B195" s="2" t="s">
        <v>39</v>
      </c>
      <c r="C195" s="2">
        <v>1</v>
      </c>
      <c r="D195" s="2" t="s">
        <v>40</v>
      </c>
      <c r="E195" s="2">
        <v>46</v>
      </c>
      <c r="F195" s="2" t="s">
        <v>78</v>
      </c>
      <c r="G195" s="2">
        <v>4</v>
      </c>
      <c r="H195" s="2">
        <f>IF(SUMIFS(Import!H$2:H$237,Import!$F$2:$F$237,$F195,Import!$G$2:$G$237,$G195)=0,Data_T1!$H195,SUMIFS(Import!H$2:H$237,Import!$F$2:$F$237,$F195,Import!$G$2:$G$237,$G195))</f>
        <v>90</v>
      </c>
      <c r="I195" s="2">
        <f>SUMIFS(Import!I$2:I$237,Import!$F$2:$F$237,$F195,Import!$G$2:$G$237,$G195)</f>
        <v>40</v>
      </c>
      <c r="J195" s="2">
        <f>SUMIFS(Import!J$2:J$237,Import!$F$2:$F$237,$F195,Import!$G$2:$G$237,$G195)</f>
        <v>44.44</v>
      </c>
      <c r="K195" s="2">
        <f>SUMIFS(Import!K$2:K$237,Import!$F$2:$F$237,$F195,Import!$G$2:$G$237,$G195)</f>
        <v>50</v>
      </c>
      <c r="L195" s="2">
        <f>SUMIFS(Import!L$2:L$237,Import!$F$2:$F$237,$F195,Import!$G$2:$G$237,$G195)</f>
        <v>55.56</v>
      </c>
      <c r="M195" s="2">
        <f>SUMIFS(Import!M$2:M$237,Import!$F$2:$F$237,$F195,Import!$G$2:$G$237,$G195)</f>
        <v>0</v>
      </c>
      <c r="N195" s="2">
        <f>SUMIFS(Import!N$2:N$237,Import!$F$2:$F$237,$F195,Import!$G$2:$G$237,$G195)</f>
        <v>0</v>
      </c>
      <c r="O195" s="2">
        <f>SUMIFS(Import!O$2:O$237,Import!$F$2:$F$237,$F195,Import!$G$2:$G$237,$G195)</f>
        <v>0</v>
      </c>
      <c r="P195" s="2">
        <f>SUMIFS(Import!P$2:P$237,Import!$F$2:$F$237,$F195,Import!$G$2:$G$237,$G195)</f>
        <v>0</v>
      </c>
      <c r="Q195" s="2">
        <f>SUMIFS(Import!Q$2:Q$237,Import!$F$2:$F$237,$F195,Import!$G$2:$G$237,$G195)</f>
        <v>0</v>
      </c>
      <c r="R195" s="2">
        <f>SUMIFS(Import!R$2:R$237,Import!$F$2:$F$237,$F195,Import!$G$2:$G$237,$G195)</f>
        <v>0</v>
      </c>
      <c r="S195" s="2">
        <f>SUMIFS(Import!S$2:S$237,Import!$F$2:$F$237,$F195,Import!$G$2:$G$237,$G195)</f>
        <v>50</v>
      </c>
      <c r="T195" s="2">
        <f>SUMIFS(Import!T$2:T$237,Import!$F$2:$F$237,$F195,Import!$G$2:$G$237,$G195)</f>
        <v>55.56</v>
      </c>
      <c r="U195" s="2">
        <f>SUMIFS(Import!U$2:U$237,Import!$F$2:$F$237,$F195,Import!$G$2:$G$237,$G195)</f>
        <v>100</v>
      </c>
      <c r="V195" s="2">
        <f>SUMIFS(Import!V$2:V$237,Import!$F$2:$F$237,$F195,Import!$G$2:$G$237,$G195)</f>
        <v>1</v>
      </c>
      <c r="W195" s="2" t="str">
        <f t="shared" si="99"/>
        <v>M</v>
      </c>
      <c r="X195" s="2" t="str">
        <f t="shared" si="99"/>
        <v>GREIG</v>
      </c>
      <c r="Y195" s="2" t="str">
        <f t="shared" si="99"/>
        <v>Moana</v>
      </c>
      <c r="Z195" s="2">
        <f>SUMIFS(Import!Z$2:Z$237,Import!$F$2:$F$237,$F195,Import!$G$2:$G$237,$G195)</f>
        <v>25</v>
      </c>
      <c r="AA195" s="2">
        <f>SUMIFS(Import!AA$2:AA$237,Import!$F$2:$F$237,$F195,Import!$G$2:$G$237,$G195)</f>
        <v>27.78</v>
      </c>
      <c r="AB195" s="2">
        <f>SUMIFS(Import!AB$2:AB$237,Import!$F$2:$F$237,$F195,Import!$G$2:$G$237,$G195)</f>
        <v>50</v>
      </c>
      <c r="AC195" s="2">
        <f>SUMIFS(Import!AC$2:AC$237,Import!$F$2:$F$237,$F195,Import!$G$2:$G$237,$G195)</f>
        <v>3</v>
      </c>
      <c r="AD195" s="2" t="str">
        <f t="shared" si="100"/>
        <v>F</v>
      </c>
      <c r="AE195" s="2" t="str">
        <f t="shared" si="100"/>
        <v>SAGE</v>
      </c>
      <c r="AF195" s="2" t="str">
        <f t="shared" si="100"/>
        <v>Maina</v>
      </c>
      <c r="AG195" s="2">
        <f>SUMIFS(Import!AG$2:AG$237,Import!$F$2:$F$237,$F195,Import!$G$2:$G$237,$G195)</f>
        <v>25</v>
      </c>
      <c r="AH195" s="2">
        <f>SUMIFS(Import!AH$2:AH$237,Import!$F$2:$F$237,$F195,Import!$G$2:$G$237,$G195)</f>
        <v>27.78</v>
      </c>
      <c r="AI195" s="2">
        <f>SUMIFS(Import!AI$2:AI$237,Import!$F$2:$F$237,$F195,Import!$G$2:$G$237,$G195)</f>
        <v>50</v>
      </c>
      <c r="AJ195" s="2">
        <f>SUMIFS(Import!AJ$2:AJ$237,Import!$F$2:$F$237,$F195,Import!$G$2:$G$237,$G195)</f>
        <v>0</v>
      </c>
      <c r="AK195" s="2">
        <f t="shared" si="101"/>
        <v>0</v>
      </c>
      <c r="AL195" s="2">
        <f t="shared" si="101"/>
        <v>0</v>
      </c>
      <c r="AM195" s="2">
        <f t="shared" si="101"/>
        <v>0</v>
      </c>
      <c r="AN195" s="2">
        <f>SUMIFS(Import!AN$2:AN$237,Import!$F$2:$F$237,$F195,Import!$G$2:$G$237,$G195)</f>
        <v>0</v>
      </c>
      <c r="AO195" s="2">
        <f>SUMIFS(Import!AO$2:AO$237,Import!$F$2:$F$237,$F195,Import!$G$2:$G$237,$G195)</f>
        <v>0</v>
      </c>
      <c r="AP195" s="2">
        <f>SUMIFS(Import!AP$2:AP$237,Import!$F$2:$F$237,$F195,Import!$G$2:$G$237,$G195)</f>
        <v>0</v>
      </c>
      <c r="AQ195" s="2">
        <f>SUMIFS(Import!AQ$2:AQ$237,Import!$F$2:$F$237,$F195,Import!$G$2:$G$237,$G195)</f>
        <v>0</v>
      </c>
      <c r="AR195" s="2">
        <f t="shared" si="102"/>
        <v>0</v>
      </c>
      <c r="AS195" s="2">
        <f t="shared" si="102"/>
        <v>0</v>
      </c>
      <c r="AT195" s="2">
        <f t="shared" si="102"/>
        <v>0</v>
      </c>
      <c r="AU195" s="2">
        <f>SUMIFS(Import!AU$2:AU$237,Import!$F$2:$F$237,$F195,Import!$G$2:$G$237,$G195)</f>
        <v>0</v>
      </c>
      <c r="AV195" s="2">
        <f>SUMIFS(Import!AV$2:AV$237,Import!$F$2:$F$237,$F195,Import!$G$2:$G$237,$G195)</f>
        <v>0</v>
      </c>
      <c r="AW195" s="2">
        <f>SUMIFS(Import!AW$2:AW$237,Import!$F$2:$F$237,$F195,Import!$G$2:$G$237,$G195)</f>
        <v>0</v>
      </c>
      <c r="AX195" s="2">
        <f>SUMIFS(Import!AX$2:AX$237,Import!$F$2:$F$237,$F195,Import!$G$2:$G$237,$G195)</f>
        <v>0</v>
      </c>
      <c r="AY195" s="2">
        <f t="shared" si="103"/>
        <v>0</v>
      </c>
      <c r="AZ195" s="2">
        <f t="shared" si="103"/>
        <v>0</v>
      </c>
      <c r="BA195" s="2">
        <f t="shared" si="103"/>
        <v>0</v>
      </c>
      <c r="BB195" s="2">
        <f>SUMIFS(Import!BB$2:BB$237,Import!$F$2:$F$237,$F195,Import!$G$2:$G$237,$G195)</f>
        <v>0</v>
      </c>
      <c r="BC195" s="2">
        <f>SUMIFS(Import!BC$2:BC$237,Import!$F$2:$F$237,$F195,Import!$G$2:$G$237,$G195)</f>
        <v>0</v>
      </c>
      <c r="BD195" s="2">
        <f>SUMIFS(Import!BD$2:BD$237,Import!$F$2:$F$237,$F195,Import!$G$2:$G$237,$G195)</f>
        <v>0</v>
      </c>
      <c r="BE195" s="2">
        <f>SUMIFS(Import!BE$2:BE$237,Import!$F$2:$F$237,$F195,Import!$G$2:$G$237,$G195)</f>
        <v>0</v>
      </c>
      <c r="BF195" s="2">
        <f t="shared" si="104"/>
        <v>0</v>
      </c>
      <c r="BG195" s="2">
        <f t="shared" si="104"/>
        <v>0</v>
      </c>
      <c r="BH195" s="2">
        <f t="shared" si="104"/>
        <v>0</v>
      </c>
      <c r="BI195" s="2">
        <f>SUMIFS(Import!BI$2:BI$237,Import!$F$2:$F$237,$F195,Import!$G$2:$G$237,$G195)</f>
        <v>0</v>
      </c>
      <c r="BJ195" s="2">
        <f>SUMIFS(Import!BJ$2:BJ$237,Import!$F$2:$F$237,$F195,Import!$G$2:$G$237,$G195)</f>
        <v>0</v>
      </c>
      <c r="BK195" s="2">
        <f>SUMIFS(Import!BK$2:BK$237,Import!$F$2:$F$237,$F195,Import!$G$2:$G$237,$G195)</f>
        <v>0</v>
      </c>
      <c r="BL195" s="2">
        <f>SUMIFS(Import!BL$2:BL$237,Import!$F$2:$F$237,$F195,Import!$G$2:$G$237,$G195)</f>
        <v>0</v>
      </c>
      <c r="BM195" s="2">
        <f t="shared" si="105"/>
        <v>0</v>
      </c>
      <c r="BN195" s="2">
        <f t="shared" si="105"/>
        <v>0</v>
      </c>
      <c r="BO195" s="2">
        <f t="shared" si="105"/>
        <v>0</v>
      </c>
      <c r="BP195" s="2">
        <f>SUMIFS(Import!BP$2:BP$237,Import!$F$2:$F$237,$F195,Import!$G$2:$G$237,$G195)</f>
        <v>0</v>
      </c>
      <c r="BQ195" s="2">
        <f>SUMIFS(Import!BQ$2:BQ$237,Import!$F$2:$F$237,$F195,Import!$G$2:$G$237,$G195)</f>
        <v>0</v>
      </c>
      <c r="BR195" s="2">
        <f>SUMIFS(Import!BR$2:BR$237,Import!$F$2:$F$237,$F195,Import!$G$2:$G$237,$G195)</f>
        <v>0</v>
      </c>
      <c r="BS195" s="2">
        <f>SUMIFS(Import!BS$2:BS$237,Import!$F$2:$F$237,$F195,Import!$G$2:$G$237,$G195)</f>
        <v>0</v>
      </c>
      <c r="BT195" s="2">
        <f t="shared" si="106"/>
        <v>0</v>
      </c>
      <c r="BU195" s="2">
        <f t="shared" si="106"/>
        <v>0</v>
      </c>
      <c r="BV195" s="2">
        <f t="shared" si="106"/>
        <v>0</v>
      </c>
      <c r="BW195" s="2">
        <f>SUMIFS(Import!BW$2:BW$237,Import!$F$2:$F$237,$F195,Import!$G$2:$G$237,$G195)</f>
        <v>0</v>
      </c>
      <c r="BX195" s="2">
        <f>SUMIFS(Import!BX$2:BX$237,Import!$F$2:$F$237,$F195,Import!$G$2:$G$237,$G195)</f>
        <v>0</v>
      </c>
      <c r="BY195" s="2">
        <f>SUMIFS(Import!BY$2:BY$237,Import!$F$2:$F$237,$F195,Import!$G$2:$G$237,$G195)</f>
        <v>0</v>
      </c>
      <c r="BZ195" s="2">
        <f>SUMIFS(Import!BZ$2:BZ$237,Import!$F$2:$F$237,$F195,Import!$G$2:$G$237,$G195)</f>
        <v>0</v>
      </c>
      <c r="CA195" s="2">
        <f t="shared" si="107"/>
        <v>0</v>
      </c>
      <c r="CB195" s="2">
        <f t="shared" si="107"/>
        <v>0</v>
      </c>
      <c r="CC195" s="2">
        <f t="shared" si="107"/>
        <v>0</v>
      </c>
      <c r="CD195" s="2">
        <f>SUMIFS(Import!CD$2:CD$237,Import!$F$2:$F$237,$F195,Import!$G$2:$G$237,$G195)</f>
        <v>0</v>
      </c>
      <c r="CE195" s="2">
        <f>SUMIFS(Import!CE$2:CE$237,Import!$F$2:$F$237,$F195,Import!$G$2:$G$237,$G195)</f>
        <v>0</v>
      </c>
      <c r="CF195" s="2">
        <f>SUMIFS(Import!CF$2:CF$237,Import!$F$2:$F$237,$F195,Import!$G$2:$G$237,$G195)</f>
        <v>0</v>
      </c>
      <c r="CG195" s="2">
        <f>SUMIFS(Import!CG$2:CG$237,Import!$F$2:$F$237,$F195,Import!$G$2:$G$237,$G195)</f>
        <v>0</v>
      </c>
      <c r="CH195" s="2">
        <f t="shared" si="108"/>
        <v>0</v>
      </c>
      <c r="CI195" s="2">
        <f t="shared" si="108"/>
        <v>0</v>
      </c>
      <c r="CJ195" s="2">
        <f t="shared" si="108"/>
        <v>0</v>
      </c>
      <c r="CK195" s="2">
        <f>SUMIFS(Import!CK$2:CK$237,Import!$F$2:$F$237,$F195,Import!$G$2:$G$237,$G195)</f>
        <v>0</v>
      </c>
      <c r="CL195" s="2">
        <f>SUMIFS(Import!CL$2:CL$237,Import!$F$2:$F$237,$F195,Import!$G$2:$G$237,$G195)</f>
        <v>0</v>
      </c>
      <c r="CM195" s="2">
        <f>SUMIFS(Import!CM$2:CM$237,Import!$F$2:$F$237,$F195,Import!$G$2:$G$237,$G195)</f>
        <v>0</v>
      </c>
      <c r="CN195" s="2">
        <f>SUMIFS(Import!CN$2:CN$237,Import!$F$2:$F$237,$F195,Import!$G$2:$G$237,$G195)</f>
        <v>0</v>
      </c>
      <c r="CO195" s="3">
        <f t="shared" si="109"/>
        <v>0</v>
      </c>
      <c r="CP195" s="3">
        <f t="shared" si="109"/>
        <v>0</v>
      </c>
      <c r="CQ195" s="3">
        <f t="shared" si="109"/>
        <v>0</v>
      </c>
      <c r="CR195" s="2">
        <f>SUMIFS(Import!CR$2:CR$237,Import!$F$2:$F$237,$F195,Import!$G$2:$G$237,$G195)</f>
        <v>0</v>
      </c>
      <c r="CS195" s="2">
        <f>SUMIFS(Import!CS$2:CS$237,Import!$F$2:$F$237,$F195,Import!$G$2:$G$237,$G195)</f>
        <v>0</v>
      </c>
      <c r="CT195" s="2">
        <f>SUMIFS(Import!CT$2:CT$237,Import!$F$2:$F$237,$F195,Import!$G$2:$G$237,$G195)</f>
        <v>0</v>
      </c>
    </row>
    <row r="196" spans="1:98" x14ac:dyDescent="0.25">
      <c r="A196" s="2" t="s">
        <v>38</v>
      </c>
      <c r="B196" s="2" t="s">
        <v>39</v>
      </c>
      <c r="C196" s="2">
        <v>2</v>
      </c>
      <c r="D196" s="2" t="s">
        <v>53</v>
      </c>
      <c r="E196" s="2">
        <v>47</v>
      </c>
      <c r="F196" s="2" t="s">
        <v>79</v>
      </c>
      <c r="G196" s="2">
        <v>1</v>
      </c>
      <c r="H196" s="2">
        <f>IF(SUMIFS(Import!H$2:H$237,Import!$F$2:$F$237,$F196,Import!$G$2:$G$237,$G196)=0,Data_T1!$H196,SUMIFS(Import!H$2:H$237,Import!$F$2:$F$237,$F196,Import!$G$2:$G$237,$G196))</f>
        <v>1141</v>
      </c>
      <c r="I196" s="2">
        <f>SUMIFS(Import!I$2:I$237,Import!$F$2:$F$237,$F196,Import!$G$2:$G$237,$G196)</f>
        <v>726</v>
      </c>
      <c r="J196" s="2">
        <f>SUMIFS(Import!J$2:J$237,Import!$F$2:$F$237,$F196,Import!$G$2:$G$237,$G196)</f>
        <v>63.63</v>
      </c>
      <c r="K196" s="2">
        <f>SUMIFS(Import!K$2:K$237,Import!$F$2:$F$237,$F196,Import!$G$2:$G$237,$G196)</f>
        <v>415</v>
      </c>
      <c r="L196" s="2">
        <f>SUMIFS(Import!L$2:L$237,Import!$F$2:$F$237,$F196,Import!$G$2:$G$237,$G196)</f>
        <v>36.369999999999997</v>
      </c>
      <c r="M196" s="2">
        <f>SUMIFS(Import!M$2:M$237,Import!$F$2:$F$237,$F196,Import!$G$2:$G$237,$G196)</f>
        <v>10</v>
      </c>
      <c r="N196" s="2">
        <f>SUMIFS(Import!N$2:N$237,Import!$F$2:$F$237,$F196,Import!$G$2:$G$237,$G196)</f>
        <v>0.88</v>
      </c>
      <c r="O196" s="2">
        <f>SUMIFS(Import!O$2:O$237,Import!$F$2:$F$237,$F196,Import!$G$2:$G$237,$G196)</f>
        <v>2.41</v>
      </c>
      <c r="P196" s="2">
        <f>SUMIFS(Import!P$2:P$237,Import!$F$2:$F$237,$F196,Import!$G$2:$G$237,$G196)</f>
        <v>12</v>
      </c>
      <c r="Q196" s="2">
        <f>SUMIFS(Import!Q$2:Q$237,Import!$F$2:$F$237,$F196,Import!$G$2:$G$237,$G196)</f>
        <v>1.05</v>
      </c>
      <c r="R196" s="2">
        <f>SUMIFS(Import!R$2:R$237,Import!$F$2:$F$237,$F196,Import!$G$2:$G$237,$G196)</f>
        <v>2.89</v>
      </c>
      <c r="S196" s="2">
        <f>SUMIFS(Import!S$2:S$237,Import!$F$2:$F$237,$F196,Import!$G$2:$G$237,$G196)</f>
        <v>393</v>
      </c>
      <c r="T196" s="2">
        <f>SUMIFS(Import!T$2:T$237,Import!$F$2:$F$237,$F196,Import!$G$2:$G$237,$G196)</f>
        <v>34.44</v>
      </c>
      <c r="U196" s="2">
        <f>SUMIFS(Import!U$2:U$237,Import!$F$2:$F$237,$F196,Import!$G$2:$G$237,$G196)</f>
        <v>94.7</v>
      </c>
      <c r="V196" s="2">
        <f>SUMIFS(Import!V$2:V$237,Import!$F$2:$F$237,$F196,Import!$G$2:$G$237,$G196)</f>
        <v>1</v>
      </c>
      <c r="W196" s="2" t="str">
        <f t="shared" si="99"/>
        <v>F</v>
      </c>
      <c r="X196" s="2" t="str">
        <f t="shared" si="99"/>
        <v>IRITI</v>
      </c>
      <c r="Y196" s="2" t="str">
        <f t="shared" si="99"/>
        <v>Teura</v>
      </c>
      <c r="Z196" s="2">
        <f>SUMIFS(Import!Z$2:Z$237,Import!$F$2:$F$237,$F196,Import!$G$2:$G$237,$G196)</f>
        <v>146</v>
      </c>
      <c r="AA196" s="2">
        <f>SUMIFS(Import!AA$2:AA$237,Import!$F$2:$F$237,$F196,Import!$G$2:$G$237,$G196)</f>
        <v>12.8</v>
      </c>
      <c r="AB196" s="2">
        <f>SUMIFS(Import!AB$2:AB$237,Import!$F$2:$F$237,$F196,Import!$G$2:$G$237,$G196)</f>
        <v>37.15</v>
      </c>
      <c r="AC196" s="2">
        <f>SUMIFS(Import!AC$2:AC$237,Import!$F$2:$F$237,$F196,Import!$G$2:$G$237,$G196)</f>
        <v>3</v>
      </c>
      <c r="AD196" s="2" t="str">
        <f t="shared" si="100"/>
        <v>F</v>
      </c>
      <c r="AE196" s="2" t="str">
        <f t="shared" si="100"/>
        <v>SANQUER</v>
      </c>
      <c r="AF196" s="2" t="str">
        <f t="shared" si="100"/>
        <v>Nicole</v>
      </c>
      <c r="AG196" s="2">
        <f>SUMIFS(Import!AG$2:AG$237,Import!$F$2:$F$237,$F196,Import!$G$2:$G$237,$G196)</f>
        <v>247</v>
      </c>
      <c r="AH196" s="2">
        <f>SUMIFS(Import!AH$2:AH$237,Import!$F$2:$F$237,$F196,Import!$G$2:$G$237,$G196)</f>
        <v>21.65</v>
      </c>
      <c r="AI196" s="2">
        <f>SUMIFS(Import!AI$2:AI$237,Import!$F$2:$F$237,$F196,Import!$G$2:$G$237,$G196)</f>
        <v>62.85</v>
      </c>
      <c r="AJ196" s="2">
        <f>SUMIFS(Import!AJ$2:AJ$237,Import!$F$2:$F$237,$F196,Import!$G$2:$G$237,$G196)</f>
        <v>0</v>
      </c>
      <c r="AK196" s="2">
        <f t="shared" si="101"/>
        <v>0</v>
      </c>
      <c r="AL196" s="2">
        <f t="shared" si="101"/>
        <v>0</v>
      </c>
      <c r="AM196" s="2">
        <f t="shared" si="101"/>
        <v>0</v>
      </c>
      <c r="AN196" s="2">
        <f>SUMIFS(Import!AN$2:AN$237,Import!$F$2:$F$237,$F196,Import!$G$2:$G$237,$G196)</f>
        <v>0</v>
      </c>
      <c r="AO196" s="2">
        <f>SUMIFS(Import!AO$2:AO$237,Import!$F$2:$F$237,$F196,Import!$G$2:$G$237,$G196)</f>
        <v>0</v>
      </c>
      <c r="AP196" s="2">
        <f>SUMIFS(Import!AP$2:AP$237,Import!$F$2:$F$237,$F196,Import!$G$2:$G$237,$G196)</f>
        <v>0</v>
      </c>
      <c r="AQ196" s="2">
        <f>SUMIFS(Import!AQ$2:AQ$237,Import!$F$2:$F$237,$F196,Import!$G$2:$G$237,$G196)</f>
        <v>0</v>
      </c>
      <c r="AR196" s="2">
        <f t="shared" si="102"/>
        <v>0</v>
      </c>
      <c r="AS196" s="2">
        <f t="shared" si="102"/>
        <v>0</v>
      </c>
      <c r="AT196" s="2">
        <f t="shared" si="102"/>
        <v>0</v>
      </c>
      <c r="AU196" s="2">
        <f>SUMIFS(Import!AU$2:AU$237,Import!$F$2:$F$237,$F196,Import!$G$2:$G$237,$G196)</f>
        <v>0</v>
      </c>
      <c r="AV196" s="2">
        <f>SUMIFS(Import!AV$2:AV$237,Import!$F$2:$F$237,$F196,Import!$G$2:$G$237,$G196)</f>
        <v>0</v>
      </c>
      <c r="AW196" s="2">
        <f>SUMIFS(Import!AW$2:AW$237,Import!$F$2:$F$237,$F196,Import!$G$2:$G$237,$G196)</f>
        <v>0</v>
      </c>
      <c r="AX196" s="2">
        <f>SUMIFS(Import!AX$2:AX$237,Import!$F$2:$F$237,$F196,Import!$G$2:$G$237,$G196)</f>
        <v>0</v>
      </c>
      <c r="AY196" s="2">
        <f t="shared" si="103"/>
        <v>0</v>
      </c>
      <c r="AZ196" s="2">
        <f t="shared" si="103"/>
        <v>0</v>
      </c>
      <c r="BA196" s="2">
        <f t="shared" si="103"/>
        <v>0</v>
      </c>
      <c r="BB196" s="2">
        <f>SUMIFS(Import!BB$2:BB$237,Import!$F$2:$F$237,$F196,Import!$G$2:$G$237,$G196)</f>
        <v>0</v>
      </c>
      <c r="BC196" s="2">
        <f>SUMIFS(Import!BC$2:BC$237,Import!$F$2:$F$237,$F196,Import!$G$2:$G$237,$G196)</f>
        <v>0</v>
      </c>
      <c r="BD196" s="2">
        <f>SUMIFS(Import!BD$2:BD$237,Import!$F$2:$F$237,$F196,Import!$G$2:$G$237,$G196)</f>
        <v>0</v>
      </c>
      <c r="BE196" s="2">
        <f>SUMIFS(Import!BE$2:BE$237,Import!$F$2:$F$237,$F196,Import!$G$2:$G$237,$G196)</f>
        <v>0</v>
      </c>
      <c r="BF196" s="2">
        <f t="shared" si="104"/>
        <v>0</v>
      </c>
      <c r="BG196" s="2">
        <f t="shared" si="104"/>
        <v>0</v>
      </c>
      <c r="BH196" s="2">
        <f t="shared" si="104"/>
        <v>0</v>
      </c>
      <c r="BI196" s="2">
        <f>SUMIFS(Import!BI$2:BI$237,Import!$F$2:$F$237,$F196,Import!$G$2:$G$237,$G196)</f>
        <v>0</v>
      </c>
      <c r="BJ196" s="2">
        <f>SUMIFS(Import!BJ$2:BJ$237,Import!$F$2:$F$237,$F196,Import!$G$2:$G$237,$G196)</f>
        <v>0</v>
      </c>
      <c r="BK196" s="2">
        <f>SUMIFS(Import!BK$2:BK$237,Import!$F$2:$F$237,$F196,Import!$G$2:$G$237,$G196)</f>
        <v>0</v>
      </c>
      <c r="BL196" s="2">
        <f>SUMIFS(Import!BL$2:BL$237,Import!$F$2:$F$237,$F196,Import!$G$2:$G$237,$G196)</f>
        <v>0</v>
      </c>
      <c r="BM196" s="2">
        <f t="shared" si="105"/>
        <v>0</v>
      </c>
      <c r="BN196" s="2">
        <f t="shared" si="105"/>
        <v>0</v>
      </c>
      <c r="BO196" s="2">
        <f t="shared" si="105"/>
        <v>0</v>
      </c>
      <c r="BP196" s="2">
        <f>SUMIFS(Import!BP$2:BP$237,Import!$F$2:$F$237,$F196,Import!$G$2:$G$237,$G196)</f>
        <v>0</v>
      </c>
      <c r="BQ196" s="2">
        <f>SUMIFS(Import!BQ$2:BQ$237,Import!$F$2:$F$237,$F196,Import!$G$2:$G$237,$G196)</f>
        <v>0</v>
      </c>
      <c r="BR196" s="2">
        <f>SUMIFS(Import!BR$2:BR$237,Import!$F$2:$F$237,$F196,Import!$G$2:$G$237,$G196)</f>
        <v>0</v>
      </c>
      <c r="BS196" s="2">
        <f>SUMIFS(Import!BS$2:BS$237,Import!$F$2:$F$237,$F196,Import!$G$2:$G$237,$G196)</f>
        <v>0</v>
      </c>
      <c r="BT196" s="2">
        <f t="shared" si="106"/>
        <v>0</v>
      </c>
      <c r="BU196" s="2">
        <f t="shared" si="106"/>
        <v>0</v>
      </c>
      <c r="BV196" s="2">
        <f t="shared" si="106"/>
        <v>0</v>
      </c>
      <c r="BW196" s="2">
        <f>SUMIFS(Import!BW$2:BW$237,Import!$F$2:$F$237,$F196,Import!$G$2:$G$237,$G196)</f>
        <v>0</v>
      </c>
      <c r="BX196" s="2">
        <f>SUMIFS(Import!BX$2:BX$237,Import!$F$2:$F$237,$F196,Import!$G$2:$G$237,$G196)</f>
        <v>0</v>
      </c>
      <c r="BY196" s="2">
        <f>SUMIFS(Import!BY$2:BY$237,Import!$F$2:$F$237,$F196,Import!$G$2:$G$237,$G196)</f>
        <v>0</v>
      </c>
      <c r="BZ196" s="2">
        <f>SUMIFS(Import!BZ$2:BZ$237,Import!$F$2:$F$237,$F196,Import!$G$2:$G$237,$G196)</f>
        <v>0</v>
      </c>
      <c r="CA196" s="2">
        <f t="shared" si="107"/>
        <v>0</v>
      </c>
      <c r="CB196" s="2">
        <f t="shared" si="107"/>
        <v>0</v>
      </c>
      <c r="CC196" s="2">
        <f t="shared" si="107"/>
        <v>0</v>
      </c>
      <c r="CD196" s="2">
        <f>SUMIFS(Import!CD$2:CD$237,Import!$F$2:$F$237,$F196,Import!$G$2:$G$237,$G196)</f>
        <v>0</v>
      </c>
      <c r="CE196" s="2">
        <f>SUMIFS(Import!CE$2:CE$237,Import!$F$2:$F$237,$F196,Import!$G$2:$G$237,$G196)</f>
        <v>0</v>
      </c>
      <c r="CF196" s="2">
        <f>SUMIFS(Import!CF$2:CF$237,Import!$F$2:$F$237,$F196,Import!$G$2:$G$237,$G196)</f>
        <v>0</v>
      </c>
      <c r="CG196" s="2">
        <f>SUMIFS(Import!CG$2:CG$237,Import!$F$2:$F$237,$F196,Import!$G$2:$G$237,$G196)</f>
        <v>0</v>
      </c>
      <c r="CH196" s="2">
        <f t="shared" si="108"/>
        <v>0</v>
      </c>
      <c r="CI196" s="2">
        <f t="shared" si="108"/>
        <v>0</v>
      </c>
      <c r="CJ196" s="2">
        <f t="shared" si="108"/>
        <v>0</v>
      </c>
      <c r="CK196" s="2">
        <f>SUMIFS(Import!CK$2:CK$237,Import!$F$2:$F$237,$F196,Import!$G$2:$G$237,$G196)</f>
        <v>0</v>
      </c>
      <c r="CL196" s="2">
        <f>SUMIFS(Import!CL$2:CL$237,Import!$F$2:$F$237,$F196,Import!$G$2:$G$237,$G196)</f>
        <v>0</v>
      </c>
      <c r="CM196" s="2">
        <f>SUMIFS(Import!CM$2:CM$237,Import!$F$2:$F$237,$F196,Import!$G$2:$G$237,$G196)</f>
        <v>0</v>
      </c>
      <c r="CN196" s="2">
        <f>SUMIFS(Import!CN$2:CN$237,Import!$F$2:$F$237,$F196,Import!$G$2:$G$237,$G196)</f>
        <v>0</v>
      </c>
      <c r="CO196" s="3">
        <f t="shared" si="109"/>
        <v>0</v>
      </c>
      <c r="CP196" s="3">
        <f t="shared" si="109"/>
        <v>0</v>
      </c>
      <c r="CQ196" s="3">
        <f t="shared" si="109"/>
        <v>0</v>
      </c>
      <c r="CR196" s="2">
        <f>SUMIFS(Import!CR$2:CR$237,Import!$F$2:$F$237,$F196,Import!$G$2:$G$237,$G196)</f>
        <v>0</v>
      </c>
      <c r="CS196" s="2">
        <f>SUMIFS(Import!CS$2:CS$237,Import!$F$2:$F$237,$F196,Import!$G$2:$G$237,$G196)</f>
        <v>0</v>
      </c>
      <c r="CT196" s="2">
        <f>SUMIFS(Import!CT$2:CT$237,Import!$F$2:$F$237,$F196,Import!$G$2:$G$237,$G196)</f>
        <v>0</v>
      </c>
    </row>
    <row r="197" spans="1:98" x14ac:dyDescent="0.25">
      <c r="A197" s="2" t="s">
        <v>38</v>
      </c>
      <c r="B197" s="2" t="s">
        <v>39</v>
      </c>
      <c r="C197" s="2">
        <v>2</v>
      </c>
      <c r="D197" s="2" t="s">
        <v>53</v>
      </c>
      <c r="E197" s="2">
        <v>47</v>
      </c>
      <c r="F197" s="2" t="s">
        <v>79</v>
      </c>
      <c r="G197" s="2">
        <v>2</v>
      </c>
      <c r="H197" s="2">
        <f>IF(SUMIFS(Import!H$2:H$237,Import!$F$2:$F$237,$F197,Import!$G$2:$G$237,$G197)=0,Data_T1!$H197,SUMIFS(Import!H$2:H$237,Import!$F$2:$F$237,$F197,Import!$G$2:$G$237,$G197))</f>
        <v>1005</v>
      </c>
      <c r="I197" s="2">
        <f>SUMIFS(Import!I$2:I$237,Import!$F$2:$F$237,$F197,Import!$G$2:$G$237,$G197)</f>
        <v>652</v>
      </c>
      <c r="J197" s="2">
        <f>SUMIFS(Import!J$2:J$237,Import!$F$2:$F$237,$F197,Import!$G$2:$G$237,$G197)</f>
        <v>64.88</v>
      </c>
      <c r="K197" s="2">
        <f>SUMIFS(Import!K$2:K$237,Import!$F$2:$F$237,$F197,Import!$G$2:$G$237,$G197)</f>
        <v>353</v>
      </c>
      <c r="L197" s="2">
        <f>SUMIFS(Import!L$2:L$237,Import!$F$2:$F$237,$F197,Import!$G$2:$G$237,$G197)</f>
        <v>35.119999999999997</v>
      </c>
      <c r="M197" s="2">
        <f>SUMIFS(Import!M$2:M$237,Import!$F$2:$F$237,$F197,Import!$G$2:$G$237,$G197)</f>
        <v>9</v>
      </c>
      <c r="N197" s="2">
        <f>SUMIFS(Import!N$2:N$237,Import!$F$2:$F$237,$F197,Import!$G$2:$G$237,$G197)</f>
        <v>0.9</v>
      </c>
      <c r="O197" s="2">
        <f>SUMIFS(Import!O$2:O$237,Import!$F$2:$F$237,$F197,Import!$G$2:$G$237,$G197)</f>
        <v>2.5499999999999998</v>
      </c>
      <c r="P197" s="2">
        <f>SUMIFS(Import!P$2:P$237,Import!$F$2:$F$237,$F197,Import!$G$2:$G$237,$G197)</f>
        <v>5</v>
      </c>
      <c r="Q197" s="2">
        <f>SUMIFS(Import!Q$2:Q$237,Import!$F$2:$F$237,$F197,Import!$G$2:$G$237,$G197)</f>
        <v>0.5</v>
      </c>
      <c r="R197" s="2">
        <f>SUMIFS(Import!R$2:R$237,Import!$F$2:$F$237,$F197,Import!$G$2:$G$237,$G197)</f>
        <v>1.42</v>
      </c>
      <c r="S197" s="2">
        <f>SUMIFS(Import!S$2:S$237,Import!$F$2:$F$237,$F197,Import!$G$2:$G$237,$G197)</f>
        <v>339</v>
      </c>
      <c r="T197" s="2">
        <f>SUMIFS(Import!T$2:T$237,Import!$F$2:$F$237,$F197,Import!$G$2:$G$237,$G197)</f>
        <v>33.729999999999997</v>
      </c>
      <c r="U197" s="2">
        <f>SUMIFS(Import!U$2:U$237,Import!$F$2:$F$237,$F197,Import!$G$2:$G$237,$G197)</f>
        <v>96.03</v>
      </c>
      <c r="V197" s="2">
        <f>SUMIFS(Import!V$2:V$237,Import!$F$2:$F$237,$F197,Import!$G$2:$G$237,$G197)</f>
        <v>1</v>
      </c>
      <c r="W197" s="2" t="str">
        <f t="shared" si="99"/>
        <v>F</v>
      </c>
      <c r="X197" s="2" t="str">
        <f t="shared" si="99"/>
        <v>IRITI</v>
      </c>
      <c r="Y197" s="2" t="str">
        <f t="shared" si="99"/>
        <v>Teura</v>
      </c>
      <c r="Z197" s="2">
        <f>SUMIFS(Import!Z$2:Z$237,Import!$F$2:$F$237,$F197,Import!$G$2:$G$237,$G197)</f>
        <v>110</v>
      </c>
      <c r="AA197" s="2">
        <f>SUMIFS(Import!AA$2:AA$237,Import!$F$2:$F$237,$F197,Import!$G$2:$G$237,$G197)</f>
        <v>10.95</v>
      </c>
      <c r="AB197" s="2">
        <f>SUMIFS(Import!AB$2:AB$237,Import!$F$2:$F$237,$F197,Import!$G$2:$G$237,$G197)</f>
        <v>32.450000000000003</v>
      </c>
      <c r="AC197" s="2">
        <f>SUMIFS(Import!AC$2:AC$237,Import!$F$2:$F$237,$F197,Import!$G$2:$G$237,$G197)</f>
        <v>3</v>
      </c>
      <c r="AD197" s="2" t="str">
        <f t="shared" si="100"/>
        <v>F</v>
      </c>
      <c r="AE197" s="2" t="str">
        <f t="shared" si="100"/>
        <v>SANQUER</v>
      </c>
      <c r="AF197" s="2" t="str">
        <f t="shared" si="100"/>
        <v>Nicole</v>
      </c>
      <c r="AG197" s="2">
        <f>SUMIFS(Import!AG$2:AG$237,Import!$F$2:$F$237,$F197,Import!$G$2:$G$237,$G197)</f>
        <v>229</v>
      </c>
      <c r="AH197" s="2">
        <f>SUMIFS(Import!AH$2:AH$237,Import!$F$2:$F$237,$F197,Import!$G$2:$G$237,$G197)</f>
        <v>22.79</v>
      </c>
      <c r="AI197" s="2">
        <f>SUMIFS(Import!AI$2:AI$237,Import!$F$2:$F$237,$F197,Import!$G$2:$G$237,$G197)</f>
        <v>67.55</v>
      </c>
      <c r="AJ197" s="2">
        <f>SUMIFS(Import!AJ$2:AJ$237,Import!$F$2:$F$237,$F197,Import!$G$2:$G$237,$G197)</f>
        <v>0</v>
      </c>
      <c r="AK197" s="2">
        <f t="shared" si="101"/>
        <v>0</v>
      </c>
      <c r="AL197" s="2">
        <f t="shared" si="101"/>
        <v>0</v>
      </c>
      <c r="AM197" s="2">
        <f t="shared" si="101"/>
        <v>0</v>
      </c>
      <c r="AN197" s="2">
        <f>SUMIFS(Import!AN$2:AN$237,Import!$F$2:$F$237,$F197,Import!$G$2:$G$237,$G197)</f>
        <v>0</v>
      </c>
      <c r="AO197" s="2">
        <f>SUMIFS(Import!AO$2:AO$237,Import!$F$2:$F$237,$F197,Import!$G$2:$G$237,$G197)</f>
        <v>0</v>
      </c>
      <c r="AP197" s="2">
        <f>SUMIFS(Import!AP$2:AP$237,Import!$F$2:$F$237,$F197,Import!$G$2:$G$237,$G197)</f>
        <v>0</v>
      </c>
      <c r="AQ197" s="2">
        <f>SUMIFS(Import!AQ$2:AQ$237,Import!$F$2:$F$237,$F197,Import!$G$2:$G$237,$G197)</f>
        <v>0</v>
      </c>
      <c r="AR197" s="2">
        <f t="shared" si="102"/>
        <v>0</v>
      </c>
      <c r="AS197" s="2">
        <f t="shared" si="102"/>
        <v>0</v>
      </c>
      <c r="AT197" s="2">
        <f t="shared" si="102"/>
        <v>0</v>
      </c>
      <c r="AU197" s="2">
        <f>SUMIFS(Import!AU$2:AU$237,Import!$F$2:$F$237,$F197,Import!$G$2:$G$237,$G197)</f>
        <v>0</v>
      </c>
      <c r="AV197" s="2">
        <f>SUMIFS(Import!AV$2:AV$237,Import!$F$2:$F$237,$F197,Import!$G$2:$G$237,$G197)</f>
        <v>0</v>
      </c>
      <c r="AW197" s="2">
        <f>SUMIFS(Import!AW$2:AW$237,Import!$F$2:$F$237,$F197,Import!$G$2:$G$237,$G197)</f>
        <v>0</v>
      </c>
      <c r="AX197" s="2">
        <f>SUMIFS(Import!AX$2:AX$237,Import!$F$2:$F$237,$F197,Import!$G$2:$G$237,$G197)</f>
        <v>0</v>
      </c>
      <c r="AY197" s="2">
        <f t="shared" si="103"/>
        <v>0</v>
      </c>
      <c r="AZ197" s="2">
        <f t="shared" si="103"/>
        <v>0</v>
      </c>
      <c r="BA197" s="2">
        <f t="shared" si="103"/>
        <v>0</v>
      </c>
      <c r="BB197" s="2">
        <f>SUMIFS(Import!BB$2:BB$237,Import!$F$2:$F$237,$F197,Import!$G$2:$G$237,$G197)</f>
        <v>0</v>
      </c>
      <c r="BC197" s="2">
        <f>SUMIFS(Import!BC$2:BC$237,Import!$F$2:$F$237,$F197,Import!$G$2:$G$237,$G197)</f>
        <v>0</v>
      </c>
      <c r="BD197" s="2">
        <f>SUMIFS(Import!BD$2:BD$237,Import!$F$2:$F$237,$F197,Import!$G$2:$G$237,$G197)</f>
        <v>0</v>
      </c>
      <c r="BE197" s="2">
        <f>SUMIFS(Import!BE$2:BE$237,Import!$F$2:$F$237,$F197,Import!$G$2:$G$237,$G197)</f>
        <v>0</v>
      </c>
      <c r="BF197" s="2">
        <f t="shared" si="104"/>
        <v>0</v>
      </c>
      <c r="BG197" s="2">
        <f t="shared" si="104"/>
        <v>0</v>
      </c>
      <c r="BH197" s="2">
        <f t="shared" si="104"/>
        <v>0</v>
      </c>
      <c r="BI197" s="2">
        <f>SUMIFS(Import!BI$2:BI$237,Import!$F$2:$F$237,$F197,Import!$G$2:$G$237,$G197)</f>
        <v>0</v>
      </c>
      <c r="BJ197" s="2">
        <f>SUMIFS(Import!BJ$2:BJ$237,Import!$F$2:$F$237,$F197,Import!$G$2:$G$237,$G197)</f>
        <v>0</v>
      </c>
      <c r="BK197" s="2">
        <f>SUMIFS(Import!BK$2:BK$237,Import!$F$2:$F$237,$F197,Import!$G$2:$G$237,$G197)</f>
        <v>0</v>
      </c>
      <c r="BL197" s="2">
        <f>SUMIFS(Import!BL$2:BL$237,Import!$F$2:$F$237,$F197,Import!$G$2:$G$237,$G197)</f>
        <v>0</v>
      </c>
      <c r="BM197" s="2">
        <f t="shared" si="105"/>
        <v>0</v>
      </c>
      <c r="BN197" s="2">
        <f t="shared" si="105"/>
        <v>0</v>
      </c>
      <c r="BO197" s="2">
        <f t="shared" si="105"/>
        <v>0</v>
      </c>
      <c r="BP197" s="2">
        <f>SUMIFS(Import!BP$2:BP$237,Import!$F$2:$F$237,$F197,Import!$G$2:$G$237,$G197)</f>
        <v>0</v>
      </c>
      <c r="BQ197" s="2">
        <f>SUMIFS(Import!BQ$2:BQ$237,Import!$F$2:$F$237,$F197,Import!$G$2:$G$237,$G197)</f>
        <v>0</v>
      </c>
      <c r="BR197" s="2">
        <f>SUMIFS(Import!BR$2:BR$237,Import!$F$2:$F$237,$F197,Import!$G$2:$G$237,$G197)</f>
        <v>0</v>
      </c>
      <c r="BS197" s="2">
        <f>SUMIFS(Import!BS$2:BS$237,Import!$F$2:$F$237,$F197,Import!$G$2:$G$237,$G197)</f>
        <v>0</v>
      </c>
      <c r="BT197" s="2">
        <f t="shared" si="106"/>
        <v>0</v>
      </c>
      <c r="BU197" s="2">
        <f t="shared" si="106"/>
        <v>0</v>
      </c>
      <c r="BV197" s="2">
        <f t="shared" si="106"/>
        <v>0</v>
      </c>
      <c r="BW197" s="2">
        <f>SUMIFS(Import!BW$2:BW$237,Import!$F$2:$F$237,$F197,Import!$G$2:$G$237,$G197)</f>
        <v>0</v>
      </c>
      <c r="BX197" s="2">
        <f>SUMIFS(Import!BX$2:BX$237,Import!$F$2:$F$237,$F197,Import!$G$2:$G$237,$G197)</f>
        <v>0</v>
      </c>
      <c r="BY197" s="2">
        <f>SUMIFS(Import!BY$2:BY$237,Import!$F$2:$F$237,$F197,Import!$G$2:$G$237,$G197)</f>
        <v>0</v>
      </c>
      <c r="BZ197" s="2">
        <f>SUMIFS(Import!BZ$2:BZ$237,Import!$F$2:$F$237,$F197,Import!$G$2:$G$237,$G197)</f>
        <v>0</v>
      </c>
      <c r="CA197" s="2">
        <f t="shared" si="107"/>
        <v>0</v>
      </c>
      <c r="CB197" s="2">
        <f t="shared" si="107"/>
        <v>0</v>
      </c>
      <c r="CC197" s="2">
        <f t="shared" si="107"/>
        <v>0</v>
      </c>
      <c r="CD197" s="2">
        <f>SUMIFS(Import!CD$2:CD$237,Import!$F$2:$F$237,$F197,Import!$G$2:$G$237,$G197)</f>
        <v>0</v>
      </c>
      <c r="CE197" s="2">
        <f>SUMIFS(Import!CE$2:CE$237,Import!$F$2:$F$237,$F197,Import!$G$2:$G$237,$G197)</f>
        <v>0</v>
      </c>
      <c r="CF197" s="2">
        <f>SUMIFS(Import!CF$2:CF$237,Import!$F$2:$F$237,$F197,Import!$G$2:$G$237,$G197)</f>
        <v>0</v>
      </c>
      <c r="CG197" s="2">
        <f>SUMIFS(Import!CG$2:CG$237,Import!$F$2:$F$237,$F197,Import!$G$2:$G$237,$G197)</f>
        <v>0</v>
      </c>
      <c r="CH197" s="2">
        <f t="shared" si="108"/>
        <v>0</v>
      </c>
      <c r="CI197" s="2">
        <f t="shared" si="108"/>
        <v>0</v>
      </c>
      <c r="CJ197" s="2">
        <f t="shared" si="108"/>
        <v>0</v>
      </c>
      <c r="CK197" s="2">
        <f>SUMIFS(Import!CK$2:CK$237,Import!$F$2:$F$237,$F197,Import!$G$2:$G$237,$G197)</f>
        <v>0</v>
      </c>
      <c r="CL197" s="2">
        <f>SUMIFS(Import!CL$2:CL$237,Import!$F$2:$F$237,$F197,Import!$G$2:$G$237,$G197)</f>
        <v>0</v>
      </c>
      <c r="CM197" s="2">
        <f>SUMIFS(Import!CM$2:CM$237,Import!$F$2:$F$237,$F197,Import!$G$2:$G$237,$G197)</f>
        <v>0</v>
      </c>
      <c r="CN197" s="2">
        <f>SUMIFS(Import!CN$2:CN$237,Import!$F$2:$F$237,$F197,Import!$G$2:$G$237,$G197)</f>
        <v>0</v>
      </c>
      <c r="CO197" s="3">
        <f t="shared" si="109"/>
        <v>0</v>
      </c>
      <c r="CP197" s="3">
        <f t="shared" si="109"/>
        <v>0</v>
      </c>
      <c r="CQ197" s="3">
        <f t="shared" si="109"/>
        <v>0</v>
      </c>
      <c r="CR197" s="2">
        <f>SUMIFS(Import!CR$2:CR$237,Import!$F$2:$F$237,$F197,Import!$G$2:$G$237,$G197)</f>
        <v>0</v>
      </c>
      <c r="CS197" s="2">
        <f>SUMIFS(Import!CS$2:CS$237,Import!$F$2:$F$237,$F197,Import!$G$2:$G$237,$G197)</f>
        <v>0</v>
      </c>
      <c r="CT197" s="2">
        <f>SUMIFS(Import!CT$2:CT$237,Import!$F$2:$F$237,$F197,Import!$G$2:$G$237,$G197)</f>
        <v>0</v>
      </c>
    </row>
    <row r="198" spans="1:98" x14ac:dyDescent="0.25">
      <c r="A198" s="2" t="s">
        <v>38</v>
      </c>
      <c r="B198" s="2" t="s">
        <v>39</v>
      </c>
      <c r="C198" s="2">
        <v>2</v>
      </c>
      <c r="D198" s="2" t="s">
        <v>53</v>
      </c>
      <c r="E198" s="2">
        <v>47</v>
      </c>
      <c r="F198" s="2" t="s">
        <v>79</v>
      </c>
      <c r="G198" s="2">
        <v>3</v>
      </c>
      <c r="H198" s="2">
        <f>IF(SUMIFS(Import!H$2:H$237,Import!$F$2:$F$237,$F198,Import!$G$2:$G$237,$G198)=0,Data_T1!$H198,SUMIFS(Import!H$2:H$237,Import!$F$2:$F$237,$F198,Import!$G$2:$G$237,$G198))</f>
        <v>1467</v>
      </c>
      <c r="I198" s="2">
        <f>SUMIFS(Import!I$2:I$237,Import!$F$2:$F$237,$F198,Import!$G$2:$G$237,$G198)</f>
        <v>918</v>
      </c>
      <c r="J198" s="2">
        <f>SUMIFS(Import!J$2:J$237,Import!$F$2:$F$237,$F198,Import!$G$2:$G$237,$G198)</f>
        <v>62.58</v>
      </c>
      <c r="K198" s="2">
        <f>SUMIFS(Import!K$2:K$237,Import!$F$2:$F$237,$F198,Import!$G$2:$G$237,$G198)</f>
        <v>549</v>
      </c>
      <c r="L198" s="2">
        <f>SUMIFS(Import!L$2:L$237,Import!$F$2:$F$237,$F198,Import!$G$2:$G$237,$G198)</f>
        <v>37.42</v>
      </c>
      <c r="M198" s="2">
        <f>SUMIFS(Import!M$2:M$237,Import!$F$2:$F$237,$F198,Import!$G$2:$G$237,$G198)</f>
        <v>15</v>
      </c>
      <c r="N198" s="2">
        <f>SUMIFS(Import!N$2:N$237,Import!$F$2:$F$237,$F198,Import!$G$2:$G$237,$G198)</f>
        <v>1.02</v>
      </c>
      <c r="O198" s="2">
        <f>SUMIFS(Import!O$2:O$237,Import!$F$2:$F$237,$F198,Import!$G$2:$G$237,$G198)</f>
        <v>2.73</v>
      </c>
      <c r="P198" s="2">
        <f>SUMIFS(Import!P$2:P$237,Import!$F$2:$F$237,$F198,Import!$G$2:$G$237,$G198)</f>
        <v>7</v>
      </c>
      <c r="Q198" s="2">
        <f>SUMIFS(Import!Q$2:Q$237,Import!$F$2:$F$237,$F198,Import!$G$2:$G$237,$G198)</f>
        <v>0.48</v>
      </c>
      <c r="R198" s="2">
        <f>SUMIFS(Import!R$2:R$237,Import!$F$2:$F$237,$F198,Import!$G$2:$G$237,$G198)</f>
        <v>1.28</v>
      </c>
      <c r="S198" s="2">
        <f>SUMIFS(Import!S$2:S$237,Import!$F$2:$F$237,$F198,Import!$G$2:$G$237,$G198)</f>
        <v>527</v>
      </c>
      <c r="T198" s="2">
        <f>SUMIFS(Import!T$2:T$237,Import!$F$2:$F$237,$F198,Import!$G$2:$G$237,$G198)</f>
        <v>35.92</v>
      </c>
      <c r="U198" s="2">
        <f>SUMIFS(Import!U$2:U$237,Import!$F$2:$F$237,$F198,Import!$G$2:$G$237,$G198)</f>
        <v>95.99</v>
      </c>
      <c r="V198" s="2">
        <f>SUMIFS(Import!V$2:V$237,Import!$F$2:$F$237,$F198,Import!$G$2:$G$237,$G198)</f>
        <v>1</v>
      </c>
      <c r="W198" s="2" t="str">
        <f t="shared" si="99"/>
        <v>F</v>
      </c>
      <c r="X198" s="2" t="str">
        <f t="shared" si="99"/>
        <v>IRITI</v>
      </c>
      <c r="Y198" s="2" t="str">
        <f t="shared" si="99"/>
        <v>Teura</v>
      </c>
      <c r="Z198" s="2">
        <f>SUMIFS(Import!Z$2:Z$237,Import!$F$2:$F$237,$F198,Import!$G$2:$G$237,$G198)</f>
        <v>163</v>
      </c>
      <c r="AA198" s="2">
        <f>SUMIFS(Import!AA$2:AA$237,Import!$F$2:$F$237,$F198,Import!$G$2:$G$237,$G198)</f>
        <v>11.11</v>
      </c>
      <c r="AB198" s="2">
        <f>SUMIFS(Import!AB$2:AB$237,Import!$F$2:$F$237,$F198,Import!$G$2:$G$237,$G198)</f>
        <v>30.93</v>
      </c>
      <c r="AC198" s="2">
        <f>SUMIFS(Import!AC$2:AC$237,Import!$F$2:$F$237,$F198,Import!$G$2:$G$237,$G198)</f>
        <v>3</v>
      </c>
      <c r="AD198" s="2" t="str">
        <f t="shared" si="100"/>
        <v>F</v>
      </c>
      <c r="AE198" s="2" t="str">
        <f t="shared" si="100"/>
        <v>SANQUER</v>
      </c>
      <c r="AF198" s="2" t="str">
        <f t="shared" si="100"/>
        <v>Nicole</v>
      </c>
      <c r="AG198" s="2">
        <f>SUMIFS(Import!AG$2:AG$237,Import!$F$2:$F$237,$F198,Import!$G$2:$G$237,$G198)</f>
        <v>364</v>
      </c>
      <c r="AH198" s="2">
        <f>SUMIFS(Import!AH$2:AH$237,Import!$F$2:$F$237,$F198,Import!$G$2:$G$237,$G198)</f>
        <v>24.81</v>
      </c>
      <c r="AI198" s="2">
        <f>SUMIFS(Import!AI$2:AI$237,Import!$F$2:$F$237,$F198,Import!$G$2:$G$237,$G198)</f>
        <v>69.069999999999993</v>
      </c>
      <c r="AJ198" s="2">
        <f>SUMIFS(Import!AJ$2:AJ$237,Import!$F$2:$F$237,$F198,Import!$G$2:$G$237,$G198)</f>
        <v>0</v>
      </c>
      <c r="AK198" s="2">
        <f t="shared" si="101"/>
        <v>0</v>
      </c>
      <c r="AL198" s="2">
        <f t="shared" si="101"/>
        <v>0</v>
      </c>
      <c r="AM198" s="2">
        <f t="shared" si="101"/>
        <v>0</v>
      </c>
      <c r="AN198" s="2">
        <f>SUMIFS(Import!AN$2:AN$237,Import!$F$2:$F$237,$F198,Import!$G$2:$G$237,$G198)</f>
        <v>0</v>
      </c>
      <c r="AO198" s="2">
        <f>SUMIFS(Import!AO$2:AO$237,Import!$F$2:$F$237,$F198,Import!$G$2:$G$237,$G198)</f>
        <v>0</v>
      </c>
      <c r="AP198" s="2">
        <f>SUMIFS(Import!AP$2:AP$237,Import!$F$2:$F$237,$F198,Import!$G$2:$G$237,$G198)</f>
        <v>0</v>
      </c>
      <c r="AQ198" s="2">
        <f>SUMIFS(Import!AQ$2:AQ$237,Import!$F$2:$F$237,$F198,Import!$G$2:$G$237,$G198)</f>
        <v>0</v>
      </c>
      <c r="AR198" s="2">
        <f t="shared" si="102"/>
        <v>0</v>
      </c>
      <c r="AS198" s="2">
        <f t="shared" si="102"/>
        <v>0</v>
      </c>
      <c r="AT198" s="2">
        <f t="shared" si="102"/>
        <v>0</v>
      </c>
      <c r="AU198" s="2">
        <f>SUMIFS(Import!AU$2:AU$237,Import!$F$2:$F$237,$F198,Import!$G$2:$G$237,$G198)</f>
        <v>0</v>
      </c>
      <c r="AV198" s="2">
        <f>SUMIFS(Import!AV$2:AV$237,Import!$F$2:$F$237,$F198,Import!$G$2:$G$237,$G198)</f>
        <v>0</v>
      </c>
      <c r="AW198" s="2">
        <f>SUMIFS(Import!AW$2:AW$237,Import!$F$2:$F$237,$F198,Import!$G$2:$G$237,$G198)</f>
        <v>0</v>
      </c>
      <c r="AX198" s="2">
        <f>SUMIFS(Import!AX$2:AX$237,Import!$F$2:$F$237,$F198,Import!$G$2:$G$237,$G198)</f>
        <v>0</v>
      </c>
      <c r="AY198" s="2">
        <f t="shared" si="103"/>
        <v>0</v>
      </c>
      <c r="AZ198" s="2">
        <f t="shared" si="103"/>
        <v>0</v>
      </c>
      <c r="BA198" s="2">
        <f t="shared" si="103"/>
        <v>0</v>
      </c>
      <c r="BB198" s="2">
        <f>SUMIFS(Import!BB$2:BB$237,Import!$F$2:$F$237,$F198,Import!$G$2:$G$237,$G198)</f>
        <v>0</v>
      </c>
      <c r="BC198" s="2">
        <f>SUMIFS(Import!BC$2:BC$237,Import!$F$2:$F$237,$F198,Import!$G$2:$G$237,$G198)</f>
        <v>0</v>
      </c>
      <c r="BD198" s="2">
        <f>SUMIFS(Import!BD$2:BD$237,Import!$F$2:$F$237,$F198,Import!$G$2:$G$237,$G198)</f>
        <v>0</v>
      </c>
      <c r="BE198" s="2">
        <f>SUMIFS(Import!BE$2:BE$237,Import!$F$2:$F$237,$F198,Import!$G$2:$G$237,$G198)</f>
        <v>0</v>
      </c>
      <c r="BF198" s="2">
        <f t="shared" si="104"/>
        <v>0</v>
      </c>
      <c r="BG198" s="2">
        <f t="shared" si="104"/>
        <v>0</v>
      </c>
      <c r="BH198" s="2">
        <f t="shared" si="104"/>
        <v>0</v>
      </c>
      <c r="BI198" s="2">
        <f>SUMIFS(Import!BI$2:BI$237,Import!$F$2:$F$237,$F198,Import!$G$2:$G$237,$G198)</f>
        <v>0</v>
      </c>
      <c r="BJ198" s="2">
        <f>SUMIFS(Import!BJ$2:BJ$237,Import!$F$2:$F$237,$F198,Import!$G$2:$G$237,$G198)</f>
        <v>0</v>
      </c>
      <c r="BK198" s="2">
        <f>SUMIFS(Import!BK$2:BK$237,Import!$F$2:$F$237,$F198,Import!$G$2:$G$237,$G198)</f>
        <v>0</v>
      </c>
      <c r="BL198" s="2">
        <f>SUMIFS(Import!BL$2:BL$237,Import!$F$2:$F$237,$F198,Import!$G$2:$G$237,$G198)</f>
        <v>0</v>
      </c>
      <c r="BM198" s="2">
        <f t="shared" si="105"/>
        <v>0</v>
      </c>
      <c r="BN198" s="2">
        <f t="shared" si="105"/>
        <v>0</v>
      </c>
      <c r="BO198" s="2">
        <f t="shared" si="105"/>
        <v>0</v>
      </c>
      <c r="BP198" s="2">
        <f>SUMIFS(Import!BP$2:BP$237,Import!$F$2:$F$237,$F198,Import!$G$2:$G$237,$G198)</f>
        <v>0</v>
      </c>
      <c r="BQ198" s="2">
        <f>SUMIFS(Import!BQ$2:BQ$237,Import!$F$2:$F$237,$F198,Import!$G$2:$G$237,$G198)</f>
        <v>0</v>
      </c>
      <c r="BR198" s="2">
        <f>SUMIFS(Import!BR$2:BR$237,Import!$F$2:$F$237,$F198,Import!$G$2:$G$237,$G198)</f>
        <v>0</v>
      </c>
      <c r="BS198" s="2">
        <f>SUMIFS(Import!BS$2:BS$237,Import!$F$2:$F$237,$F198,Import!$G$2:$G$237,$G198)</f>
        <v>0</v>
      </c>
      <c r="BT198" s="2">
        <f t="shared" si="106"/>
        <v>0</v>
      </c>
      <c r="BU198" s="2">
        <f t="shared" si="106"/>
        <v>0</v>
      </c>
      <c r="BV198" s="2">
        <f t="shared" si="106"/>
        <v>0</v>
      </c>
      <c r="BW198" s="2">
        <f>SUMIFS(Import!BW$2:BW$237,Import!$F$2:$F$237,$F198,Import!$G$2:$G$237,$G198)</f>
        <v>0</v>
      </c>
      <c r="BX198" s="2">
        <f>SUMIFS(Import!BX$2:BX$237,Import!$F$2:$F$237,$F198,Import!$G$2:$G$237,$G198)</f>
        <v>0</v>
      </c>
      <c r="BY198" s="2">
        <f>SUMIFS(Import!BY$2:BY$237,Import!$F$2:$F$237,$F198,Import!$G$2:$G$237,$G198)</f>
        <v>0</v>
      </c>
      <c r="BZ198" s="2">
        <f>SUMIFS(Import!BZ$2:BZ$237,Import!$F$2:$F$237,$F198,Import!$G$2:$G$237,$G198)</f>
        <v>0</v>
      </c>
      <c r="CA198" s="2">
        <f t="shared" si="107"/>
        <v>0</v>
      </c>
      <c r="CB198" s="2">
        <f t="shared" si="107"/>
        <v>0</v>
      </c>
      <c r="CC198" s="2">
        <f t="shared" si="107"/>
        <v>0</v>
      </c>
      <c r="CD198" s="2">
        <f>SUMIFS(Import!CD$2:CD$237,Import!$F$2:$F$237,$F198,Import!$G$2:$G$237,$G198)</f>
        <v>0</v>
      </c>
      <c r="CE198" s="2">
        <f>SUMIFS(Import!CE$2:CE$237,Import!$F$2:$F$237,$F198,Import!$G$2:$G$237,$G198)</f>
        <v>0</v>
      </c>
      <c r="CF198" s="2">
        <f>SUMIFS(Import!CF$2:CF$237,Import!$F$2:$F$237,$F198,Import!$G$2:$G$237,$G198)</f>
        <v>0</v>
      </c>
      <c r="CG198" s="2">
        <f>SUMIFS(Import!CG$2:CG$237,Import!$F$2:$F$237,$F198,Import!$G$2:$G$237,$G198)</f>
        <v>0</v>
      </c>
      <c r="CH198" s="2">
        <f t="shared" si="108"/>
        <v>0</v>
      </c>
      <c r="CI198" s="2">
        <f t="shared" si="108"/>
        <v>0</v>
      </c>
      <c r="CJ198" s="2">
        <f t="shared" si="108"/>
        <v>0</v>
      </c>
      <c r="CK198" s="2">
        <f>SUMIFS(Import!CK$2:CK$237,Import!$F$2:$F$237,$F198,Import!$G$2:$G$237,$G198)</f>
        <v>0</v>
      </c>
      <c r="CL198" s="2">
        <f>SUMIFS(Import!CL$2:CL$237,Import!$F$2:$F$237,$F198,Import!$G$2:$G$237,$G198)</f>
        <v>0</v>
      </c>
      <c r="CM198" s="2">
        <f>SUMIFS(Import!CM$2:CM$237,Import!$F$2:$F$237,$F198,Import!$G$2:$G$237,$G198)</f>
        <v>0</v>
      </c>
      <c r="CN198" s="2">
        <f>SUMIFS(Import!CN$2:CN$237,Import!$F$2:$F$237,$F198,Import!$G$2:$G$237,$G198)</f>
        <v>0</v>
      </c>
      <c r="CO198" s="3">
        <f t="shared" si="109"/>
        <v>0</v>
      </c>
      <c r="CP198" s="3">
        <f t="shared" si="109"/>
        <v>0</v>
      </c>
      <c r="CQ198" s="3">
        <f t="shared" si="109"/>
        <v>0</v>
      </c>
      <c r="CR198" s="2">
        <f>SUMIFS(Import!CR$2:CR$237,Import!$F$2:$F$237,$F198,Import!$G$2:$G$237,$G198)</f>
        <v>0</v>
      </c>
      <c r="CS198" s="2">
        <f>SUMIFS(Import!CS$2:CS$237,Import!$F$2:$F$237,$F198,Import!$G$2:$G$237,$G198)</f>
        <v>0</v>
      </c>
      <c r="CT198" s="2">
        <f>SUMIFS(Import!CT$2:CT$237,Import!$F$2:$F$237,$F198,Import!$G$2:$G$237,$G198)</f>
        <v>0</v>
      </c>
    </row>
    <row r="199" spans="1:98" x14ac:dyDescent="0.25">
      <c r="A199" s="2" t="s">
        <v>38</v>
      </c>
      <c r="B199" s="2" t="s">
        <v>39</v>
      </c>
      <c r="C199" s="2">
        <v>2</v>
      </c>
      <c r="D199" s="2" t="s">
        <v>53</v>
      </c>
      <c r="E199" s="2">
        <v>47</v>
      </c>
      <c r="F199" s="2" t="s">
        <v>79</v>
      </c>
      <c r="G199" s="2">
        <v>4</v>
      </c>
      <c r="H199" s="2">
        <f>IF(SUMIFS(Import!H$2:H$237,Import!$F$2:$F$237,$F199,Import!$G$2:$G$237,$G199)=0,Data_T1!$H199,SUMIFS(Import!H$2:H$237,Import!$F$2:$F$237,$F199,Import!$G$2:$G$237,$G199))</f>
        <v>1182</v>
      </c>
      <c r="I199" s="2">
        <f>SUMIFS(Import!I$2:I$237,Import!$F$2:$F$237,$F199,Import!$G$2:$G$237,$G199)</f>
        <v>714</v>
      </c>
      <c r="J199" s="2">
        <f>SUMIFS(Import!J$2:J$237,Import!$F$2:$F$237,$F199,Import!$G$2:$G$237,$G199)</f>
        <v>60.41</v>
      </c>
      <c r="K199" s="2">
        <f>SUMIFS(Import!K$2:K$237,Import!$F$2:$F$237,$F199,Import!$G$2:$G$237,$G199)</f>
        <v>468</v>
      </c>
      <c r="L199" s="2">
        <f>SUMIFS(Import!L$2:L$237,Import!$F$2:$F$237,$F199,Import!$G$2:$G$237,$G199)</f>
        <v>39.590000000000003</v>
      </c>
      <c r="M199" s="2">
        <f>SUMIFS(Import!M$2:M$237,Import!$F$2:$F$237,$F199,Import!$G$2:$G$237,$G199)</f>
        <v>16</v>
      </c>
      <c r="N199" s="2">
        <f>SUMIFS(Import!N$2:N$237,Import!$F$2:$F$237,$F199,Import!$G$2:$G$237,$G199)</f>
        <v>1.35</v>
      </c>
      <c r="O199" s="2">
        <f>SUMIFS(Import!O$2:O$237,Import!$F$2:$F$237,$F199,Import!$G$2:$G$237,$G199)</f>
        <v>3.42</v>
      </c>
      <c r="P199" s="2">
        <f>SUMIFS(Import!P$2:P$237,Import!$F$2:$F$237,$F199,Import!$G$2:$G$237,$G199)</f>
        <v>10</v>
      </c>
      <c r="Q199" s="2">
        <f>SUMIFS(Import!Q$2:Q$237,Import!$F$2:$F$237,$F199,Import!$G$2:$G$237,$G199)</f>
        <v>0.85</v>
      </c>
      <c r="R199" s="2">
        <f>SUMIFS(Import!R$2:R$237,Import!$F$2:$F$237,$F199,Import!$G$2:$G$237,$G199)</f>
        <v>2.14</v>
      </c>
      <c r="S199" s="2">
        <f>SUMIFS(Import!S$2:S$237,Import!$F$2:$F$237,$F199,Import!$G$2:$G$237,$G199)</f>
        <v>442</v>
      </c>
      <c r="T199" s="2">
        <f>SUMIFS(Import!T$2:T$237,Import!$F$2:$F$237,$F199,Import!$G$2:$G$237,$G199)</f>
        <v>37.39</v>
      </c>
      <c r="U199" s="2">
        <f>SUMIFS(Import!U$2:U$237,Import!$F$2:$F$237,$F199,Import!$G$2:$G$237,$G199)</f>
        <v>94.44</v>
      </c>
      <c r="V199" s="2">
        <f>SUMIFS(Import!V$2:V$237,Import!$F$2:$F$237,$F199,Import!$G$2:$G$237,$G199)</f>
        <v>1</v>
      </c>
      <c r="W199" s="2" t="str">
        <f t="shared" si="99"/>
        <v>F</v>
      </c>
      <c r="X199" s="2" t="str">
        <f t="shared" si="99"/>
        <v>IRITI</v>
      </c>
      <c r="Y199" s="2" t="str">
        <f t="shared" si="99"/>
        <v>Teura</v>
      </c>
      <c r="Z199" s="2">
        <f>SUMIFS(Import!Z$2:Z$237,Import!$F$2:$F$237,$F199,Import!$G$2:$G$237,$G199)</f>
        <v>150</v>
      </c>
      <c r="AA199" s="2">
        <f>SUMIFS(Import!AA$2:AA$237,Import!$F$2:$F$237,$F199,Import!$G$2:$G$237,$G199)</f>
        <v>12.69</v>
      </c>
      <c r="AB199" s="2">
        <f>SUMIFS(Import!AB$2:AB$237,Import!$F$2:$F$237,$F199,Import!$G$2:$G$237,$G199)</f>
        <v>33.94</v>
      </c>
      <c r="AC199" s="2">
        <f>SUMIFS(Import!AC$2:AC$237,Import!$F$2:$F$237,$F199,Import!$G$2:$G$237,$G199)</f>
        <v>3</v>
      </c>
      <c r="AD199" s="2" t="str">
        <f t="shared" si="100"/>
        <v>F</v>
      </c>
      <c r="AE199" s="2" t="str">
        <f t="shared" si="100"/>
        <v>SANQUER</v>
      </c>
      <c r="AF199" s="2" t="str">
        <f t="shared" si="100"/>
        <v>Nicole</v>
      </c>
      <c r="AG199" s="2">
        <f>SUMIFS(Import!AG$2:AG$237,Import!$F$2:$F$237,$F199,Import!$G$2:$G$237,$G199)</f>
        <v>292</v>
      </c>
      <c r="AH199" s="2">
        <f>SUMIFS(Import!AH$2:AH$237,Import!$F$2:$F$237,$F199,Import!$G$2:$G$237,$G199)</f>
        <v>24.7</v>
      </c>
      <c r="AI199" s="2">
        <f>SUMIFS(Import!AI$2:AI$237,Import!$F$2:$F$237,$F199,Import!$G$2:$G$237,$G199)</f>
        <v>66.06</v>
      </c>
      <c r="AJ199" s="2">
        <f>SUMIFS(Import!AJ$2:AJ$237,Import!$F$2:$F$237,$F199,Import!$G$2:$G$237,$G199)</f>
        <v>0</v>
      </c>
      <c r="AK199" s="2">
        <f t="shared" si="101"/>
        <v>0</v>
      </c>
      <c r="AL199" s="2">
        <f t="shared" si="101"/>
        <v>0</v>
      </c>
      <c r="AM199" s="2">
        <f t="shared" si="101"/>
        <v>0</v>
      </c>
      <c r="AN199" s="2">
        <f>SUMIFS(Import!AN$2:AN$237,Import!$F$2:$F$237,$F199,Import!$G$2:$G$237,$G199)</f>
        <v>0</v>
      </c>
      <c r="AO199" s="2">
        <f>SUMIFS(Import!AO$2:AO$237,Import!$F$2:$F$237,$F199,Import!$G$2:$G$237,$G199)</f>
        <v>0</v>
      </c>
      <c r="AP199" s="2">
        <f>SUMIFS(Import!AP$2:AP$237,Import!$F$2:$F$237,$F199,Import!$G$2:$G$237,$G199)</f>
        <v>0</v>
      </c>
      <c r="AQ199" s="2">
        <f>SUMIFS(Import!AQ$2:AQ$237,Import!$F$2:$F$237,$F199,Import!$G$2:$G$237,$G199)</f>
        <v>0</v>
      </c>
      <c r="AR199" s="2">
        <f t="shared" si="102"/>
        <v>0</v>
      </c>
      <c r="AS199" s="2">
        <f t="shared" si="102"/>
        <v>0</v>
      </c>
      <c r="AT199" s="2">
        <f t="shared" si="102"/>
        <v>0</v>
      </c>
      <c r="AU199" s="2">
        <f>SUMIFS(Import!AU$2:AU$237,Import!$F$2:$F$237,$F199,Import!$G$2:$G$237,$G199)</f>
        <v>0</v>
      </c>
      <c r="AV199" s="2">
        <f>SUMIFS(Import!AV$2:AV$237,Import!$F$2:$F$237,$F199,Import!$G$2:$G$237,$G199)</f>
        <v>0</v>
      </c>
      <c r="AW199" s="2">
        <f>SUMIFS(Import!AW$2:AW$237,Import!$F$2:$F$237,$F199,Import!$G$2:$G$237,$G199)</f>
        <v>0</v>
      </c>
      <c r="AX199" s="2">
        <f>SUMIFS(Import!AX$2:AX$237,Import!$F$2:$F$237,$F199,Import!$G$2:$G$237,$G199)</f>
        <v>0</v>
      </c>
      <c r="AY199" s="2">
        <f t="shared" si="103"/>
        <v>0</v>
      </c>
      <c r="AZ199" s="2">
        <f t="shared" si="103"/>
        <v>0</v>
      </c>
      <c r="BA199" s="2">
        <f t="shared" si="103"/>
        <v>0</v>
      </c>
      <c r="BB199" s="2">
        <f>SUMIFS(Import!BB$2:BB$237,Import!$F$2:$F$237,$F199,Import!$G$2:$G$237,$G199)</f>
        <v>0</v>
      </c>
      <c r="BC199" s="2">
        <f>SUMIFS(Import!BC$2:BC$237,Import!$F$2:$F$237,$F199,Import!$G$2:$G$237,$G199)</f>
        <v>0</v>
      </c>
      <c r="BD199" s="2">
        <f>SUMIFS(Import!BD$2:BD$237,Import!$F$2:$F$237,$F199,Import!$G$2:$G$237,$G199)</f>
        <v>0</v>
      </c>
      <c r="BE199" s="2">
        <f>SUMIFS(Import!BE$2:BE$237,Import!$F$2:$F$237,$F199,Import!$G$2:$G$237,$G199)</f>
        <v>0</v>
      </c>
      <c r="BF199" s="2">
        <f t="shared" si="104"/>
        <v>0</v>
      </c>
      <c r="BG199" s="2">
        <f t="shared" si="104"/>
        <v>0</v>
      </c>
      <c r="BH199" s="2">
        <f t="shared" si="104"/>
        <v>0</v>
      </c>
      <c r="BI199" s="2">
        <f>SUMIFS(Import!BI$2:BI$237,Import!$F$2:$F$237,$F199,Import!$G$2:$G$237,$G199)</f>
        <v>0</v>
      </c>
      <c r="BJ199" s="2">
        <f>SUMIFS(Import!BJ$2:BJ$237,Import!$F$2:$F$237,$F199,Import!$G$2:$G$237,$G199)</f>
        <v>0</v>
      </c>
      <c r="BK199" s="2">
        <f>SUMIFS(Import!BK$2:BK$237,Import!$F$2:$F$237,$F199,Import!$G$2:$G$237,$G199)</f>
        <v>0</v>
      </c>
      <c r="BL199" s="2">
        <f>SUMIFS(Import!BL$2:BL$237,Import!$F$2:$F$237,$F199,Import!$G$2:$G$237,$G199)</f>
        <v>0</v>
      </c>
      <c r="BM199" s="2">
        <f t="shared" si="105"/>
        <v>0</v>
      </c>
      <c r="BN199" s="2">
        <f t="shared" si="105"/>
        <v>0</v>
      </c>
      <c r="BO199" s="2">
        <f t="shared" si="105"/>
        <v>0</v>
      </c>
      <c r="BP199" s="2">
        <f>SUMIFS(Import!BP$2:BP$237,Import!$F$2:$F$237,$F199,Import!$G$2:$G$237,$G199)</f>
        <v>0</v>
      </c>
      <c r="BQ199" s="2">
        <f>SUMIFS(Import!BQ$2:BQ$237,Import!$F$2:$F$237,$F199,Import!$G$2:$G$237,$G199)</f>
        <v>0</v>
      </c>
      <c r="BR199" s="2">
        <f>SUMIFS(Import!BR$2:BR$237,Import!$F$2:$F$237,$F199,Import!$G$2:$G$237,$G199)</f>
        <v>0</v>
      </c>
      <c r="BS199" s="2">
        <f>SUMIFS(Import!BS$2:BS$237,Import!$F$2:$F$237,$F199,Import!$G$2:$G$237,$G199)</f>
        <v>0</v>
      </c>
      <c r="BT199" s="2">
        <f t="shared" si="106"/>
        <v>0</v>
      </c>
      <c r="BU199" s="2">
        <f t="shared" si="106"/>
        <v>0</v>
      </c>
      <c r="BV199" s="2">
        <f t="shared" si="106"/>
        <v>0</v>
      </c>
      <c r="BW199" s="2">
        <f>SUMIFS(Import!BW$2:BW$237,Import!$F$2:$F$237,$F199,Import!$G$2:$G$237,$G199)</f>
        <v>0</v>
      </c>
      <c r="BX199" s="2">
        <f>SUMIFS(Import!BX$2:BX$237,Import!$F$2:$F$237,$F199,Import!$G$2:$G$237,$G199)</f>
        <v>0</v>
      </c>
      <c r="BY199" s="2">
        <f>SUMIFS(Import!BY$2:BY$237,Import!$F$2:$F$237,$F199,Import!$G$2:$G$237,$G199)</f>
        <v>0</v>
      </c>
      <c r="BZ199" s="2">
        <f>SUMIFS(Import!BZ$2:BZ$237,Import!$F$2:$F$237,$F199,Import!$G$2:$G$237,$G199)</f>
        <v>0</v>
      </c>
      <c r="CA199" s="2">
        <f t="shared" si="107"/>
        <v>0</v>
      </c>
      <c r="CB199" s="2">
        <f t="shared" si="107"/>
        <v>0</v>
      </c>
      <c r="CC199" s="2">
        <f t="shared" si="107"/>
        <v>0</v>
      </c>
      <c r="CD199" s="2">
        <f>SUMIFS(Import!CD$2:CD$237,Import!$F$2:$F$237,$F199,Import!$G$2:$G$237,$G199)</f>
        <v>0</v>
      </c>
      <c r="CE199" s="2">
        <f>SUMIFS(Import!CE$2:CE$237,Import!$F$2:$F$237,$F199,Import!$G$2:$G$237,$G199)</f>
        <v>0</v>
      </c>
      <c r="CF199" s="2">
        <f>SUMIFS(Import!CF$2:CF$237,Import!$F$2:$F$237,$F199,Import!$G$2:$G$237,$G199)</f>
        <v>0</v>
      </c>
      <c r="CG199" s="2">
        <f>SUMIFS(Import!CG$2:CG$237,Import!$F$2:$F$237,$F199,Import!$G$2:$G$237,$G199)</f>
        <v>0</v>
      </c>
      <c r="CH199" s="2">
        <f t="shared" si="108"/>
        <v>0</v>
      </c>
      <c r="CI199" s="2">
        <f t="shared" si="108"/>
        <v>0</v>
      </c>
      <c r="CJ199" s="2">
        <f t="shared" si="108"/>
        <v>0</v>
      </c>
      <c r="CK199" s="2">
        <f>SUMIFS(Import!CK$2:CK$237,Import!$F$2:$F$237,$F199,Import!$G$2:$G$237,$G199)</f>
        <v>0</v>
      </c>
      <c r="CL199" s="2">
        <f>SUMIFS(Import!CL$2:CL$237,Import!$F$2:$F$237,$F199,Import!$G$2:$G$237,$G199)</f>
        <v>0</v>
      </c>
      <c r="CM199" s="2">
        <f>SUMIFS(Import!CM$2:CM$237,Import!$F$2:$F$237,$F199,Import!$G$2:$G$237,$G199)</f>
        <v>0</v>
      </c>
      <c r="CN199" s="2">
        <f>SUMIFS(Import!CN$2:CN$237,Import!$F$2:$F$237,$F199,Import!$G$2:$G$237,$G199)</f>
        <v>0</v>
      </c>
      <c r="CO199" s="3">
        <f t="shared" si="109"/>
        <v>0</v>
      </c>
      <c r="CP199" s="3">
        <f t="shared" si="109"/>
        <v>0</v>
      </c>
      <c r="CQ199" s="3">
        <f t="shared" si="109"/>
        <v>0</v>
      </c>
      <c r="CR199" s="2">
        <f>SUMIFS(Import!CR$2:CR$237,Import!$F$2:$F$237,$F199,Import!$G$2:$G$237,$G199)</f>
        <v>0</v>
      </c>
      <c r="CS199" s="2">
        <f>SUMIFS(Import!CS$2:CS$237,Import!$F$2:$F$237,$F199,Import!$G$2:$G$237,$G199)</f>
        <v>0</v>
      </c>
      <c r="CT199" s="2">
        <f>SUMIFS(Import!CT$2:CT$237,Import!$F$2:$F$237,$F199,Import!$G$2:$G$237,$G199)</f>
        <v>0</v>
      </c>
    </row>
    <row r="200" spans="1:98" x14ac:dyDescent="0.25">
      <c r="A200" s="2" t="s">
        <v>38</v>
      </c>
      <c r="B200" s="2" t="s">
        <v>39</v>
      </c>
      <c r="C200" s="2">
        <v>2</v>
      </c>
      <c r="D200" s="2" t="s">
        <v>53</v>
      </c>
      <c r="E200" s="2">
        <v>47</v>
      </c>
      <c r="F200" s="2" t="s">
        <v>79</v>
      </c>
      <c r="G200" s="2">
        <v>5</v>
      </c>
      <c r="H200" s="2">
        <f>IF(SUMIFS(Import!H$2:H$237,Import!$F$2:$F$237,$F200,Import!$G$2:$G$237,$G200)=0,Data_T1!$H200,SUMIFS(Import!H$2:H$237,Import!$F$2:$F$237,$F200,Import!$G$2:$G$237,$G200))</f>
        <v>1697</v>
      </c>
      <c r="I200" s="2">
        <f>SUMIFS(Import!I$2:I$237,Import!$F$2:$F$237,$F200,Import!$G$2:$G$237,$G200)</f>
        <v>1131</v>
      </c>
      <c r="J200" s="2">
        <f>SUMIFS(Import!J$2:J$237,Import!$F$2:$F$237,$F200,Import!$G$2:$G$237,$G200)</f>
        <v>66.650000000000006</v>
      </c>
      <c r="K200" s="2">
        <f>SUMIFS(Import!K$2:K$237,Import!$F$2:$F$237,$F200,Import!$G$2:$G$237,$G200)</f>
        <v>566</v>
      </c>
      <c r="L200" s="2">
        <f>SUMIFS(Import!L$2:L$237,Import!$F$2:$F$237,$F200,Import!$G$2:$G$237,$G200)</f>
        <v>33.35</v>
      </c>
      <c r="M200" s="2">
        <f>SUMIFS(Import!M$2:M$237,Import!$F$2:$F$237,$F200,Import!$G$2:$G$237,$G200)</f>
        <v>10</v>
      </c>
      <c r="N200" s="2">
        <f>SUMIFS(Import!N$2:N$237,Import!$F$2:$F$237,$F200,Import!$G$2:$G$237,$G200)</f>
        <v>0.59</v>
      </c>
      <c r="O200" s="2">
        <f>SUMIFS(Import!O$2:O$237,Import!$F$2:$F$237,$F200,Import!$G$2:$G$237,$G200)</f>
        <v>1.77</v>
      </c>
      <c r="P200" s="2">
        <f>SUMIFS(Import!P$2:P$237,Import!$F$2:$F$237,$F200,Import!$G$2:$G$237,$G200)</f>
        <v>7</v>
      </c>
      <c r="Q200" s="2">
        <f>SUMIFS(Import!Q$2:Q$237,Import!$F$2:$F$237,$F200,Import!$G$2:$G$237,$G200)</f>
        <v>0.41</v>
      </c>
      <c r="R200" s="2">
        <f>SUMIFS(Import!R$2:R$237,Import!$F$2:$F$237,$F200,Import!$G$2:$G$237,$G200)</f>
        <v>1.24</v>
      </c>
      <c r="S200" s="2">
        <f>SUMIFS(Import!S$2:S$237,Import!$F$2:$F$237,$F200,Import!$G$2:$G$237,$G200)</f>
        <v>549</v>
      </c>
      <c r="T200" s="2">
        <f>SUMIFS(Import!T$2:T$237,Import!$F$2:$F$237,$F200,Import!$G$2:$G$237,$G200)</f>
        <v>32.35</v>
      </c>
      <c r="U200" s="2">
        <f>SUMIFS(Import!U$2:U$237,Import!$F$2:$F$237,$F200,Import!$G$2:$G$237,$G200)</f>
        <v>97</v>
      </c>
      <c r="V200" s="2">
        <f>SUMIFS(Import!V$2:V$237,Import!$F$2:$F$237,$F200,Import!$G$2:$G$237,$G200)</f>
        <v>1</v>
      </c>
      <c r="W200" s="2" t="str">
        <f t="shared" si="99"/>
        <v>F</v>
      </c>
      <c r="X200" s="2" t="str">
        <f t="shared" si="99"/>
        <v>IRITI</v>
      </c>
      <c r="Y200" s="2" t="str">
        <f t="shared" si="99"/>
        <v>Teura</v>
      </c>
      <c r="Z200" s="2">
        <f>SUMIFS(Import!Z$2:Z$237,Import!$F$2:$F$237,$F200,Import!$G$2:$G$237,$G200)</f>
        <v>272</v>
      </c>
      <c r="AA200" s="2">
        <f>SUMIFS(Import!AA$2:AA$237,Import!$F$2:$F$237,$F200,Import!$G$2:$G$237,$G200)</f>
        <v>16.03</v>
      </c>
      <c r="AB200" s="2">
        <f>SUMIFS(Import!AB$2:AB$237,Import!$F$2:$F$237,$F200,Import!$G$2:$G$237,$G200)</f>
        <v>49.54</v>
      </c>
      <c r="AC200" s="2">
        <f>SUMIFS(Import!AC$2:AC$237,Import!$F$2:$F$237,$F200,Import!$G$2:$G$237,$G200)</f>
        <v>3</v>
      </c>
      <c r="AD200" s="2" t="str">
        <f t="shared" si="100"/>
        <v>F</v>
      </c>
      <c r="AE200" s="2" t="str">
        <f t="shared" si="100"/>
        <v>SANQUER</v>
      </c>
      <c r="AF200" s="2" t="str">
        <f t="shared" si="100"/>
        <v>Nicole</v>
      </c>
      <c r="AG200" s="2">
        <f>SUMIFS(Import!AG$2:AG$237,Import!$F$2:$F$237,$F200,Import!$G$2:$G$237,$G200)</f>
        <v>277</v>
      </c>
      <c r="AH200" s="2">
        <f>SUMIFS(Import!AH$2:AH$237,Import!$F$2:$F$237,$F200,Import!$G$2:$G$237,$G200)</f>
        <v>16.32</v>
      </c>
      <c r="AI200" s="2">
        <f>SUMIFS(Import!AI$2:AI$237,Import!$F$2:$F$237,$F200,Import!$G$2:$G$237,$G200)</f>
        <v>50.46</v>
      </c>
      <c r="AJ200" s="2">
        <f>SUMIFS(Import!AJ$2:AJ$237,Import!$F$2:$F$237,$F200,Import!$G$2:$G$237,$G200)</f>
        <v>0</v>
      </c>
      <c r="AK200" s="2">
        <f t="shared" si="101"/>
        <v>0</v>
      </c>
      <c r="AL200" s="2">
        <f t="shared" si="101"/>
        <v>0</v>
      </c>
      <c r="AM200" s="2">
        <f t="shared" si="101"/>
        <v>0</v>
      </c>
      <c r="AN200" s="2">
        <f>SUMIFS(Import!AN$2:AN$237,Import!$F$2:$F$237,$F200,Import!$G$2:$G$237,$G200)</f>
        <v>0</v>
      </c>
      <c r="AO200" s="2">
        <f>SUMIFS(Import!AO$2:AO$237,Import!$F$2:$F$237,$F200,Import!$G$2:$G$237,$G200)</f>
        <v>0</v>
      </c>
      <c r="AP200" s="2">
        <f>SUMIFS(Import!AP$2:AP$237,Import!$F$2:$F$237,$F200,Import!$G$2:$G$237,$G200)</f>
        <v>0</v>
      </c>
      <c r="AQ200" s="2">
        <f>SUMIFS(Import!AQ$2:AQ$237,Import!$F$2:$F$237,$F200,Import!$G$2:$G$237,$G200)</f>
        <v>0</v>
      </c>
      <c r="AR200" s="2">
        <f t="shared" si="102"/>
        <v>0</v>
      </c>
      <c r="AS200" s="2">
        <f t="shared" si="102"/>
        <v>0</v>
      </c>
      <c r="AT200" s="2">
        <f t="shared" si="102"/>
        <v>0</v>
      </c>
      <c r="AU200" s="2">
        <f>SUMIFS(Import!AU$2:AU$237,Import!$F$2:$F$237,$F200,Import!$G$2:$G$237,$G200)</f>
        <v>0</v>
      </c>
      <c r="AV200" s="2">
        <f>SUMIFS(Import!AV$2:AV$237,Import!$F$2:$F$237,$F200,Import!$G$2:$G$237,$G200)</f>
        <v>0</v>
      </c>
      <c r="AW200" s="2">
        <f>SUMIFS(Import!AW$2:AW$237,Import!$F$2:$F$237,$F200,Import!$G$2:$G$237,$G200)</f>
        <v>0</v>
      </c>
      <c r="AX200" s="2">
        <f>SUMIFS(Import!AX$2:AX$237,Import!$F$2:$F$237,$F200,Import!$G$2:$G$237,$G200)</f>
        <v>0</v>
      </c>
      <c r="AY200" s="2">
        <f t="shared" si="103"/>
        <v>0</v>
      </c>
      <c r="AZ200" s="2">
        <f t="shared" si="103"/>
        <v>0</v>
      </c>
      <c r="BA200" s="2">
        <f t="shared" si="103"/>
        <v>0</v>
      </c>
      <c r="BB200" s="2">
        <f>SUMIFS(Import!BB$2:BB$237,Import!$F$2:$F$237,$F200,Import!$G$2:$G$237,$G200)</f>
        <v>0</v>
      </c>
      <c r="BC200" s="2">
        <f>SUMIFS(Import!BC$2:BC$237,Import!$F$2:$F$237,$F200,Import!$G$2:$G$237,$G200)</f>
        <v>0</v>
      </c>
      <c r="BD200" s="2">
        <f>SUMIFS(Import!BD$2:BD$237,Import!$F$2:$F$237,$F200,Import!$G$2:$G$237,$G200)</f>
        <v>0</v>
      </c>
      <c r="BE200" s="2">
        <f>SUMIFS(Import!BE$2:BE$237,Import!$F$2:$F$237,$F200,Import!$G$2:$G$237,$G200)</f>
        <v>0</v>
      </c>
      <c r="BF200" s="2">
        <f t="shared" si="104"/>
        <v>0</v>
      </c>
      <c r="BG200" s="2">
        <f t="shared" si="104"/>
        <v>0</v>
      </c>
      <c r="BH200" s="2">
        <f t="shared" si="104"/>
        <v>0</v>
      </c>
      <c r="BI200" s="2">
        <f>SUMIFS(Import!BI$2:BI$237,Import!$F$2:$F$237,$F200,Import!$G$2:$G$237,$G200)</f>
        <v>0</v>
      </c>
      <c r="BJ200" s="2">
        <f>SUMIFS(Import!BJ$2:BJ$237,Import!$F$2:$F$237,$F200,Import!$G$2:$G$237,$G200)</f>
        <v>0</v>
      </c>
      <c r="BK200" s="2">
        <f>SUMIFS(Import!BK$2:BK$237,Import!$F$2:$F$237,$F200,Import!$G$2:$G$237,$G200)</f>
        <v>0</v>
      </c>
      <c r="BL200" s="2">
        <f>SUMIFS(Import!BL$2:BL$237,Import!$F$2:$F$237,$F200,Import!$G$2:$G$237,$G200)</f>
        <v>0</v>
      </c>
      <c r="BM200" s="2">
        <f t="shared" si="105"/>
        <v>0</v>
      </c>
      <c r="BN200" s="2">
        <f t="shared" si="105"/>
        <v>0</v>
      </c>
      <c r="BO200" s="2">
        <f t="shared" si="105"/>
        <v>0</v>
      </c>
      <c r="BP200" s="2">
        <f>SUMIFS(Import!BP$2:BP$237,Import!$F$2:$F$237,$F200,Import!$G$2:$G$237,$G200)</f>
        <v>0</v>
      </c>
      <c r="BQ200" s="2">
        <f>SUMIFS(Import!BQ$2:BQ$237,Import!$F$2:$F$237,$F200,Import!$G$2:$G$237,$G200)</f>
        <v>0</v>
      </c>
      <c r="BR200" s="2">
        <f>SUMIFS(Import!BR$2:BR$237,Import!$F$2:$F$237,$F200,Import!$G$2:$G$237,$G200)</f>
        <v>0</v>
      </c>
      <c r="BS200" s="2">
        <f>SUMIFS(Import!BS$2:BS$237,Import!$F$2:$F$237,$F200,Import!$G$2:$G$237,$G200)</f>
        <v>0</v>
      </c>
      <c r="BT200" s="2">
        <f t="shared" si="106"/>
        <v>0</v>
      </c>
      <c r="BU200" s="2">
        <f t="shared" si="106"/>
        <v>0</v>
      </c>
      <c r="BV200" s="2">
        <f t="shared" si="106"/>
        <v>0</v>
      </c>
      <c r="BW200" s="2">
        <f>SUMIFS(Import!BW$2:BW$237,Import!$F$2:$F$237,$F200,Import!$G$2:$G$237,$G200)</f>
        <v>0</v>
      </c>
      <c r="BX200" s="2">
        <f>SUMIFS(Import!BX$2:BX$237,Import!$F$2:$F$237,$F200,Import!$G$2:$G$237,$G200)</f>
        <v>0</v>
      </c>
      <c r="BY200" s="2">
        <f>SUMIFS(Import!BY$2:BY$237,Import!$F$2:$F$237,$F200,Import!$G$2:$G$237,$G200)</f>
        <v>0</v>
      </c>
      <c r="BZ200" s="2">
        <f>SUMIFS(Import!BZ$2:BZ$237,Import!$F$2:$F$237,$F200,Import!$G$2:$G$237,$G200)</f>
        <v>0</v>
      </c>
      <c r="CA200" s="2">
        <f t="shared" si="107"/>
        <v>0</v>
      </c>
      <c r="CB200" s="2">
        <f t="shared" si="107"/>
        <v>0</v>
      </c>
      <c r="CC200" s="2">
        <f t="shared" si="107"/>
        <v>0</v>
      </c>
      <c r="CD200" s="2">
        <f>SUMIFS(Import!CD$2:CD$237,Import!$F$2:$F$237,$F200,Import!$G$2:$G$237,$G200)</f>
        <v>0</v>
      </c>
      <c r="CE200" s="2">
        <f>SUMIFS(Import!CE$2:CE$237,Import!$F$2:$F$237,$F200,Import!$G$2:$G$237,$G200)</f>
        <v>0</v>
      </c>
      <c r="CF200" s="2">
        <f>SUMIFS(Import!CF$2:CF$237,Import!$F$2:$F$237,$F200,Import!$G$2:$G$237,$G200)</f>
        <v>0</v>
      </c>
      <c r="CG200" s="2">
        <f>SUMIFS(Import!CG$2:CG$237,Import!$F$2:$F$237,$F200,Import!$G$2:$G$237,$G200)</f>
        <v>0</v>
      </c>
      <c r="CH200" s="2">
        <f t="shared" si="108"/>
        <v>0</v>
      </c>
      <c r="CI200" s="2">
        <f t="shared" si="108"/>
        <v>0</v>
      </c>
      <c r="CJ200" s="2">
        <f t="shared" si="108"/>
        <v>0</v>
      </c>
      <c r="CK200" s="2">
        <f>SUMIFS(Import!CK$2:CK$237,Import!$F$2:$F$237,$F200,Import!$G$2:$G$237,$G200)</f>
        <v>0</v>
      </c>
      <c r="CL200" s="2">
        <f>SUMIFS(Import!CL$2:CL$237,Import!$F$2:$F$237,$F200,Import!$G$2:$G$237,$G200)</f>
        <v>0</v>
      </c>
      <c r="CM200" s="2">
        <f>SUMIFS(Import!CM$2:CM$237,Import!$F$2:$F$237,$F200,Import!$G$2:$G$237,$G200)</f>
        <v>0</v>
      </c>
      <c r="CN200" s="2">
        <f>SUMIFS(Import!CN$2:CN$237,Import!$F$2:$F$237,$F200,Import!$G$2:$G$237,$G200)</f>
        <v>0</v>
      </c>
      <c r="CO200" s="3">
        <f t="shared" si="109"/>
        <v>0</v>
      </c>
      <c r="CP200" s="3">
        <f t="shared" si="109"/>
        <v>0</v>
      </c>
      <c r="CQ200" s="3">
        <f t="shared" si="109"/>
        <v>0</v>
      </c>
      <c r="CR200" s="2">
        <f>SUMIFS(Import!CR$2:CR$237,Import!$F$2:$F$237,$F200,Import!$G$2:$G$237,$G200)</f>
        <v>0</v>
      </c>
      <c r="CS200" s="2">
        <f>SUMIFS(Import!CS$2:CS$237,Import!$F$2:$F$237,$F200,Import!$G$2:$G$237,$G200)</f>
        <v>0</v>
      </c>
      <c r="CT200" s="2">
        <f>SUMIFS(Import!CT$2:CT$237,Import!$F$2:$F$237,$F200,Import!$G$2:$G$237,$G200)</f>
        <v>0</v>
      </c>
    </row>
    <row r="201" spans="1:98" x14ac:dyDescent="0.25">
      <c r="A201" s="2" t="s">
        <v>38</v>
      </c>
      <c r="B201" s="2" t="s">
        <v>39</v>
      </c>
      <c r="C201" s="2">
        <v>2</v>
      </c>
      <c r="D201" s="2" t="s">
        <v>53</v>
      </c>
      <c r="E201" s="2">
        <v>47</v>
      </c>
      <c r="F201" s="2" t="s">
        <v>79</v>
      </c>
      <c r="G201" s="2">
        <v>6</v>
      </c>
      <c r="H201" s="2">
        <f>IF(SUMIFS(Import!H$2:H$237,Import!$F$2:$F$237,$F201,Import!$G$2:$G$237,$G201)=0,Data_T1!$H201,SUMIFS(Import!H$2:H$237,Import!$F$2:$F$237,$F201,Import!$G$2:$G$237,$G201))</f>
        <v>1568</v>
      </c>
      <c r="I201" s="2">
        <f>SUMIFS(Import!I$2:I$237,Import!$F$2:$F$237,$F201,Import!$G$2:$G$237,$G201)</f>
        <v>874</v>
      </c>
      <c r="J201" s="2">
        <f>SUMIFS(Import!J$2:J$237,Import!$F$2:$F$237,$F201,Import!$G$2:$G$237,$G201)</f>
        <v>55.74</v>
      </c>
      <c r="K201" s="2">
        <f>SUMIFS(Import!K$2:K$237,Import!$F$2:$F$237,$F201,Import!$G$2:$G$237,$G201)</f>
        <v>694</v>
      </c>
      <c r="L201" s="2">
        <f>SUMIFS(Import!L$2:L$237,Import!$F$2:$F$237,$F201,Import!$G$2:$G$237,$G201)</f>
        <v>44.26</v>
      </c>
      <c r="M201" s="2">
        <f>SUMIFS(Import!M$2:M$237,Import!$F$2:$F$237,$F201,Import!$G$2:$G$237,$G201)</f>
        <v>12</v>
      </c>
      <c r="N201" s="2">
        <f>SUMIFS(Import!N$2:N$237,Import!$F$2:$F$237,$F201,Import!$G$2:$G$237,$G201)</f>
        <v>0.77</v>
      </c>
      <c r="O201" s="2">
        <f>SUMIFS(Import!O$2:O$237,Import!$F$2:$F$237,$F201,Import!$G$2:$G$237,$G201)</f>
        <v>1.73</v>
      </c>
      <c r="P201" s="2">
        <f>SUMIFS(Import!P$2:P$237,Import!$F$2:$F$237,$F201,Import!$G$2:$G$237,$G201)</f>
        <v>23</v>
      </c>
      <c r="Q201" s="2">
        <f>SUMIFS(Import!Q$2:Q$237,Import!$F$2:$F$237,$F201,Import!$G$2:$G$237,$G201)</f>
        <v>1.47</v>
      </c>
      <c r="R201" s="2">
        <f>SUMIFS(Import!R$2:R$237,Import!$F$2:$F$237,$F201,Import!$G$2:$G$237,$G201)</f>
        <v>3.31</v>
      </c>
      <c r="S201" s="2">
        <f>SUMIFS(Import!S$2:S$237,Import!$F$2:$F$237,$F201,Import!$G$2:$G$237,$G201)</f>
        <v>659</v>
      </c>
      <c r="T201" s="2">
        <f>SUMIFS(Import!T$2:T$237,Import!$F$2:$F$237,$F201,Import!$G$2:$G$237,$G201)</f>
        <v>42.03</v>
      </c>
      <c r="U201" s="2">
        <f>SUMIFS(Import!U$2:U$237,Import!$F$2:$F$237,$F201,Import!$G$2:$G$237,$G201)</f>
        <v>94.96</v>
      </c>
      <c r="V201" s="2">
        <f>SUMIFS(Import!V$2:V$237,Import!$F$2:$F$237,$F201,Import!$G$2:$G$237,$G201)</f>
        <v>1</v>
      </c>
      <c r="W201" s="2" t="str">
        <f t="shared" si="99"/>
        <v>F</v>
      </c>
      <c r="X201" s="2" t="str">
        <f t="shared" si="99"/>
        <v>IRITI</v>
      </c>
      <c r="Y201" s="2" t="str">
        <f t="shared" si="99"/>
        <v>Teura</v>
      </c>
      <c r="Z201" s="2">
        <f>SUMIFS(Import!Z$2:Z$237,Import!$F$2:$F$237,$F201,Import!$G$2:$G$237,$G201)</f>
        <v>276</v>
      </c>
      <c r="AA201" s="2">
        <f>SUMIFS(Import!AA$2:AA$237,Import!$F$2:$F$237,$F201,Import!$G$2:$G$237,$G201)</f>
        <v>17.600000000000001</v>
      </c>
      <c r="AB201" s="2">
        <f>SUMIFS(Import!AB$2:AB$237,Import!$F$2:$F$237,$F201,Import!$G$2:$G$237,$G201)</f>
        <v>41.88</v>
      </c>
      <c r="AC201" s="2">
        <f>SUMIFS(Import!AC$2:AC$237,Import!$F$2:$F$237,$F201,Import!$G$2:$G$237,$G201)</f>
        <v>3</v>
      </c>
      <c r="AD201" s="2" t="str">
        <f t="shared" si="100"/>
        <v>F</v>
      </c>
      <c r="AE201" s="2" t="str">
        <f t="shared" si="100"/>
        <v>SANQUER</v>
      </c>
      <c r="AF201" s="2" t="str">
        <f t="shared" si="100"/>
        <v>Nicole</v>
      </c>
      <c r="AG201" s="2">
        <f>SUMIFS(Import!AG$2:AG$237,Import!$F$2:$F$237,$F201,Import!$G$2:$G$237,$G201)</f>
        <v>383</v>
      </c>
      <c r="AH201" s="2">
        <f>SUMIFS(Import!AH$2:AH$237,Import!$F$2:$F$237,$F201,Import!$G$2:$G$237,$G201)</f>
        <v>24.43</v>
      </c>
      <c r="AI201" s="2">
        <f>SUMIFS(Import!AI$2:AI$237,Import!$F$2:$F$237,$F201,Import!$G$2:$G$237,$G201)</f>
        <v>58.12</v>
      </c>
      <c r="AJ201" s="2">
        <f>SUMIFS(Import!AJ$2:AJ$237,Import!$F$2:$F$237,$F201,Import!$G$2:$G$237,$G201)</f>
        <v>0</v>
      </c>
      <c r="AK201" s="2">
        <f t="shared" si="101"/>
        <v>0</v>
      </c>
      <c r="AL201" s="2">
        <f t="shared" si="101"/>
        <v>0</v>
      </c>
      <c r="AM201" s="2">
        <f t="shared" si="101"/>
        <v>0</v>
      </c>
      <c r="AN201" s="2">
        <f>SUMIFS(Import!AN$2:AN$237,Import!$F$2:$F$237,$F201,Import!$G$2:$G$237,$G201)</f>
        <v>0</v>
      </c>
      <c r="AO201" s="2">
        <f>SUMIFS(Import!AO$2:AO$237,Import!$F$2:$F$237,$F201,Import!$G$2:$G$237,$G201)</f>
        <v>0</v>
      </c>
      <c r="AP201" s="2">
        <f>SUMIFS(Import!AP$2:AP$237,Import!$F$2:$F$237,$F201,Import!$G$2:$G$237,$G201)</f>
        <v>0</v>
      </c>
      <c r="AQ201" s="2">
        <f>SUMIFS(Import!AQ$2:AQ$237,Import!$F$2:$F$237,$F201,Import!$G$2:$G$237,$G201)</f>
        <v>0</v>
      </c>
      <c r="AR201" s="2">
        <f t="shared" si="102"/>
        <v>0</v>
      </c>
      <c r="AS201" s="2">
        <f t="shared" si="102"/>
        <v>0</v>
      </c>
      <c r="AT201" s="2">
        <f t="shared" si="102"/>
        <v>0</v>
      </c>
      <c r="AU201" s="2">
        <f>SUMIFS(Import!AU$2:AU$237,Import!$F$2:$F$237,$F201,Import!$G$2:$G$237,$G201)</f>
        <v>0</v>
      </c>
      <c r="AV201" s="2">
        <f>SUMIFS(Import!AV$2:AV$237,Import!$F$2:$F$237,$F201,Import!$G$2:$G$237,$G201)</f>
        <v>0</v>
      </c>
      <c r="AW201" s="2">
        <f>SUMIFS(Import!AW$2:AW$237,Import!$F$2:$F$237,$F201,Import!$G$2:$G$237,$G201)</f>
        <v>0</v>
      </c>
      <c r="AX201" s="2">
        <f>SUMIFS(Import!AX$2:AX$237,Import!$F$2:$F$237,$F201,Import!$G$2:$G$237,$G201)</f>
        <v>0</v>
      </c>
      <c r="AY201" s="2">
        <f t="shared" si="103"/>
        <v>0</v>
      </c>
      <c r="AZ201" s="2">
        <f t="shared" si="103"/>
        <v>0</v>
      </c>
      <c r="BA201" s="2">
        <f t="shared" si="103"/>
        <v>0</v>
      </c>
      <c r="BB201" s="2">
        <f>SUMIFS(Import!BB$2:BB$237,Import!$F$2:$F$237,$F201,Import!$G$2:$G$237,$G201)</f>
        <v>0</v>
      </c>
      <c r="BC201" s="2">
        <f>SUMIFS(Import!BC$2:BC$237,Import!$F$2:$F$237,$F201,Import!$G$2:$G$237,$G201)</f>
        <v>0</v>
      </c>
      <c r="BD201" s="2">
        <f>SUMIFS(Import!BD$2:BD$237,Import!$F$2:$F$237,$F201,Import!$G$2:$G$237,$G201)</f>
        <v>0</v>
      </c>
      <c r="BE201" s="2">
        <f>SUMIFS(Import!BE$2:BE$237,Import!$F$2:$F$237,$F201,Import!$G$2:$G$237,$G201)</f>
        <v>0</v>
      </c>
      <c r="BF201" s="2">
        <f t="shared" si="104"/>
        <v>0</v>
      </c>
      <c r="BG201" s="2">
        <f t="shared" si="104"/>
        <v>0</v>
      </c>
      <c r="BH201" s="2">
        <f t="shared" si="104"/>
        <v>0</v>
      </c>
      <c r="BI201" s="2">
        <f>SUMIFS(Import!BI$2:BI$237,Import!$F$2:$F$237,$F201,Import!$G$2:$G$237,$G201)</f>
        <v>0</v>
      </c>
      <c r="BJ201" s="2">
        <f>SUMIFS(Import!BJ$2:BJ$237,Import!$F$2:$F$237,$F201,Import!$G$2:$G$237,$G201)</f>
        <v>0</v>
      </c>
      <c r="BK201" s="2">
        <f>SUMIFS(Import!BK$2:BK$237,Import!$F$2:$F$237,$F201,Import!$G$2:$G$237,$G201)</f>
        <v>0</v>
      </c>
      <c r="BL201" s="2">
        <f>SUMIFS(Import!BL$2:BL$237,Import!$F$2:$F$237,$F201,Import!$G$2:$G$237,$G201)</f>
        <v>0</v>
      </c>
      <c r="BM201" s="2">
        <f t="shared" si="105"/>
        <v>0</v>
      </c>
      <c r="BN201" s="2">
        <f t="shared" si="105"/>
        <v>0</v>
      </c>
      <c r="BO201" s="2">
        <f t="shared" si="105"/>
        <v>0</v>
      </c>
      <c r="BP201" s="2">
        <f>SUMIFS(Import!BP$2:BP$237,Import!$F$2:$F$237,$F201,Import!$G$2:$G$237,$G201)</f>
        <v>0</v>
      </c>
      <c r="BQ201" s="2">
        <f>SUMIFS(Import!BQ$2:BQ$237,Import!$F$2:$F$237,$F201,Import!$G$2:$G$237,$G201)</f>
        <v>0</v>
      </c>
      <c r="BR201" s="2">
        <f>SUMIFS(Import!BR$2:BR$237,Import!$F$2:$F$237,$F201,Import!$G$2:$G$237,$G201)</f>
        <v>0</v>
      </c>
      <c r="BS201" s="2">
        <f>SUMIFS(Import!BS$2:BS$237,Import!$F$2:$F$237,$F201,Import!$G$2:$G$237,$G201)</f>
        <v>0</v>
      </c>
      <c r="BT201" s="2">
        <f t="shared" si="106"/>
        <v>0</v>
      </c>
      <c r="BU201" s="2">
        <f t="shared" si="106"/>
        <v>0</v>
      </c>
      <c r="BV201" s="2">
        <f t="shared" si="106"/>
        <v>0</v>
      </c>
      <c r="BW201" s="2">
        <f>SUMIFS(Import!BW$2:BW$237,Import!$F$2:$F$237,$F201,Import!$G$2:$G$237,$G201)</f>
        <v>0</v>
      </c>
      <c r="BX201" s="2">
        <f>SUMIFS(Import!BX$2:BX$237,Import!$F$2:$F$237,$F201,Import!$G$2:$G$237,$G201)</f>
        <v>0</v>
      </c>
      <c r="BY201" s="2">
        <f>SUMIFS(Import!BY$2:BY$237,Import!$F$2:$F$237,$F201,Import!$G$2:$G$237,$G201)</f>
        <v>0</v>
      </c>
      <c r="BZ201" s="2">
        <f>SUMIFS(Import!BZ$2:BZ$237,Import!$F$2:$F$237,$F201,Import!$G$2:$G$237,$G201)</f>
        <v>0</v>
      </c>
      <c r="CA201" s="2">
        <f t="shared" si="107"/>
        <v>0</v>
      </c>
      <c r="CB201" s="2">
        <f t="shared" si="107"/>
        <v>0</v>
      </c>
      <c r="CC201" s="2">
        <f t="shared" si="107"/>
        <v>0</v>
      </c>
      <c r="CD201" s="2">
        <f>SUMIFS(Import!CD$2:CD$237,Import!$F$2:$F$237,$F201,Import!$G$2:$G$237,$G201)</f>
        <v>0</v>
      </c>
      <c r="CE201" s="2">
        <f>SUMIFS(Import!CE$2:CE$237,Import!$F$2:$F$237,$F201,Import!$G$2:$G$237,$G201)</f>
        <v>0</v>
      </c>
      <c r="CF201" s="2">
        <f>SUMIFS(Import!CF$2:CF$237,Import!$F$2:$F$237,$F201,Import!$G$2:$G$237,$G201)</f>
        <v>0</v>
      </c>
      <c r="CG201" s="2">
        <f>SUMIFS(Import!CG$2:CG$237,Import!$F$2:$F$237,$F201,Import!$G$2:$G$237,$G201)</f>
        <v>0</v>
      </c>
      <c r="CH201" s="2">
        <f t="shared" si="108"/>
        <v>0</v>
      </c>
      <c r="CI201" s="2">
        <f t="shared" si="108"/>
        <v>0</v>
      </c>
      <c r="CJ201" s="2">
        <f t="shared" si="108"/>
        <v>0</v>
      </c>
      <c r="CK201" s="2">
        <f>SUMIFS(Import!CK$2:CK$237,Import!$F$2:$F$237,$F201,Import!$G$2:$G$237,$G201)</f>
        <v>0</v>
      </c>
      <c r="CL201" s="2">
        <f>SUMIFS(Import!CL$2:CL$237,Import!$F$2:$F$237,$F201,Import!$G$2:$G$237,$G201)</f>
        <v>0</v>
      </c>
      <c r="CM201" s="2">
        <f>SUMIFS(Import!CM$2:CM$237,Import!$F$2:$F$237,$F201,Import!$G$2:$G$237,$G201)</f>
        <v>0</v>
      </c>
      <c r="CN201" s="2">
        <f>SUMIFS(Import!CN$2:CN$237,Import!$F$2:$F$237,$F201,Import!$G$2:$G$237,$G201)</f>
        <v>0</v>
      </c>
      <c r="CO201" s="3">
        <f t="shared" si="109"/>
        <v>0</v>
      </c>
      <c r="CP201" s="3">
        <f t="shared" si="109"/>
        <v>0</v>
      </c>
      <c r="CQ201" s="3">
        <f t="shared" si="109"/>
        <v>0</v>
      </c>
      <c r="CR201" s="2">
        <f>SUMIFS(Import!CR$2:CR$237,Import!$F$2:$F$237,$F201,Import!$G$2:$G$237,$G201)</f>
        <v>0</v>
      </c>
      <c r="CS201" s="2">
        <f>SUMIFS(Import!CS$2:CS$237,Import!$F$2:$F$237,$F201,Import!$G$2:$G$237,$G201)</f>
        <v>0</v>
      </c>
      <c r="CT201" s="2">
        <f>SUMIFS(Import!CT$2:CT$237,Import!$F$2:$F$237,$F201,Import!$G$2:$G$237,$G201)</f>
        <v>0</v>
      </c>
    </row>
    <row r="202" spans="1:98" x14ac:dyDescent="0.25">
      <c r="A202" s="2" t="s">
        <v>38</v>
      </c>
      <c r="B202" s="2" t="s">
        <v>39</v>
      </c>
      <c r="C202" s="2">
        <v>2</v>
      </c>
      <c r="D202" s="2" t="s">
        <v>53</v>
      </c>
      <c r="E202" s="2">
        <v>47</v>
      </c>
      <c r="F202" s="2" t="s">
        <v>79</v>
      </c>
      <c r="G202" s="2">
        <v>7</v>
      </c>
      <c r="H202" s="2">
        <f>IF(SUMIFS(Import!H$2:H$237,Import!$F$2:$F$237,$F202,Import!$G$2:$G$237,$G202)=0,Data_T1!$H202,SUMIFS(Import!H$2:H$237,Import!$F$2:$F$237,$F202,Import!$G$2:$G$237,$G202))</f>
        <v>1048</v>
      </c>
      <c r="I202" s="2">
        <f>SUMIFS(Import!I$2:I$237,Import!$F$2:$F$237,$F202,Import!$G$2:$G$237,$G202)</f>
        <v>635</v>
      </c>
      <c r="J202" s="2">
        <f>SUMIFS(Import!J$2:J$237,Import!$F$2:$F$237,$F202,Import!$G$2:$G$237,$G202)</f>
        <v>60.59</v>
      </c>
      <c r="K202" s="2">
        <f>SUMIFS(Import!K$2:K$237,Import!$F$2:$F$237,$F202,Import!$G$2:$G$237,$G202)</f>
        <v>413</v>
      </c>
      <c r="L202" s="2">
        <f>SUMIFS(Import!L$2:L$237,Import!$F$2:$F$237,$F202,Import!$G$2:$G$237,$G202)</f>
        <v>39.409999999999997</v>
      </c>
      <c r="M202" s="2">
        <f>SUMIFS(Import!M$2:M$237,Import!$F$2:$F$237,$F202,Import!$G$2:$G$237,$G202)</f>
        <v>5</v>
      </c>
      <c r="N202" s="2">
        <f>SUMIFS(Import!N$2:N$237,Import!$F$2:$F$237,$F202,Import!$G$2:$G$237,$G202)</f>
        <v>0.48</v>
      </c>
      <c r="O202" s="2">
        <f>SUMIFS(Import!O$2:O$237,Import!$F$2:$F$237,$F202,Import!$G$2:$G$237,$G202)</f>
        <v>1.21</v>
      </c>
      <c r="P202" s="2">
        <f>SUMIFS(Import!P$2:P$237,Import!$F$2:$F$237,$F202,Import!$G$2:$G$237,$G202)</f>
        <v>12</v>
      </c>
      <c r="Q202" s="2">
        <f>SUMIFS(Import!Q$2:Q$237,Import!$F$2:$F$237,$F202,Import!$G$2:$G$237,$G202)</f>
        <v>1.1499999999999999</v>
      </c>
      <c r="R202" s="2">
        <f>SUMIFS(Import!R$2:R$237,Import!$F$2:$F$237,$F202,Import!$G$2:$G$237,$G202)</f>
        <v>2.91</v>
      </c>
      <c r="S202" s="2">
        <f>SUMIFS(Import!S$2:S$237,Import!$F$2:$F$237,$F202,Import!$G$2:$G$237,$G202)</f>
        <v>396</v>
      </c>
      <c r="T202" s="2">
        <f>SUMIFS(Import!T$2:T$237,Import!$F$2:$F$237,$F202,Import!$G$2:$G$237,$G202)</f>
        <v>37.79</v>
      </c>
      <c r="U202" s="2">
        <f>SUMIFS(Import!U$2:U$237,Import!$F$2:$F$237,$F202,Import!$G$2:$G$237,$G202)</f>
        <v>95.88</v>
      </c>
      <c r="V202" s="2">
        <f>SUMIFS(Import!V$2:V$237,Import!$F$2:$F$237,$F202,Import!$G$2:$G$237,$G202)</f>
        <v>1</v>
      </c>
      <c r="W202" s="2" t="str">
        <f t="shared" ref="W202:Y221" si="110">VLOOKUP($C202,Import_Donnees,COLUMN()-2,FALSE)</f>
        <v>F</v>
      </c>
      <c r="X202" s="2" t="str">
        <f t="shared" si="110"/>
        <v>IRITI</v>
      </c>
      <c r="Y202" s="2" t="str">
        <f t="shared" si="110"/>
        <v>Teura</v>
      </c>
      <c r="Z202" s="2">
        <f>SUMIFS(Import!Z$2:Z$237,Import!$F$2:$F$237,$F202,Import!$G$2:$G$237,$G202)</f>
        <v>213</v>
      </c>
      <c r="AA202" s="2">
        <f>SUMIFS(Import!AA$2:AA$237,Import!$F$2:$F$237,$F202,Import!$G$2:$G$237,$G202)</f>
        <v>20.32</v>
      </c>
      <c r="AB202" s="2">
        <f>SUMIFS(Import!AB$2:AB$237,Import!$F$2:$F$237,$F202,Import!$G$2:$G$237,$G202)</f>
        <v>53.79</v>
      </c>
      <c r="AC202" s="2">
        <f>SUMIFS(Import!AC$2:AC$237,Import!$F$2:$F$237,$F202,Import!$G$2:$G$237,$G202)</f>
        <v>3</v>
      </c>
      <c r="AD202" s="2" t="str">
        <f t="shared" ref="AD202:AF221" si="111">VLOOKUP($C202,Import_Donnees,COLUMN()-2,FALSE)</f>
        <v>F</v>
      </c>
      <c r="AE202" s="2" t="str">
        <f t="shared" si="111"/>
        <v>SANQUER</v>
      </c>
      <c r="AF202" s="2" t="str">
        <f t="shared" si="111"/>
        <v>Nicole</v>
      </c>
      <c r="AG202" s="2">
        <f>SUMIFS(Import!AG$2:AG$237,Import!$F$2:$F$237,$F202,Import!$G$2:$G$237,$G202)</f>
        <v>183</v>
      </c>
      <c r="AH202" s="2">
        <f>SUMIFS(Import!AH$2:AH$237,Import!$F$2:$F$237,$F202,Import!$G$2:$G$237,$G202)</f>
        <v>17.46</v>
      </c>
      <c r="AI202" s="2">
        <f>SUMIFS(Import!AI$2:AI$237,Import!$F$2:$F$237,$F202,Import!$G$2:$G$237,$G202)</f>
        <v>46.21</v>
      </c>
      <c r="AJ202" s="2">
        <f>SUMIFS(Import!AJ$2:AJ$237,Import!$F$2:$F$237,$F202,Import!$G$2:$G$237,$G202)</f>
        <v>0</v>
      </c>
      <c r="AK202" s="2">
        <f t="shared" ref="AK202:AM221" si="112">VLOOKUP($C202,Import_Donnees,COLUMN()-2,FALSE)</f>
        <v>0</v>
      </c>
      <c r="AL202" s="2">
        <f t="shared" si="112"/>
        <v>0</v>
      </c>
      <c r="AM202" s="2">
        <f t="shared" si="112"/>
        <v>0</v>
      </c>
      <c r="AN202" s="2">
        <f>SUMIFS(Import!AN$2:AN$237,Import!$F$2:$F$237,$F202,Import!$G$2:$G$237,$G202)</f>
        <v>0</v>
      </c>
      <c r="AO202" s="2">
        <f>SUMIFS(Import!AO$2:AO$237,Import!$F$2:$F$237,$F202,Import!$G$2:$G$237,$G202)</f>
        <v>0</v>
      </c>
      <c r="AP202" s="2">
        <f>SUMIFS(Import!AP$2:AP$237,Import!$F$2:$F$237,$F202,Import!$G$2:$G$237,$G202)</f>
        <v>0</v>
      </c>
      <c r="AQ202" s="2">
        <f>SUMIFS(Import!AQ$2:AQ$237,Import!$F$2:$F$237,$F202,Import!$G$2:$G$237,$G202)</f>
        <v>0</v>
      </c>
      <c r="AR202" s="2">
        <f t="shared" ref="AR202:AT221" si="113">VLOOKUP($C202,Import_Donnees,COLUMN()-2,FALSE)</f>
        <v>0</v>
      </c>
      <c r="AS202" s="2">
        <f t="shared" si="113"/>
        <v>0</v>
      </c>
      <c r="AT202" s="2">
        <f t="shared" si="113"/>
        <v>0</v>
      </c>
      <c r="AU202" s="2">
        <f>SUMIFS(Import!AU$2:AU$237,Import!$F$2:$F$237,$F202,Import!$G$2:$G$237,$G202)</f>
        <v>0</v>
      </c>
      <c r="AV202" s="2">
        <f>SUMIFS(Import!AV$2:AV$237,Import!$F$2:$F$237,$F202,Import!$G$2:$G$237,$G202)</f>
        <v>0</v>
      </c>
      <c r="AW202" s="2">
        <f>SUMIFS(Import!AW$2:AW$237,Import!$F$2:$F$237,$F202,Import!$G$2:$G$237,$G202)</f>
        <v>0</v>
      </c>
      <c r="AX202" s="2">
        <f>SUMIFS(Import!AX$2:AX$237,Import!$F$2:$F$237,$F202,Import!$G$2:$G$237,$G202)</f>
        <v>0</v>
      </c>
      <c r="AY202" s="2">
        <f t="shared" ref="AY202:BA221" si="114">VLOOKUP($C202,Import_Donnees,COLUMN()-2,FALSE)</f>
        <v>0</v>
      </c>
      <c r="AZ202" s="2">
        <f t="shared" si="114"/>
        <v>0</v>
      </c>
      <c r="BA202" s="2">
        <f t="shared" si="114"/>
        <v>0</v>
      </c>
      <c r="BB202" s="2">
        <f>SUMIFS(Import!BB$2:BB$237,Import!$F$2:$F$237,$F202,Import!$G$2:$G$237,$G202)</f>
        <v>0</v>
      </c>
      <c r="BC202" s="2">
        <f>SUMIFS(Import!BC$2:BC$237,Import!$F$2:$F$237,$F202,Import!$G$2:$G$237,$G202)</f>
        <v>0</v>
      </c>
      <c r="BD202" s="2">
        <f>SUMIFS(Import!BD$2:BD$237,Import!$F$2:$F$237,$F202,Import!$G$2:$G$237,$G202)</f>
        <v>0</v>
      </c>
      <c r="BE202" s="2">
        <f>SUMIFS(Import!BE$2:BE$237,Import!$F$2:$F$237,$F202,Import!$G$2:$G$237,$G202)</f>
        <v>0</v>
      </c>
      <c r="BF202" s="2">
        <f t="shared" ref="BF202:BH221" si="115">VLOOKUP($C202,Import_Donnees,COLUMN()-2,FALSE)</f>
        <v>0</v>
      </c>
      <c r="BG202" s="2">
        <f t="shared" si="115"/>
        <v>0</v>
      </c>
      <c r="BH202" s="2">
        <f t="shared" si="115"/>
        <v>0</v>
      </c>
      <c r="BI202" s="2">
        <f>SUMIFS(Import!BI$2:BI$237,Import!$F$2:$F$237,$F202,Import!$G$2:$G$237,$G202)</f>
        <v>0</v>
      </c>
      <c r="BJ202" s="2">
        <f>SUMIFS(Import!BJ$2:BJ$237,Import!$F$2:$F$237,$F202,Import!$G$2:$G$237,$G202)</f>
        <v>0</v>
      </c>
      <c r="BK202" s="2">
        <f>SUMIFS(Import!BK$2:BK$237,Import!$F$2:$F$237,$F202,Import!$G$2:$G$237,$G202)</f>
        <v>0</v>
      </c>
      <c r="BL202" s="2">
        <f>SUMIFS(Import!BL$2:BL$237,Import!$F$2:$F$237,$F202,Import!$G$2:$G$237,$G202)</f>
        <v>0</v>
      </c>
      <c r="BM202" s="2">
        <f t="shared" ref="BM202:BO221" si="116">VLOOKUP($C202,Import_Donnees,COLUMN()-2,FALSE)</f>
        <v>0</v>
      </c>
      <c r="BN202" s="2">
        <f t="shared" si="116"/>
        <v>0</v>
      </c>
      <c r="BO202" s="2">
        <f t="shared" si="116"/>
        <v>0</v>
      </c>
      <c r="BP202" s="2">
        <f>SUMIFS(Import!BP$2:BP$237,Import!$F$2:$F$237,$F202,Import!$G$2:$G$237,$G202)</f>
        <v>0</v>
      </c>
      <c r="BQ202" s="2">
        <f>SUMIFS(Import!BQ$2:BQ$237,Import!$F$2:$F$237,$F202,Import!$G$2:$G$237,$G202)</f>
        <v>0</v>
      </c>
      <c r="BR202" s="2">
        <f>SUMIFS(Import!BR$2:BR$237,Import!$F$2:$F$237,$F202,Import!$G$2:$G$237,$G202)</f>
        <v>0</v>
      </c>
      <c r="BS202" s="2">
        <f>SUMIFS(Import!BS$2:BS$237,Import!$F$2:$F$237,$F202,Import!$G$2:$G$237,$G202)</f>
        <v>0</v>
      </c>
      <c r="BT202" s="2">
        <f t="shared" ref="BT202:BV221" si="117">VLOOKUP($C202,Import_Donnees,COLUMN()-2,FALSE)</f>
        <v>0</v>
      </c>
      <c r="BU202" s="2">
        <f t="shared" si="117"/>
        <v>0</v>
      </c>
      <c r="BV202" s="2">
        <f t="shared" si="117"/>
        <v>0</v>
      </c>
      <c r="BW202" s="2">
        <f>SUMIFS(Import!BW$2:BW$237,Import!$F$2:$F$237,$F202,Import!$G$2:$G$237,$G202)</f>
        <v>0</v>
      </c>
      <c r="BX202" s="2">
        <f>SUMIFS(Import!BX$2:BX$237,Import!$F$2:$F$237,$F202,Import!$G$2:$G$237,$G202)</f>
        <v>0</v>
      </c>
      <c r="BY202" s="2">
        <f>SUMIFS(Import!BY$2:BY$237,Import!$F$2:$F$237,$F202,Import!$G$2:$G$237,$G202)</f>
        <v>0</v>
      </c>
      <c r="BZ202" s="2">
        <f>SUMIFS(Import!BZ$2:BZ$237,Import!$F$2:$F$237,$F202,Import!$G$2:$G$237,$G202)</f>
        <v>0</v>
      </c>
      <c r="CA202" s="2">
        <f t="shared" ref="CA202:CC221" si="118">VLOOKUP($C202,Import_Donnees,COLUMN()-2,FALSE)</f>
        <v>0</v>
      </c>
      <c r="CB202" s="2">
        <f t="shared" si="118"/>
        <v>0</v>
      </c>
      <c r="CC202" s="2">
        <f t="shared" si="118"/>
        <v>0</v>
      </c>
      <c r="CD202" s="2">
        <f>SUMIFS(Import!CD$2:CD$237,Import!$F$2:$F$237,$F202,Import!$G$2:$G$237,$G202)</f>
        <v>0</v>
      </c>
      <c r="CE202" s="2">
        <f>SUMIFS(Import!CE$2:CE$237,Import!$F$2:$F$237,$F202,Import!$G$2:$G$237,$G202)</f>
        <v>0</v>
      </c>
      <c r="CF202" s="2">
        <f>SUMIFS(Import!CF$2:CF$237,Import!$F$2:$F$237,$F202,Import!$G$2:$G$237,$G202)</f>
        <v>0</v>
      </c>
      <c r="CG202" s="2">
        <f>SUMIFS(Import!CG$2:CG$237,Import!$F$2:$F$237,$F202,Import!$G$2:$G$237,$G202)</f>
        <v>0</v>
      </c>
      <c r="CH202" s="2">
        <f t="shared" ref="CH202:CJ221" si="119">VLOOKUP($C202,Import_Donnees,COLUMN()-2,FALSE)</f>
        <v>0</v>
      </c>
      <c r="CI202" s="2">
        <f t="shared" si="119"/>
        <v>0</v>
      </c>
      <c r="CJ202" s="2">
        <f t="shared" si="119"/>
        <v>0</v>
      </c>
      <c r="CK202" s="2">
        <f>SUMIFS(Import!CK$2:CK$237,Import!$F$2:$F$237,$F202,Import!$G$2:$G$237,$G202)</f>
        <v>0</v>
      </c>
      <c r="CL202" s="2">
        <f>SUMIFS(Import!CL$2:CL$237,Import!$F$2:$F$237,$F202,Import!$G$2:$G$237,$G202)</f>
        <v>0</v>
      </c>
      <c r="CM202" s="2">
        <f>SUMIFS(Import!CM$2:CM$237,Import!$F$2:$F$237,$F202,Import!$G$2:$G$237,$G202)</f>
        <v>0</v>
      </c>
      <c r="CN202" s="2">
        <f>SUMIFS(Import!CN$2:CN$237,Import!$F$2:$F$237,$F202,Import!$G$2:$G$237,$G202)</f>
        <v>0</v>
      </c>
      <c r="CO202" s="3">
        <f t="shared" ref="CO202:CQ221" si="120">VLOOKUP($C202,Import_Donnees,COLUMN()-2,FALSE)</f>
        <v>0</v>
      </c>
      <c r="CP202" s="3">
        <f t="shared" si="120"/>
        <v>0</v>
      </c>
      <c r="CQ202" s="3">
        <f t="shared" si="120"/>
        <v>0</v>
      </c>
      <c r="CR202" s="2">
        <f>SUMIFS(Import!CR$2:CR$237,Import!$F$2:$F$237,$F202,Import!$G$2:$G$237,$G202)</f>
        <v>0</v>
      </c>
      <c r="CS202" s="2">
        <f>SUMIFS(Import!CS$2:CS$237,Import!$F$2:$F$237,$F202,Import!$G$2:$G$237,$G202)</f>
        <v>0</v>
      </c>
      <c r="CT202" s="2">
        <f>SUMIFS(Import!CT$2:CT$237,Import!$F$2:$F$237,$F202,Import!$G$2:$G$237,$G202)</f>
        <v>0</v>
      </c>
    </row>
    <row r="203" spans="1:98" x14ac:dyDescent="0.25">
      <c r="A203" s="2" t="s">
        <v>38</v>
      </c>
      <c r="B203" s="2" t="s">
        <v>39</v>
      </c>
      <c r="C203" s="2">
        <v>2</v>
      </c>
      <c r="D203" s="2" t="s">
        <v>53</v>
      </c>
      <c r="E203" s="2">
        <v>47</v>
      </c>
      <c r="F203" s="2" t="s">
        <v>79</v>
      </c>
      <c r="G203" s="2">
        <v>8</v>
      </c>
      <c r="H203" s="2">
        <f>IF(SUMIFS(Import!H$2:H$237,Import!$F$2:$F$237,$F203,Import!$G$2:$G$237,$G203)=0,Data_T1!$H203,SUMIFS(Import!H$2:H$237,Import!$F$2:$F$237,$F203,Import!$G$2:$G$237,$G203))</f>
        <v>1196</v>
      </c>
      <c r="I203" s="2">
        <f>SUMIFS(Import!I$2:I$237,Import!$F$2:$F$237,$F203,Import!$G$2:$G$237,$G203)</f>
        <v>679</v>
      </c>
      <c r="J203" s="2">
        <f>SUMIFS(Import!J$2:J$237,Import!$F$2:$F$237,$F203,Import!$G$2:$G$237,$G203)</f>
        <v>56.77</v>
      </c>
      <c r="K203" s="2">
        <f>SUMIFS(Import!K$2:K$237,Import!$F$2:$F$237,$F203,Import!$G$2:$G$237,$G203)</f>
        <v>517</v>
      </c>
      <c r="L203" s="2">
        <f>SUMIFS(Import!L$2:L$237,Import!$F$2:$F$237,$F203,Import!$G$2:$G$237,$G203)</f>
        <v>43.23</v>
      </c>
      <c r="M203" s="2">
        <f>SUMIFS(Import!M$2:M$237,Import!$F$2:$F$237,$F203,Import!$G$2:$G$237,$G203)</f>
        <v>4</v>
      </c>
      <c r="N203" s="2">
        <f>SUMIFS(Import!N$2:N$237,Import!$F$2:$F$237,$F203,Import!$G$2:$G$237,$G203)</f>
        <v>0.33</v>
      </c>
      <c r="O203" s="2">
        <f>SUMIFS(Import!O$2:O$237,Import!$F$2:$F$237,$F203,Import!$G$2:$G$237,$G203)</f>
        <v>0.77</v>
      </c>
      <c r="P203" s="2">
        <f>SUMIFS(Import!P$2:P$237,Import!$F$2:$F$237,$F203,Import!$G$2:$G$237,$G203)</f>
        <v>10</v>
      </c>
      <c r="Q203" s="2">
        <f>SUMIFS(Import!Q$2:Q$237,Import!$F$2:$F$237,$F203,Import!$G$2:$G$237,$G203)</f>
        <v>0.84</v>
      </c>
      <c r="R203" s="2">
        <f>SUMIFS(Import!R$2:R$237,Import!$F$2:$F$237,$F203,Import!$G$2:$G$237,$G203)</f>
        <v>1.93</v>
      </c>
      <c r="S203" s="2">
        <f>SUMIFS(Import!S$2:S$237,Import!$F$2:$F$237,$F203,Import!$G$2:$G$237,$G203)</f>
        <v>503</v>
      </c>
      <c r="T203" s="2">
        <f>SUMIFS(Import!T$2:T$237,Import!$F$2:$F$237,$F203,Import!$G$2:$G$237,$G203)</f>
        <v>42.06</v>
      </c>
      <c r="U203" s="2">
        <f>SUMIFS(Import!U$2:U$237,Import!$F$2:$F$237,$F203,Import!$G$2:$G$237,$G203)</f>
        <v>97.29</v>
      </c>
      <c r="V203" s="2">
        <f>SUMIFS(Import!V$2:V$237,Import!$F$2:$F$237,$F203,Import!$G$2:$G$237,$G203)</f>
        <v>1</v>
      </c>
      <c r="W203" s="2" t="str">
        <f t="shared" si="110"/>
        <v>F</v>
      </c>
      <c r="X203" s="2" t="str">
        <f t="shared" si="110"/>
        <v>IRITI</v>
      </c>
      <c r="Y203" s="2" t="str">
        <f t="shared" si="110"/>
        <v>Teura</v>
      </c>
      <c r="Z203" s="2">
        <f>SUMIFS(Import!Z$2:Z$237,Import!$F$2:$F$237,$F203,Import!$G$2:$G$237,$G203)</f>
        <v>308</v>
      </c>
      <c r="AA203" s="2">
        <f>SUMIFS(Import!AA$2:AA$237,Import!$F$2:$F$237,$F203,Import!$G$2:$G$237,$G203)</f>
        <v>25.75</v>
      </c>
      <c r="AB203" s="2">
        <f>SUMIFS(Import!AB$2:AB$237,Import!$F$2:$F$237,$F203,Import!$G$2:$G$237,$G203)</f>
        <v>61.23</v>
      </c>
      <c r="AC203" s="2">
        <f>SUMIFS(Import!AC$2:AC$237,Import!$F$2:$F$237,$F203,Import!$G$2:$G$237,$G203)</f>
        <v>3</v>
      </c>
      <c r="AD203" s="2" t="str">
        <f t="shared" si="111"/>
        <v>F</v>
      </c>
      <c r="AE203" s="2" t="str">
        <f t="shared" si="111"/>
        <v>SANQUER</v>
      </c>
      <c r="AF203" s="2" t="str">
        <f t="shared" si="111"/>
        <v>Nicole</v>
      </c>
      <c r="AG203" s="2">
        <f>SUMIFS(Import!AG$2:AG$237,Import!$F$2:$F$237,$F203,Import!$G$2:$G$237,$G203)</f>
        <v>195</v>
      </c>
      <c r="AH203" s="2">
        <f>SUMIFS(Import!AH$2:AH$237,Import!$F$2:$F$237,$F203,Import!$G$2:$G$237,$G203)</f>
        <v>16.3</v>
      </c>
      <c r="AI203" s="2">
        <f>SUMIFS(Import!AI$2:AI$237,Import!$F$2:$F$237,$F203,Import!$G$2:$G$237,$G203)</f>
        <v>38.770000000000003</v>
      </c>
      <c r="AJ203" s="2">
        <f>SUMIFS(Import!AJ$2:AJ$237,Import!$F$2:$F$237,$F203,Import!$G$2:$G$237,$G203)</f>
        <v>0</v>
      </c>
      <c r="AK203" s="2">
        <f t="shared" si="112"/>
        <v>0</v>
      </c>
      <c r="AL203" s="2">
        <f t="shared" si="112"/>
        <v>0</v>
      </c>
      <c r="AM203" s="2">
        <f t="shared" si="112"/>
        <v>0</v>
      </c>
      <c r="AN203" s="2">
        <f>SUMIFS(Import!AN$2:AN$237,Import!$F$2:$F$237,$F203,Import!$G$2:$G$237,$G203)</f>
        <v>0</v>
      </c>
      <c r="AO203" s="2">
        <f>SUMIFS(Import!AO$2:AO$237,Import!$F$2:$F$237,$F203,Import!$G$2:$G$237,$G203)</f>
        <v>0</v>
      </c>
      <c r="AP203" s="2">
        <f>SUMIFS(Import!AP$2:AP$237,Import!$F$2:$F$237,$F203,Import!$G$2:$G$237,$G203)</f>
        <v>0</v>
      </c>
      <c r="AQ203" s="2">
        <f>SUMIFS(Import!AQ$2:AQ$237,Import!$F$2:$F$237,$F203,Import!$G$2:$G$237,$G203)</f>
        <v>0</v>
      </c>
      <c r="AR203" s="2">
        <f t="shared" si="113"/>
        <v>0</v>
      </c>
      <c r="AS203" s="2">
        <f t="shared" si="113"/>
        <v>0</v>
      </c>
      <c r="AT203" s="2">
        <f t="shared" si="113"/>
        <v>0</v>
      </c>
      <c r="AU203" s="2">
        <f>SUMIFS(Import!AU$2:AU$237,Import!$F$2:$F$237,$F203,Import!$G$2:$G$237,$G203)</f>
        <v>0</v>
      </c>
      <c r="AV203" s="2">
        <f>SUMIFS(Import!AV$2:AV$237,Import!$F$2:$F$237,$F203,Import!$G$2:$G$237,$G203)</f>
        <v>0</v>
      </c>
      <c r="AW203" s="2">
        <f>SUMIFS(Import!AW$2:AW$237,Import!$F$2:$F$237,$F203,Import!$G$2:$G$237,$G203)</f>
        <v>0</v>
      </c>
      <c r="AX203" s="2">
        <f>SUMIFS(Import!AX$2:AX$237,Import!$F$2:$F$237,$F203,Import!$G$2:$G$237,$G203)</f>
        <v>0</v>
      </c>
      <c r="AY203" s="2">
        <f t="shared" si="114"/>
        <v>0</v>
      </c>
      <c r="AZ203" s="2">
        <f t="shared" si="114"/>
        <v>0</v>
      </c>
      <c r="BA203" s="2">
        <f t="shared" si="114"/>
        <v>0</v>
      </c>
      <c r="BB203" s="2">
        <f>SUMIFS(Import!BB$2:BB$237,Import!$F$2:$F$237,$F203,Import!$G$2:$G$237,$G203)</f>
        <v>0</v>
      </c>
      <c r="BC203" s="2">
        <f>SUMIFS(Import!BC$2:BC$237,Import!$F$2:$F$237,$F203,Import!$G$2:$G$237,$G203)</f>
        <v>0</v>
      </c>
      <c r="BD203" s="2">
        <f>SUMIFS(Import!BD$2:BD$237,Import!$F$2:$F$237,$F203,Import!$G$2:$G$237,$G203)</f>
        <v>0</v>
      </c>
      <c r="BE203" s="2">
        <f>SUMIFS(Import!BE$2:BE$237,Import!$F$2:$F$237,$F203,Import!$G$2:$G$237,$G203)</f>
        <v>0</v>
      </c>
      <c r="BF203" s="2">
        <f t="shared" si="115"/>
        <v>0</v>
      </c>
      <c r="BG203" s="2">
        <f t="shared" si="115"/>
        <v>0</v>
      </c>
      <c r="BH203" s="2">
        <f t="shared" si="115"/>
        <v>0</v>
      </c>
      <c r="BI203" s="2">
        <f>SUMIFS(Import!BI$2:BI$237,Import!$F$2:$F$237,$F203,Import!$G$2:$G$237,$G203)</f>
        <v>0</v>
      </c>
      <c r="BJ203" s="2">
        <f>SUMIFS(Import!BJ$2:BJ$237,Import!$F$2:$F$237,$F203,Import!$G$2:$G$237,$G203)</f>
        <v>0</v>
      </c>
      <c r="BK203" s="2">
        <f>SUMIFS(Import!BK$2:BK$237,Import!$F$2:$F$237,$F203,Import!$G$2:$G$237,$G203)</f>
        <v>0</v>
      </c>
      <c r="BL203" s="2">
        <f>SUMIFS(Import!BL$2:BL$237,Import!$F$2:$F$237,$F203,Import!$G$2:$G$237,$G203)</f>
        <v>0</v>
      </c>
      <c r="BM203" s="2">
        <f t="shared" si="116"/>
        <v>0</v>
      </c>
      <c r="BN203" s="2">
        <f t="shared" si="116"/>
        <v>0</v>
      </c>
      <c r="BO203" s="2">
        <f t="shared" si="116"/>
        <v>0</v>
      </c>
      <c r="BP203" s="2">
        <f>SUMIFS(Import!BP$2:BP$237,Import!$F$2:$F$237,$F203,Import!$G$2:$G$237,$G203)</f>
        <v>0</v>
      </c>
      <c r="BQ203" s="2">
        <f>SUMIFS(Import!BQ$2:BQ$237,Import!$F$2:$F$237,$F203,Import!$G$2:$G$237,$G203)</f>
        <v>0</v>
      </c>
      <c r="BR203" s="2">
        <f>SUMIFS(Import!BR$2:BR$237,Import!$F$2:$F$237,$F203,Import!$G$2:$G$237,$G203)</f>
        <v>0</v>
      </c>
      <c r="BS203" s="2">
        <f>SUMIFS(Import!BS$2:BS$237,Import!$F$2:$F$237,$F203,Import!$G$2:$G$237,$G203)</f>
        <v>0</v>
      </c>
      <c r="BT203" s="2">
        <f t="shared" si="117"/>
        <v>0</v>
      </c>
      <c r="BU203" s="2">
        <f t="shared" si="117"/>
        <v>0</v>
      </c>
      <c r="BV203" s="2">
        <f t="shared" si="117"/>
        <v>0</v>
      </c>
      <c r="BW203" s="2">
        <f>SUMIFS(Import!BW$2:BW$237,Import!$F$2:$F$237,$F203,Import!$G$2:$G$237,$G203)</f>
        <v>0</v>
      </c>
      <c r="BX203" s="2">
        <f>SUMIFS(Import!BX$2:BX$237,Import!$F$2:$F$237,$F203,Import!$G$2:$G$237,$G203)</f>
        <v>0</v>
      </c>
      <c r="BY203" s="2">
        <f>SUMIFS(Import!BY$2:BY$237,Import!$F$2:$F$237,$F203,Import!$G$2:$G$237,$G203)</f>
        <v>0</v>
      </c>
      <c r="BZ203" s="2">
        <f>SUMIFS(Import!BZ$2:BZ$237,Import!$F$2:$F$237,$F203,Import!$G$2:$G$237,$G203)</f>
        <v>0</v>
      </c>
      <c r="CA203" s="2">
        <f t="shared" si="118"/>
        <v>0</v>
      </c>
      <c r="CB203" s="2">
        <f t="shared" si="118"/>
        <v>0</v>
      </c>
      <c r="CC203" s="2">
        <f t="shared" si="118"/>
        <v>0</v>
      </c>
      <c r="CD203" s="2">
        <f>SUMIFS(Import!CD$2:CD$237,Import!$F$2:$F$237,$F203,Import!$G$2:$G$237,$G203)</f>
        <v>0</v>
      </c>
      <c r="CE203" s="2">
        <f>SUMIFS(Import!CE$2:CE$237,Import!$F$2:$F$237,$F203,Import!$G$2:$G$237,$G203)</f>
        <v>0</v>
      </c>
      <c r="CF203" s="2">
        <f>SUMIFS(Import!CF$2:CF$237,Import!$F$2:$F$237,$F203,Import!$G$2:$G$237,$G203)</f>
        <v>0</v>
      </c>
      <c r="CG203" s="2">
        <f>SUMIFS(Import!CG$2:CG$237,Import!$F$2:$F$237,$F203,Import!$G$2:$G$237,$G203)</f>
        <v>0</v>
      </c>
      <c r="CH203" s="2">
        <f t="shared" si="119"/>
        <v>0</v>
      </c>
      <c r="CI203" s="2">
        <f t="shared" si="119"/>
        <v>0</v>
      </c>
      <c r="CJ203" s="2">
        <f t="shared" si="119"/>
        <v>0</v>
      </c>
      <c r="CK203" s="2">
        <f>SUMIFS(Import!CK$2:CK$237,Import!$F$2:$F$237,$F203,Import!$G$2:$G$237,$G203)</f>
        <v>0</v>
      </c>
      <c r="CL203" s="2">
        <f>SUMIFS(Import!CL$2:CL$237,Import!$F$2:$F$237,$F203,Import!$G$2:$G$237,$G203)</f>
        <v>0</v>
      </c>
      <c r="CM203" s="2">
        <f>SUMIFS(Import!CM$2:CM$237,Import!$F$2:$F$237,$F203,Import!$G$2:$G$237,$G203)</f>
        <v>0</v>
      </c>
      <c r="CN203" s="2">
        <f>SUMIFS(Import!CN$2:CN$237,Import!$F$2:$F$237,$F203,Import!$G$2:$G$237,$G203)</f>
        <v>0</v>
      </c>
      <c r="CO203" s="3">
        <f t="shared" si="120"/>
        <v>0</v>
      </c>
      <c r="CP203" s="3">
        <f t="shared" si="120"/>
        <v>0</v>
      </c>
      <c r="CQ203" s="3">
        <f t="shared" si="120"/>
        <v>0</v>
      </c>
      <c r="CR203" s="2">
        <f>SUMIFS(Import!CR$2:CR$237,Import!$F$2:$F$237,$F203,Import!$G$2:$G$237,$G203)</f>
        <v>0</v>
      </c>
      <c r="CS203" s="2">
        <f>SUMIFS(Import!CS$2:CS$237,Import!$F$2:$F$237,$F203,Import!$G$2:$G$237,$G203)</f>
        <v>0</v>
      </c>
      <c r="CT203" s="2">
        <f>SUMIFS(Import!CT$2:CT$237,Import!$F$2:$F$237,$F203,Import!$G$2:$G$237,$G203)</f>
        <v>0</v>
      </c>
    </row>
    <row r="204" spans="1:98" x14ac:dyDescent="0.25">
      <c r="A204" s="2" t="s">
        <v>38</v>
      </c>
      <c r="B204" s="2" t="s">
        <v>39</v>
      </c>
      <c r="C204" s="2">
        <v>2</v>
      </c>
      <c r="D204" s="2" t="s">
        <v>53</v>
      </c>
      <c r="E204" s="2">
        <v>48</v>
      </c>
      <c r="F204" s="2" t="s">
        <v>80</v>
      </c>
      <c r="G204" s="2">
        <v>1</v>
      </c>
      <c r="H204" s="2">
        <f>IF(SUMIFS(Import!H$2:H$237,Import!$F$2:$F$237,$F204,Import!$G$2:$G$237,$G204)=0,Data_T1!$H204,SUMIFS(Import!H$2:H$237,Import!$F$2:$F$237,$F204,Import!$G$2:$G$237,$G204))</f>
        <v>2427</v>
      </c>
      <c r="I204" s="2">
        <f>SUMIFS(Import!I$2:I$237,Import!$F$2:$F$237,$F204,Import!$G$2:$G$237,$G204)</f>
        <v>1445</v>
      </c>
      <c r="J204" s="2">
        <f>SUMIFS(Import!J$2:J$237,Import!$F$2:$F$237,$F204,Import!$G$2:$G$237,$G204)</f>
        <v>59.54</v>
      </c>
      <c r="K204" s="2">
        <f>SUMIFS(Import!K$2:K$237,Import!$F$2:$F$237,$F204,Import!$G$2:$G$237,$G204)</f>
        <v>982</v>
      </c>
      <c r="L204" s="2">
        <f>SUMIFS(Import!L$2:L$237,Import!$F$2:$F$237,$F204,Import!$G$2:$G$237,$G204)</f>
        <v>40.46</v>
      </c>
      <c r="M204" s="2">
        <f>SUMIFS(Import!M$2:M$237,Import!$F$2:$F$237,$F204,Import!$G$2:$G$237,$G204)</f>
        <v>24</v>
      </c>
      <c r="N204" s="2">
        <f>SUMIFS(Import!N$2:N$237,Import!$F$2:$F$237,$F204,Import!$G$2:$G$237,$G204)</f>
        <v>0.99</v>
      </c>
      <c r="O204" s="2">
        <f>SUMIFS(Import!O$2:O$237,Import!$F$2:$F$237,$F204,Import!$G$2:$G$237,$G204)</f>
        <v>2.44</v>
      </c>
      <c r="P204" s="2">
        <f>SUMIFS(Import!P$2:P$237,Import!$F$2:$F$237,$F204,Import!$G$2:$G$237,$G204)</f>
        <v>23</v>
      </c>
      <c r="Q204" s="2">
        <f>SUMIFS(Import!Q$2:Q$237,Import!$F$2:$F$237,$F204,Import!$G$2:$G$237,$G204)</f>
        <v>0.95</v>
      </c>
      <c r="R204" s="2">
        <f>SUMIFS(Import!R$2:R$237,Import!$F$2:$F$237,$F204,Import!$G$2:$G$237,$G204)</f>
        <v>2.34</v>
      </c>
      <c r="S204" s="2">
        <f>SUMIFS(Import!S$2:S$237,Import!$F$2:$F$237,$F204,Import!$G$2:$G$237,$G204)</f>
        <v>935</v>
      </c>
      <c r="T204" s="2">
        <f>SUMIFS(Import!T$2:T$237,Import!$F$2:$F$237,$F204,Import!$G$2:$G$237,$G204)</f>
        <v>38.520000000000003</v>
      </c>
      <c r="U204" s="2">
        <f>SUMIFS(Import!U$2:U$237,Import!$F$2:$F$237,$F204,Import!$G$2:$G$237,$G204)</f>
        <v>95.21</v>
      </c>
      <c r="V204" s="2">
        <f>SUMIFS(Import!V$2:V$237,Import!$F$2:$F$237,$F204,Import!$G$2:$G$237,$G204)</f>
        <v>1</v>
      </c>
      <c r="W204" s="2" t="str">
        <f t="shared" si="110"/>
        <v>F</v>
      </c>
      <c r="X204" s="2" t="str">
        <f t="shared" si="110"/>
        <v>IRITI</v>
      </c>
      <c r="Y204" s="2" t="str">
        <f t="shared" si="110"/>
        <v>Teura</v>
      </c>
      <c r="Z204" s="2">
        <f>SUMIFS(Import!Z$2:Z$237,Import!$F$2:$F$237,$F204,Import!$G$2:$G$237,$G204)</f>
        <v>447</v>
      </c>
      <c r="AA204" s="2">
        <f>SUMIFS(Import!AA$2:AA$237,Import!$F$2:$F$237,$F204,Import!$G$2:$G$237,$G204)</f>
        <v>18.420000000000002</v>
      </c>
      <c r="AB204" s="2">
        <f>SUMIFS(Import!AB$2:AB$237,Import!$F$2:$F$237,$F204,Import!$G$2:$G$237,$G204)</f>
        <v>47.81</v>
      </c>
      <c r="AC204" s="2">
        <f>SUMIFS(Import!AC$2:AC$237,Import!$F$2:$F$237,$F204,Import!$G$2:$G$237,$G204)</f>
        <v>3</v>
      </c>
      <c r="AD204" s="2" t="str">
        <f t="shared" si="111"/>
        <v>F</v>
      </c>
      <c r="AE204" s="2" t="str">
        <f t="shared" si="111"/>
        <v>SANQUER</v>
      </c>
      <c r="AF204" s="2" t="str">
        <f t="shared" si="111"/>
        <v>Nicole</v>
      </c>
      <c r="AG204" s="2">
        <f>SUMIFS(Import!AG$2:AG$237,Import!$F$2:$F$237,$F204,Import!$G$2:$G$237,$G204)</f>
        <v>488</v>
      </c>
      <c r="AH204" s="2">
        <f>SUMIFS(Import!AH$2:AH$237,Import!$F$2:$F$237,$F204,Import!$G$2:$G$237,$G204)</f>
        <v>20.11</v>
      </c>
      <c r="AI204" s="2">
        <f>SUMIFS(Import!AI$2:AI$237,Import!$F$2:$F$237,$F204,Import!$G$2:$G$237,$G204)</f>
        <v>52.19</v>
      </c>
      <c r="AJ204" s="2">
        <f>SUMIFS(Import!AJ$2:AJ$237,Import!$F$2:$F$237,$F204,Import!$G$2:$G$237,$G204)</f>
        <v>0</v>
      </c>
      <c r="AK204" s="2">
        <f t="shared" si="112"/>
        <v>0</v>
      </c>
      <c r="AL204" s="2">
        <f t="shared" si="112"/>
        <v>0</v>
      </c>
      <c r="AM204" s="2">
        <f t="shared" si="112"/>
        <v>0</v>
      </c>
      <c r="AN204" s="2">
        <f>SUMIFS(Import!AN$2:AN$237,Import!$F$2:$F$237,$F204,Import!$G$2:$G$237,$G204)</f>
        <v>0</v>
      </c>
      <c r="AO204" s="2">
        <f>SUMIFS(Import!AO$2:AO$237,Import!$F$2:$F$237,$F204,Import!$G$2:$G$237,$G204)</f>
        <v>0</v>
      </c>
      <c r="AP204" s="2">
        <f>SUMIFS(Import!AP$2:AP$237,Import!$F$2:$F$237,$F204,Import!$G$2:$G$237,$G204)</f>
        <v>0</v>
      </c>
      <c r="AQ204" s="2">
        <f>SUMIFS(Import!AQ$2:AQ$237,Import!$F$2:$F$237,$F204,Import!$G$2:$G$237,$G204)</f>
        <v>0</v>
      </c>
      <c r="AR204" s="2">
        <f t="shared" si="113"/>
        <v>0</v>
      </c>
      <c r="AS204" s="2">
        <f t="shared" si="113"/>
        <v>0</v>
      </c>
      <c r="AT204" s="2">
        <f t="shared" si="113"/>
        <v>0</v>
      </c>
      <c r="AU204" s="2">
        <f>SUMIFS(Import!AU$2:AU$237,Import!$F$2:$F$237,$F204,Import!$G$2:$G$237,$G204)</f>
        <v>0</v>
      </c>
      <c r="AV204" s="2">
        <f>SUMIFS(Import!AV$2:AV$237,Import!$F$2:$F$237,$F204,Import!$G$2:$G$237,$G204)</f>
        <v>0</v>
      </c>
      <c r="AW204" s="2">
        <f>SUMIFS(Import!AW$2:AW$237,Import!$F$2:$F$237,$F204,Import!$G$2:$G$237,$G204)</f>
        <v>0</v>
      </c>
      <c r="AX204" s="2">
        <f>SUMIFS(Import!AX$2:AX$237,Import!$F$2:$F$237,$F204,Import!$G$2:$G$237,$G204)</f>
        <v>0</v>
      </c>
      <c r="AY204" s="2">
        <f t="shared" si="114"/>
        <v>0</v>
      </c>
      <c r="AZ204" s="2">
        <f t="shared" si="114"/>
        <v>0</v>
      </c>
      <c r="BA204" s="2">
        <f t="shared" si="114"/>
        <v>0</v>
      </c>
      <c r="BB204" s="2">
        <f>SUMIFS(Import!BB$2:BB$237,Import!$F$2:$F$237,$F204,Import!$G$2:$G$237,$G204)</f>
        <v>0</v>
      </c>
      <c r="BC204" s="2">
        <f>SUMIFS(Import!BC$2:BC$237,Import!$F$2:$F$237,$F204,Import!$G$2:$G$237,$G204)</f>
        <v>0</v>
      </c>
      <c r="BD204" s="2">
        <f>SUMIFS(Import!BD$2:BD$237,Import!$F$2:$F$237,$F204,Import!$G$2:$G$237,$G204)</f>
        <v>0</v>
      </c>
      <c r="BE204" s="2">
        <f>SUMIFS(Import!BE$2:BE$237,Import!$F$2:$F$237,$F204,Import!$G$2:$G$237,$G204)</f>
        <v>0</v>
      </c>
      <c r="BF204" s="2">
        <f t="shared" si="115"/>
        <v>0</v>
      </c>
      <c r="BG204" s="2">
        <f t="shared" si="115"/>
        <v>0</v>
      </c>
      <c r="BH204" s="2">
        <f t="shared" si="115"/>
        <v>0</v>
      </c>
      <c r="BI204" s="2">
        <f>SUMIFS(Import!BI$2:BI$237,Import!$F$2:$F$237,$F204,Import!$G$2:$G$237,$G204)</f>
        <v>0</v>
      </c>
      <c r="BJ204" s="2">
        <f>SUMIFS(Import!BJ$2:BJ$237,Import!$F$2:$F$237,$F204,Import!$G$2:$G$237,$G204)</f>
        <v>0</v>
      </c>
      <c r="BK204" s="2">
        <f>SUMIFS(Import!BK$2:BK$237,Import!$F$2:$F$237,$F204,Import!$G$2:$G$237,$G204)</f>
        <v>0</v>
      </c>
      <c r="BL204" s="2">
        <f>SUMIFS(Import!BL$2:BL$237,Import!$F$2:$F$237,$F204,Import!$G$2:$G$237,$G204)</f>
        <v>0</v>
      </c>
      <c r="BM204" s="2">
        <f t="shared" si="116"/>
        <v>0</v>
      </c>
      <c r="BN204" s="2">
        <f t="shared" si="116"/>
        <v>0</v>
      </c>
      <c r="BO204" s="2">
        <f t="shared" si="116"/>
        <v>0</v>
      </c>
      <c r="BP204" s="2">
        <f>SUMIFS(Import!BP$2:BP$237,Import!$F$2:$F$237,$F204,Import!$G$2:$G$237,$G204)</f>
        <v>0</v>
      </c>
      <c r="BQ204" s="2">
        <f>SUMIFS(Import!BQ$2:BQ$237,Import!$F$2:$F$237,$F204,Import!$G$2:$G$237,$G204)</f>
        <v>0</v>
      </c>
      <c r="BR204" s="2">
        <f>SUMIFS(Import!BR$2:BR$237,Import!$F$2:$F$237,$F204,Import!$G$2:$G$237,$G204)</f>
        <v>0</v>
      </c>
      <c r="BS204" s="2">
        <f>SUMIFS(Import!BS$2:BS$237,Import!$F$2:$F$237,$F204,Import!$G$2:$G$237,$G204)</f>
        <v>0</v>
      </c>
      <c r="BT204" s="2">
        <f t="shared" si="117"/>
        <v>0</v>
      </c>
      <c r="BU204" s="2">
        <f t="shared" si="117"/>
        <v>0</v>
      </c>
      <c r="BV204" s="2">
        <f t="shared" si="117"/>
        <v>0</v>
      </c>
      <c r="BW204" s="2">
        <f>SUMIFS(Import!BW$2:BW$237,Import!$F$2:$F$237,$F204,Import!$G$2:$G$237,$G204)</f>
        <v>0</v>
      </c>
      <c r="BX204" s="2">
        <f>SUMIFS(Import!BX$2:BX$237,Import!$F$2:$F$237,$F204,Import!$G$2:$G$237,$G204)</f>
        <v>0</v>
      </c>
      <c r="BY204" s="2">
        <f>SUMIFS(Import!BY$2:BY$237,Import!$F$2:$F$237,$F204,Import!$G$2:$G$237,$G204)</f>
        <v>0</v>
      </c>
      <c r="BZ204" s="2">
        <f>SUMIFS(Import!BZ$2:BZ$237,Import!$F$2:$F$237,$F204,Import!$G$2:$G$237,$G204)</f>
        <v>0</v>
      </c>
      <c r="CA204" s="2">
        <f t="shared" si="118"/>
        <v>0</v>
      </c>
      <c r="CB204" s="2">
        <f t="shared" si="118"/>
        <v>0</v>
      </c>
      <c r="CC204" s="2">
        <f t="shared" si="118"/>
        <v>0</v>
      </c>
      <c r="CD204" s="2">
        <f>SUMIFS(Import!CD$2:CD$237,Import!$F$2:$F$237,$F204,Import!$G$2:$G$237,$G204)</f>
        <v>0</v>
      </c>
      <c r="CE204" s="2">
        <f>SUMIFS(Import!CE$2:CE$237,Import!$F$2:$F$237,$F204,Import!$G$2:$G$237,$G204)</f>
        <v>0</v>
      </c>
      <c r="CF204" s="2">
        <f>SUMIFS(Import!CF$2:CF$237,Import!$F$2:$F$237,$F204,Import!$G$2:$G$237,$G204)</f>
        <v>0</v>
      </c>
      <c r="CG204" s="2">
        <f>SUMIFS(Import!CG$2:CG$237,Import!$F$2:$F$237,$F204,Import!$G$2:$G$237,$G204)</f>
        <v>0</v>
      </c>
      <c r="CH204" s="2">
        <f t="shared" si="119"/>
        <v>0</v>
      </c>
      <c r="CI204" s="2">
        <f t="shared" si="119"/>
        <v>0</v>
      </c>
      <c r="CJ204" s="2">
        <f t="shared" si="119"/>
        <v>0</v>
      </c>
      <c r="CK204" s="2">
        <f>SUMIFS(Import!CK$2:CK$237,Import!$F$2:$F$237,$F204,Import!$G$2:$G$237,$G204)</f>
        <v>0</v>
      </c>
      <c r="CL204" s="2">
        <f>SUMIFS(Import!CL$2:CL$237,Import!$F$2:$F$237,$F204,Import!$G$2:$G$237,$G204)</f>
        <v>0</v>
      </c>
      <c r="CM204" s="2">
        <f>SUMIFS(Import!CM$2:CM$237,Import!$F$2:$F$237,$F204,Import!$G$2:$G$237,$G204)</f>
        <v>0</v>
      </c>
      <c r="CN204" s="2">
        <f>SUMIFS(Import!CN$2:CN$237,Import!$F$2:$F$237,$F204,Import!$G$2:$G$237,$G204)</f>
        <v>0</v>
      </c>
      <c r="CO204" s="3">
        <f t="shared" si="120"/>
        <v>0</v>
      </c>
      <c r="CP204" s="3">
        <f t="shared" si="120"/>
        <v>0</v>
      </c>
      <c r="CQ204" s="3">
        <f t="shared" si="120"/>
        <v>0</v>
      </c>
      <c r="CR204" s="2">
        <f>SUMIFS(Import!CR$2:CR$237,Import!$F$2:$F$237,$F204,Import!$G$2:$G$237,$G204)</f>
        <v>0</v>
      </c>
      <c r="CS204" s="2">
        <f>SUMIFS(Import!CS$2:CS$237,Import!$F$2:$F$237,$F204,Import!$G$2:$G$237,$G204)</f>
        <v>0</v>
      </c>
      <c r="CT204" s="2">
        <f>SUMIFS(Import!CT$2:CT$237,Import!$F$2:$F$237,$F204,Import!$G$2:$G$237,$G204)</f>
        <v>0</v>
      </c>
    </row>
    <row r="205" spans="1:98" x14ac:dyDescent="0.25">
      <c r="A205" s="2" t="s">
        <v>38</v>
      </c>
      <c r="B205" s="2" t="s">
        <v>39</v>
      </c>
      <c r="C205" s="2">
        <v>2</v>
      </c>
      <c r="D205" s="2" t="s">
        <v>53</v>
      </c>
      <c r="E205" s="2">
        <v>48</v>
      </c>
      <c r="F205" s="2" t="s">
        <v>80</v>
      </c>
      <c r="G205" s="2">
        <v>2</v>
      </c>
      <c r="H205" s="2">
        <f>IF(SUMIFS(Import!H$2:H$237,Import!$F$2:$F$237,$F205,Import!$G$2:$G$237,$G205)=0,Data_T1!$H205,SUMIFS(Import!H$2:H$237,Import!$F$2:$F$237,$F205,Import!$G$2:$G$237,$G205))</f>
        <v>2329</v>
      </c>
      <c r="I205" s="2">
        <f>SUMIFS(Import!I$2:I$237,Import!$F$2:$F$237,$F205,Import!$G$2:$G$237,$G205)</f>
        <v>1271</v>
      </c>
      <c r="J205" s="2">
        <f>SUMIFS(Import!J$2:J$237,Import!$F$2:$F$237,$F205,Import!$G$2:$G$237,$G205)</f>
        <v>54.57</v>
      </c>
      <c r="K205" s="2">
        <f>SUMIFS(Import!K$2:K$237,Import!$F$2:$F$237,$F205,Import!$G$2:$G$237,$G205)</f>
        <v>1058</v>
      </c>
      <c r="L205" s="2">
        <f>SUMIFS(Import!L$2:L$237,Import!$F$2:$F$237,$F205,Import!$G$2:$G$237,$G205)</f>
        <v>45.43</v>
      </c>
      <c r="M205" s="2">
        <f>SUMIFS(Import!M$2:M$237,Import!$F$2:$F$237,$F205,Import!$G$2:$G$237,$G205)</f>
        <v>0</v>
      </c>
      <c r="N205" s="2">
        <f>SUMIFS(Import!N$2:N$237,Import!$F$2:$F$237,$F205,Import!$G$2:$G$237,$G205)</f>
        <v>0</v>
      </c>
      <c r="O205" s="2">
        <f>SUMIFS(Import!O$2:O$237,Import!$F$2:$F$237,$F205,Import!$G$2:$G$237,$G205)</f>
        <v>0</v>
      </c>
      <c r="P205" s="2">
        <f>SUMIFS(Import!P$2:P$237,Import!$F$2:$F$237,$F205,Import!$G$2:$G$237,$G205)</f>
        <v>19</v>
      </c>
      <c r="Q205" s="2">
        <f>SUMIFS(Import!Q$2:Q$237,Import!$F$2:$F$237,$F205,Import!$G$2:$G$237,$G205)</f>
        <v>0.82</v>
      </c>
      <c r="R205" s="2">
        <f>SUMIFS(Import!R$2:R$237,Import!$F$2:$F$237,$F205,Import!$G$2:$G$237,$G205)</f>
        <v>1.8</v>
      </c>
      <c r="S205" s="2">
        <f>SUMIFS(Import!S$2:S$237,Import!$F$2:$F$237,$F205,Import!$G$2:$G$237,$G205)</f>
        <v>1039</v>
      </c>
      <c r="T205" s="2">
        <f>SUMIFS(Import!T$2:T$237,Import!$F$2:$F$237,$F205,Import!$G$2:$G$237,$G205)</f>
        <v>44.61</v>
      </c>
      <c r="U205" s="2">
        <f>SUMIFS(Import!U$2:U$237,Import!$F$2:$F$237,$F205,Import!$G$2:$G$237,$G205)</f>
        <v>98.2</v>
      </c>
      <c r="V205" s="2">
        <f>SUMIFS(Import!V$2:V$237,Import!$F$2:$F$237,$F205,Import!$G$2:$G$237,$G205)</f>
        <v>1</v>
      </c>
      <c r="W205" s="2" t="str">
        <f t="shared" si="110"/>
        <v>F</v>
      </c>
      <c r="X205" s="2" t="str">
        <f t="shared" si="110"/>
        <v>IRITI</v>
      </c>
      <c r="Y205" s="2" t="str">
        <f t="shared" si="110"/>
        <v>Teura</v>
      </c>
      <c r="Z205" s="2">
        <f>SUMIFS(Import!Z$2:Z$237,Import!$F$2:$F$237,$F205,Import!$G$2:$G$237,$G205)</f>
        <v>464</v>
      </c>
      <c r="AA205" s="2">
        <f>SUMIFS(Import!AA$2:AA$237,Import!$F$2:$F$237,$F205,Import!$G$2:$G$237,$G205)</f>
        <v>19.920000000000002</v>
      </c>
      <c r="AB205" s="2">
        <f>SUMIFS(Import!AB$2:AB$237,Import!$F$2:$F$237,$F205,Import!$G$2:$G$237,$G205)</f>
        <v>44.66</v>
      </c>
      <c r="AC205" s="2">
        <f>SUMIFS(Import!AC$2:AC$237,Import!$F$2:$F$237,$F205,Import!$G$2:$G$237,$G205)</f>
        <v>3</v>
      </c>
      <c r="AD205" s="2" t="str">
        <f t="shared" si="111"/>
        <v>F</v>
      </c>
      <c r="AE205" s="2" t="str">
        <f t="shared" si="111"/>
        <v>SANQUER</v>
      </c>
      <c r="AF205" s="2" t="str">
        <f t="shared" si="111"/>
        <v>Nicole</v>
      </c>
      <c r="AG205" s="2">
        <f>SUMIFS(Import!AG$2:AG$237,Import!$F$2:$F$237,$F205,Import!$G$2:$G$237,$G205)</f>
        <v>575</v>
      </c>
      <c r="AH205" s="2">
        <f>SUMIFS(Import!AH$2:AH$237,Import!$F$2:$F$237,$F205,Import!$G$2:$G$237,$G205)</f>
        <v>24.69</v>
      </c>
      <c r="AI205" s="2">
        <f>SUMIFS(Import!AI$2:AI$237,Import!$F$2:$F$237,$F205,Import!$G$2:$G$237,$G205)</f>
        <v>55.34</v>
      </c>
      <c r="AJ205" s="2">
        <f>SUMIFS(Import!AJ$2:AJ$237,Import!$F$2:$F$237,$F205,Import!$G$2:$G$237,$G205)</f>
        <v>0</v>
      </c>
      <c r="AK205" s="2">
        <f t="shared" si="112"/>
        <v>0</v>
      </c>
      <c r="AL205" s="2">
        <f t="shared" si="112"/>
        <v>0</v>
      </c>
      <c r="AM205" s="2">
        <f t="shared" si="112"/>
        <v>0</v>
      </c>
      <c r="AN205" s="2">
        <f>SUMIFS(Import!AN$2:AN$237,Import!$F$2:$F$237,$F205,Import!$G$2:$G$237,$G205)</f>
        <v>0</v>
      </c>
      <c r="AO205" s="2">
        <f>SUMIFS(Import!AO$2:AO$237,Import!$F$2:$F$237,$F205,Import!$G$2:$G$237,$G205)</f>
        <v>0</v>
      </c>
      <c r="AP205" s="2">
        <f>SUMIFS(Import!AP$2:AP$237,Import!$F$2:$F$237,$F205,Import!$G$2:$G$237,$G205)</f>
        <v>0</v>
      </c>
      <c r="AQ205" s="2">
        <f>SUMIFS(Import!AQ$2:AQ$237,Import!$F$2:$F$237,$F205,Import!$G$2:$G$237,$G205)</f>
        <v>0</v>
      </c>
      <c r="AR205" s="2">
        <f t="shared" si="113"/>
        <v>0</v>
      </c>
      <c r="AS205" s="2">
        <f t="shared" si="113"/>
        <v>0</v>
      </c>
      <c r="AT205" s="2">
        <f t="shared" si="113"/>
        <v>0</v>
      </c>
      <c r="AU205" s="2">
        <f>SUMIFS(Import!AU$2:AU$237,Import!$F$2:$F$237,$F205,Import!$G$2:$G$237,$G205)</f>
        <v>0</v>
      </c>
      <c r="AV205" s="2">
        <f>SUMIFS(Import!AV$2:AV$237,Import!$F$2:$F$237,$F205,Import!$G$2:$G$237,$G205)</f>
        <v>0</v>
      </c>
      <c r="AW205" s="2">
        <f>SUMIFS(Import!AW$2:AW$237,Import!$F$2:$F$237,$F205,Import!$G$2:$G$237,$G205)</f>
        <v>0</v>
      </c>
      <c r="AX205" s="2">
        <f>SUMIFS(Import!AX$2:AX$237,Import!$F$2:$F$237,$F205,Import!$G$2:$G$237,$G205)</f>
        <v>0</v>
      </c>
      <c r="AY205" s="2">
        <f t="shared" si="114"/>
        <v>0</v>
      </c>
      <c r="AZ205" s="2">
        <f t="shared" si="114"/>
        <v>0</v>
      </c>
      <c r="BA205" s="2">
        <f t="shared" si="114"/>
        <v>0</v>
      </c>
      <c r="BB205" s="2">
        <f>SUMIFS(Import!BB$2:BB$237,Import!$F$2:$F$237,$F205,Import!$G$2:$G$237,$G205)</f>
        <v>0</v>
      </c>
      <c r="BC205" s="2">
        <f>SUMIFS(Import!BC$2:BC$237,Import!$F$2:$F$237,$F205,Import!$G$2:$G$237,$G205)</f>
        <v>0</v>
      </c>
      <c r="BD205" s="2">
        <f>SUMIFS(Import!BD$2:BD$237,Import!$F$2:$F$237,$F205,Import!$G$2:$G$237,$G205)</f>
        <v>0</v>
      </c>
      <c r="BE205" s="2">
        <f>SUMIFS(Import!BE$2:BE$237,Import!$F$2:$F$237,$F205,Import!$G$2:$G$237,$G205)</f>
        <v>0</v>
      </c>
      <c r="BF205" s="2">
        <f t="shared" si="115"/>
        <v>0</v>
      </c>
      <c r="BG205" s="2">
        <f t="shared" si="115"/>
        <v>0</v>
      </c>
      <c r="BH205" s="2">
        <f t="shared" si="115"/>
        <v>0</v>
      </c>
      <c r="BI205" s="2">
        <f>SUMIFS(Import!BI$2:BI$237,Import!$F$2:$F$237,$F205,Import!$G$2:$G$237,$G205)</f>
        <v>0</v>
      </c>
      <c r="BJ205" s="2">
        <f>SUMIFS(Import!BJ$2:BJ$237,Import!$F$2:$F$237,$F205,Import!$G$2:$G$237,$G205)</f>
        <v>0</v>
      </c>
      <c r="BK205" s="2">
        <f>SUMIFS(Import!BK$2:BK$237,Import!$F$2:$F$237,$F205,Import!$G$2:$G$237,$G205)</f>
        <v>0</v>
      </c>
      <c r="BL205" s="2">
        <f>SUMIFS(Import!BL$2:BL$237,Import!$F$2:$F$237,$F205,Import!$G$2:$G$237,$G205)</f>
        <v>0</v>
      </c>
      <c r="BM205" s="2">
        <f t="shared" si="116"/>
        <v>0</v>
      </c>
      <c r="BN205" s="2">
        <f t="shared" si="116"/>
        <v>0</v>
      </c>
      <c r="BO205" s="2">
        <f t="shared" si="116"/>
        <v>0</v>
      </c>
      <c r="BP205" s="2">
        <f>SUMIFS(Import!BP$2:BP$237,Import!$F$2:$F$237,$F205,Import!$G$2:$G$237,$G205)</f>
        <v>0</v>
      </c>
      <c r="BQ205" s="2">
        <f>SUMIFS(Import!BQ$2:BQ$237,Import!$F$2:$F$237,$F205,Import!$G$2:$G$237,$G205)</f>
        <v>0</v>
      </c>
      <c r="BR205" s="2">
        <f>SUMIFS(Import!BR$2:BR$237,Import!$F$2:$F$237,$F205,Import!$G$2:$G$237,$G205)</f>
        <v>0</v>
      </c>
      <c r="BS205" s="2">
        <f>SUMIFS(Import!BS$2:BS$237,Import!$F$2:$F$237,$F205,Import!$G$2:$G$237,$G205)</f>
        <v>0</v>
      </c>
      <c r="BT205" s="2">
        <f t="shared" si="117"/>
        <v>0</v>
      </c>
      <c r="BU205" s="2">
        <f t="shared" si="117"/>
        <v>0</v>
      </c>
      <c r="BV205" s="2">
        <f t="shared" si="117"/>
        <v>0</v>
      </c>
      <c r="BW205" s="2">
        <f>SUMIFS(Import!BW$2:BW$237,Import!$F$2:$F$237,$F205,Import!$G$2:$G$237,$G205)</f>
        <v>0</v>
      </c>
      <c r="BX205" s="2">
        <f>SUMIFS(Import!BX$2:BX$237,Import!$F$2:$F$237,$F205,Import!$G$2:$G$237,$G205)</f>
        <v>0</v>
      </c>
      <c r="BY205" s="2">
        <f>SUMIFS(Import!BY$2:BY$237,Import!$F$2:$F$237,$F205,Import!$G$2:$G$237,$G205)</f>
        <v>0</v>
      </c>
      <c r="BZ205" s="2">
        <f>SUMIFS(Import!BZ$2:BZ$237,Import!$F$2:$F$237,$F205,Import!$G$2:$G$237,$G205)</f>
        <v>0</v>
      </c>
      <c r="CA205" s="2">
        <f t="shared" si="118"/>
        <v>0</v>
      </c>
      <c r="CB205" s="2">
        <f t="shared" si="118"/>
        <v>0</v>
      </c>
      <c r="CC205" s="2">
        <f t="shared" si="118"/>
        <v>0</v>
      </c>
      <c r="CD205" s="2">
        <f>SUMIFS(Import!CD$2:CD$237,Import!$F$2:$F$237,$F205,Import!$G$2:$G$237,$G205)</f>
        <v>0</v>
      </c>
      <c r="CE205" s="2">
        <f>SUMIFS(Import!CE$2:CE$237,Import!$F$2:$F$237,$F205,Import!$G$2:$G$237,$G205)</f>
        <v>0</v>
      </c>
      <c r="CF205" s="2">
        <f>SUMIFS(Import!CF$2:CF$237,Import!$F$2:$F$237,$F205,Import!$G$2:$G$237,$G205)</f>
        <v>0</v>
      </c>
      <c r="CG205" s="2">
        <f>SUMIFS(Import!CG$2:CG$237,Import!$F$2:$F$237,$F205,Import!$G$2:$G$237,$G205)</f>
        <v>0</v>
      </c>
      <c r="CH205" s="2">
        <f t="shared" si="119"/>
        <v>0</v>
      </c>
      <c r="CI205" s="2">
        <f t="shared" si="119"/>
        <v>0</v>
      </c>
      <c r="CJ205" s="2">
        <f t="shared" si="119"/>
        <v>0</v>
      </c>
      <c r="CK205" s="2">
        <f>SUMIFS(Import!CK$2:CK$237,Import!$F$2:$F$237,$F205,Import!$G$2:$G$237,$G205)</f>
        <v>0</v>
      </c>
      <c r="CL205" s="2">
        <f>SUMIFS(Import!CL$2:CL$237,Import!$F$2:$F$237,$F205,Import!$G$2:$G$237,$G205)</f>
        <v>0</v>
      </c>
      <c r="CM205" s="2">
        <f>SUMIFS(Import!CM$2:CM$237,Import!$F$2:$F$237,$F205,Import!$G$2:$G$237,$G205)</f>
        <v>0</v>
      </c>
      <c r="CN205" s="2">
        <f>SUMIFS(Import!CN$2:CN$237,Import!$F$2:$F$237,$F205,Import!$G$2:$G$237,$G205)</f>
        <v>0</v>
      </c>
      <c r="CO205" s="3">
        <f t="shared" si="120"/>
        <v>0</v>
      </c>
      <c r="CP205" s="3">
        <f t="shared" si="120"/>
        <v>0</v>
      </c>
      <c r="CQ205" s="3">
        <f t="shared" si="120"/>
        <v>0</v>
      </c>
      <c r="CR205" s="2">
        <f>SUMIFS(Import!CR$2:CR$237,Import!$F$2:$F$237,$F205,Import!$G$2:$G$237,$G205)</f>
        <v>0</v>
      </c>
      <c r="CS205" s="2">
        <f>SUMIFS(Import!CS$2:CS$237,Import!$F$2:$F$237,$F205,Import!$G$2:$G$237,$G205)</f>
        <v>0</v>
      </c>
      <c r="CT205" s="2">
        <f>SUMIFS(Import!CT$2:CT$237,Import!$F$2:$F$237,$F205,Import!$G$2:$G$237,$G205)</f>
        <v>0</v>
      </c>
    </row>
    <row r="206" spans="1:98" x14ac:dyDescent="0.25">
      <c r="A206" s="2" t="s">
        <v>38</v>
      </c>
      <c r="B206" s="2" t="s">
        <v>39</v>
      </c>
      <c r="C206" s="2">
        <v>2</v>
      </c>
      <c r="D206" s="2" t="s">
        <v>53</v>
      </c>
      <c r="E206" s="2">
        <v>48</v>
      </c>
      <c r="F206" s="2" t="s">
        <v>80</v>
      </c>
      <c r="G206" s="2">
        <v>3</v>
      </c>
      <c r="H206" s="2">
        <f>IF(SUMIFS(Import!H$2:H$237,Import!$F$2:$F$237,$F206,Import!$G$2:$G$237,$G206)=0,Data_T1!$H206,SUMIFS(Import!H$2:H$237,Import!$F$2:$F$237,$F206,Import!$G$2:$G$237,$G206))</f>
        <v>1438</v>
      </c>
      <c r="I206" s="2">
        <f>SUMIFS(Import!I$2:I$237,Import!$F$2:$F$237,$F206,Import!$G$2:$G$237,$G206)</f>
        <v>820</v>
      </c>
      <c r="J206" s="2">
        <f>SUMIFS(Import!J$2:J$237,Import!$F$2:$F$237,$F206,Import!$G$2:$G$237,$G206)</f>
        <v>57.02</v>
      </c>
      <c r="K206" s="2">
        <f>SUMIFS(Import!K$2:K$237,Import!$F$2:$F$237,$F206,Import!$G$2:$G$237,$G206)</f>
        <v>618</v>
      </c>
      <c r="L206" s="2">
        <f>SUMIFS(Import!L$2:L$237,Import!$F$2:$F$237,$F206,Import!$G$2:$G$237,$G206)</f>
        <v>42.98</v>
      </c>
      <c r="M206" s="2">
        <f>SUMIFS(Import!M$2:M$237,Import!$F$2:$F$237,$F206,Import!$G$2:$G$237,$G206)</f>
        <v>7</v>
      </c>
      <c r="N206" s="2">
        <f>SUMIFS(Import!N$2:N$237,Import!$F$2:$F$237,$F206,Import!$G$2:$G$237,$G206)</f>
        <v>0.49</v>
      </c>
      <c r="O206" s="2">
        <f>SUMIFS(Import!O$2:O$237,Import!$F$2:$F$237,$F206,Import!$G$2:$G$237,$G206)</f>
        <v>1.1299999999999999</v>
      </c>
      <c r="P206" s="2">
        <f>SUMIFS(Import!P$2:P$237,Import!$F$2:$F$237,$F206,Import!$G$2:$G$237,$G206)</f>
        <v>9</v>
      </c>
      <c r="Q206" s="2">
        <f>SUMIFS(Import!Q$2:Q$237,Import!$F$2:$F$237,$F206,Import!$G$2:$G$237,$G206)</f>
        <v>0.63</v>
      </c>
      <c r="R206" s="2">
        <f>SUMIFS(Import!R$2:R$237,Import!$F$2:$F$237,$F206,Import!$G$2:$G$237,$G206)</f>
        <v>1.46</v>
      </c>
      <c r="S206" s="2">
        <f>SUMIFS(Import!S$2:S$237,Import!$F$2:$F$237,$F206,Import!$G$2:$G$237,$G206)</f>
        <v>602</v>
      </c>
      <c r="T206" s="2">
        <f>SUMIFS(Import!T$2:T$237,Import!$F$2:$F$237,$F206,Import!$G$2:$G$237,$G206)</f>
        <v>41.86</v>
      </c>
      <c r="U206" s="2">
        <f>SUMIFS(Import!U$2:U$237,Import!$F$2:$F$237,$F206,Import!$G$2:$G$237,$G206)</f>
        <v>97.41</v>
      </c>
      <c r="V206" s="2">
        <f>SUMIFS(Import!V$2:V$237,Import!$F$2:$F$237,$F206,Import!$G$2:$G$237,$G206)</f>
        <v>1</v>
      </c>
      <c r="W206" s="2" t="str">
        <f t="shared" si="110"/>
        <v>F</v>
      </c>
      <c r="X206" s="2" t="str">
        <f t="shared" si="110"/>
        <v>IRITI</v>
      </c>
      <c r="Y206" s="2" t="str">
        <f t="shared" si="110"/>
        <v>Teura</v>
      </c>
      <c r="Z206" s="2">
        <f>SUMIFS(Import!Z$2:Z$237,Import!$F$2:$F$237,$F206,Import!$G$2:$G$237,$G206)</f>
        <v>238</v>
      </c>
      <c r="AA206" s="2">
        <f>SUMIFS(Import!AA$2:AA$237,Import!$F$2:$F$237,$F206,Import!$G$2:$G$237,$G206)</f>
        <v>16.55</v>
      </c>
      <c r="AB206" s="2">
        <f>SUMIFS(Import!AB$2:AB$237,Import!$F$2:$F$237,$F206,Import!$G$2:$G$237,$G206)</f>
        <v>39.53</v>
      </c>
      <c r="AC206" s="2">
        <f>SUMIFS(Import!AC$2:AC$237,Import!$F$2:$F$237,$F206,Import!$G$2:$G$237,$G206)</f>
        <v>3</v>
      </c>
      <c r="AD206" s="2" t="str">
        <f t="shared" si="111"/>
        <v>F</v>
      </c>
      <c r="AE206" s="2" t="str">
        <f t="shared" si="111"/>
        <v>SANQUER</v>
      </c>
      <c r="AF206" s="2" t="str">
        <f t="shared" si="111"/>
        <v>Nicole</v>
      </c>
      <c r="AG206" s="2">
        <f>SUMIFS(Import!AG$2:AG$237,Import!$F$2:$F$237,$F206,Import!$G$2:$G$237,$G206)</f>
        <v>364</v>
      </c>
      <c r="AH206" s="2">
        <f>SUMIFS(Import!AH$2:AH$237,Import!$F$2:$F$237,$F206,Import!$G$2:$G$237,$G206)</f>
        <v>25.31</v>
      </c>
      <c r="AI206" s="2">
        <f>SUMIFS(Import!AI$2:AI$237,Import!$F$2:$F$237,$F206,Import!$G$2:$G$237,$G206)</f>
        <v>60.47</v>
      </c>
      <c r="AJ206" s="2">
        <f>SUMIFS(Import!AJ$2:AJ$237,Import!$F$2:$F$237,$F206,Import!$G$2:$G$237,$G206)</f>
        <v>0</v>
      </c>
      <c r="AK206" s="2">
        <f t="shared" si="112"/>
        <v>0</v>
      </c>
      <c r="AL206" s="2">
        <f t="shared" si="112"/>
        <v>0</v>
      </c>
      <c r="AM206" s="2">
        <f t="shared" si="112"/>
        <v>0</v>
      </c>
      <c r="AN206" s="2">
        <f>SUMIFS(Import!AN$2:AN$237,Import!$F$2:$F$237,$F206,Import!$G$2:$G$237,$G206)</f>
        <v>0</v>
      </c>
      <c r="AO206" s="2">
        <f>SUMIFS(Import!AO$2:AO$237,Import!$F$2:$F$237,$F206,Import!$G$2:$G$237,$G206)</f>
        <v>0</v>
      </c>
      <c r="AP206" s="2">
        <f>SUMIFS(Import!AP$2:AP$237,Import!$F$2:$F$237,$F206,Import!$G$2:$G$237,$G206)</f>
        <v>0</v>
      </c>
      <c r="AQ206" s="2">
        <f>SUMIFS(Import!AQ$2:AQ$237,Import!$F$2:$F$237,$F206,Import!$G$2:$G$237,$G206)</f>
        <v>0</v>
      </c>
      <c r="AR206" s="2">
        <f t="shared" si="113"/>
        <v>0</v>
      </c>
      <c r="AS206" s="2">
        <f t="shared" si="113"/>
        <v>0</v>
      </c>
      <c r="AT206" s="2">
        <f t="shared" si="113"/>
        <v>0</v>
      </c>
      <c r="AU206" s="2">
        <f>SUMIFS(Import!AU$2:AU$237,Import!$F$2:$F$237,$F206,Import!$G$2:$G$237,$G206)</f>
        <v>0</v>
      </c>
      <c r="AV206" s="2">
        <f>SUMIFS(Import!AV$2:AV$237,Import!$F$2:$F$237,$F206,Import!$G$2:$G$237,$G206)</f>
        <v>0</v>
      </c>
      <c r="AW206" s="2">
        <f>SUMIFS(Import!AW$2:AW$237,Import!$F$2:$F$237,$F206,Import!$G$2:$G$237,$G206)</f>
        <v>0</v>
      </c>
      <c r="AX206" s="2">
        <f>SUMIFS(Import!AX$2:AX$237,Import!$F$2:$F$237,$F206,Import!$G$2:$G$237,$G206)</f>
        <v>0</v>
      </c>
      <c r="AY206" s="2">
        <f t="shared" si="114"/>
        <v>0</v>
      </c>
      <c r="AZ206" s="2">
        <f t="shared" si="114"/>
        <v>0</v>
      </c>
      <c r="BA206" s="2">
        <f t="shared" si="114"/>
        <v>0</v>
      </c>
      <c r="BB206" s="2">
        <f>SUMIFS(Import!BB$2:BB$237,Import!$F$2:$F$237,$F206,Import!$G$2:$G$237,$G206)</f>
        <v>0</v>
      </c>
      <c r="BC206" s="2">
        <f>SUMIFS(Import!BC$2:BC$237,Import!$F$2:$F$237,$F206,Import!$G$2:$G$237,$G206)</f>
        <v>0</v>
      </c>
      <c r="BD206" s="2">
        <f>SUMIFS(Import!BD$2:BD$237,Import!$F$2:$F$237,$F206,Import!$G$2:$G$237,$G206)</f>
        <v>0</v>
      </c>
      <c r="BE206" s="2">
        <f>SUMIFS(Import!BE$2:BE$237,Import!$F$2:$F$237,$F206,Import!$G$2:$G$237,$G206)</f>
        <v>0</v>
      </c>
      <c r="BF206" s="2">
        <f t="shared" si="115"/>
        <v>0</v>
      </c>
      <c r="BG206" s="2">
        <f t="shared" si="115"/>
        <v>0</v>
      </c>
      <c r="BH206" s="2">
        <f t="shared" si="115"/>
        <v>0</v>
      </c>
      <c r="BI206" s="2">
        <f>SUMIFS(Import!BI$2:BI$237,Import!$F$2:$F$237,$F206,Import!$G$2:$G$237,$G206)</f>
        <v>0</v>
      </c>
      <c r="BJ206" s="2">
        <f>SUMIFS(Import!BJ$2:BJ$237,Import!$F$2:$F$237,$F206,Import!$G$2:$G$237,$G206)</f>
        <v>0</v>
      </c>
      <c r="BK206" s="2">
        <f>SUMIFS(Import!BK$2:BK$237,Import!$F$2:$F$237,$F206,Import!$G$2:$G$237,$G206)</f>
        <v>0</v>
      </c>
      <c r="BL206" s="2">
        <f>SUMIFS(Import!BL$2:BL$237,Import!$F$2:$F$237,$F206,Import!$G$2:$G$237,$G206)</f>
        <v>0</v>
      </c>
      <c r="BM206" s="2">
        <f t="shared" si="116"/>
        <v>0</v>
      </c>
      <c r="BN206" s="2">
        <f t="shared" si="116"/>
        <v>0</v>
      </c>
      <c r="BO206" s="2">
        <f t="shared" si="116"/>
        <v>0</v>
      </c>
      <c r="BP206" s="2">
        <f>SUMIFS(Import!BP$2:BP$237,Import!$F$2:$F$237,$F206,Import!$G$2:$G$237,$G206)</f>
        <v>0</v>
      </c>
      <c r="BQ206" s="2">
        <f>SUMIFS(Import!BQ$2:BQ$237,Import!$F$2:$F$237,$F206,Import!$G$2:$G$237,$G206)</f>
        <v>0</v>
      </c>
      <c r="BR206" s="2">
        <f>SUMIFS(Import!BR$2:BR$237,Import!$F$2:$F$237,$F206,Import!$G$2:$G$237,$G206)</f>
        <v>0</v>
      </c>
      <c r="BS206" s="2">
        <f>SUMIFS(Import!BS$2:BS$237,Import!$F$2:$F$237,$F206,Import!$G$2:$G$237,$G206)</f>
        <v>0</v>
      </c>
      <c r="BT206" s="2">
        <f t="shared" si="117"/>
        <v>0</v>
      </c>
      <c r="BU206" s="2">
        <f t="shared" si="117"/>
        <v>0</v>
      </c>
      <c r="BV206" s="2">
        <f t="shared" si="117"/>
        <v>0</v>
      </c>
      <c r="BW206" s="2">
        <f>SUMIFS(Import!BW$2:BW$237,Import!$F$2:$F$237,$F206,Import!$G$2:$G$237,$G206)</f>
        <v>0</v>
      </c>
      <c r="BX206" s="2">
        <f>SUMIFS(Import!BX$2:BX$237,Import!$F$2:$F$237,$F206,Import!$G$2:$G$237,$G206)</f>
        <v>0</v>
      </c>
      <c r="BY206" s="2">
        <f>SUMIFS(Import!BY$2:BY$237,Import!$F$2:$F$237,$F206,Import!$G$2:$G$237,$G206)</f>
        <v>0</v>
      </c>
      <c r="BZ206" s="2">
        <f>SUMIFS(Import!BZ$2:BZ$237,Import!$F$2:$F$237,$F206,Import!$G$2:$G$237,$G206)</f>
        <v>0</v>
      </c>
      <c r="CA206" s="2">
        <f t="shared" si="118"/>
        <v>0</v>
      </c>
      <c r="CB206" s="2">
        <f t="shared" si="118"/>
        <v>0</v>
      </c>
      <c r="CC206" s="2">
        <f t="shared" si="118"/>
        <v>0</v>
      </c>
      <c r="CD206" s="2">
        <f>SUMIFS(Import!CD$2:CD$237,Import!$F$2:$F$237,$F206,Import!$G$2:$G$237,$G206)</f>
        <v>0</v>
      </c>
      <c r="CE206" s="2">
        <f>SUMIFS(Import!CE$2:CE$237,Import!$F$2:$F$237,$F206,Import!$G$2:$G$237,$G206)</f>
        <v>0</v>
      </c>
      <c r="CF206" s="2">
        <f>SUMIFS(Import!CF$2:CF$237,Import!$F$2:$F$237,$F206,Import!$G$2:$G$237,$G206)</f>
        <v>0</v>
      </c>
      <c r="CG206" s="2">
        <f>SUMIFS(Import!CG$2:CG$237,Import!$F$2:$F$237,$F206,Import!$G$2:$G$237,$G206)</f>
        <v>0</v>
      </c>
      <c r="CH206" s="2">
        <f t="shared" si="119"/>
        <v>0</v>
      </c>
      <c r="CI206" s="2">
        <f t="shared" si="119"/>
        <v>0</v>
      </c>
      <c r="CJ206" s="2">
        <f t="shared" si="119"/>
        <v>0</v>
      </c>
      <c r="CK206" s="2">
        <f>SUMIFS(Import!CK$2:CK$237,Import!$F$2:$F$237,$F206,Import!$G$2:$G$237,$G206)</f>
        <v>0</v>
      </c>
      <c r="CL206" s="2">
        <f>SUMIFS(Import!CL$2:CL$237,Import!$F$2:$F$237,$F206,Import!$G$2:$G$237,$G206)</f>
        <v>0</v>
      </c>
      <c r="CM206" s="2">
        <f>SUMIFS(Import!CM$2:CM$237,Import!$F$2:$F$237,$F206,Import!$G$2:$G$237,$G206)</f>
        <v>0</v>
      </c>
      <c r="CN206" s="2">
        <f>SUMIFS(Import!CN$2:CN$237,Import!$F$2:$F$237,$F206,Import!$G$2:$G$237,$G206)</f>
        <v>0</v>
      </c>
      <c r="CO206" s="3">
        <f t="shared" si="120"/>
        <v>0</v>
      </c>
      <c r="CP206" s="3">
        <f t="shared" si="120"/>
        <v>0</v>
      </c>
      <c r="CQ206" s="3">
        <f t="shared" si="120"/>
        <v>0</v>
      </c>
      <c r="CR206" s="2">
        <f>SUMIFS(Import!CR$2:CR$237,Import!$F$2:$F$237,$F206,Import!$G$2:$G$237,$G206)</f>
        <v>0</v>
      </c>
      <c r="CS206" s="2">
        <f>SUMIFS(Import!CS$2:CS$237,Import!$F$2:$F$237,$F206,Import!$G$2:$G$237,$G206)</f>
        <v>0</v>
      </c>
      <c r="CT206" s="2">
        <f>SUMIFS(Import!CT$2:CT$237,Import!$F$2:$F$237,$F206,Import!$G$2:$G$237,$G206)</f>
        <v>0</v>
      </c>
    </row>
    <row r="207" spans="1:98" x14ac:dyDescent="0.25">
      <c r="A207" s="2" t="s">
        <v>38</v>
      </c>
      <c r="B207" s="2" t="s">
        <v>39</v>
      </c>
      <c r="C207" s="2">
        <v>1</v>
      </c>
      <c r="D207" s="2" t="s">
        <v>40</v>
      </c>
      <c r="E207" s="2">
        <v>49</v>
      </c>
      <c r="F207" s="2" t="s">
        <v>81</v>
      </c>
      <c r="G207" s="2">
        <v>1</v>
      </c>
      <c r="H207" s="2">
        <f>IF(SUMIFS(Import!H$2:H$237,Import!$F$2:$F$237,$F207,Import!$G$2:$G$237,$G207)=0,Data_T1!$H207,SUMIFS(Import!H$2:H$237,Import!$F$2:$F$237,$F207,Import!$G$2:$G$237,$G207))</f>
        <v>825</v>
      </c>
      <c r="I207" s="2">
        <f>SUMIFS(Import!I$2:I$237,Import!$F$2:$F$237,$F207,Import!$G$2:$G$237,$G207)</f>
        <v>299</v>
      </c>
      <c r="J207" s="2">
        <f>SUMIFS(Import!J$2:J$237,Import!$F$2:$F$237,$F207,Import!$G$2:$G$237,$G207)</f>
        <v>36.24</v>
      </c>
      <c r="K207" s="2">
        <f>SUMIFS(Import!K$2:K$237,Import!$F$2:$F$237,$F207,Import!$G$2:$G$237,$G207)</f>
        <v>526</v>
      </c>
      <c r="L207" s="2">
        <f>SUMIFS(Import!L$2:L$237,Import!$F$2:$F$237,$F207,Import!$G$2:$G$237,$G207)</f>
        <v>63.76</v>
      </c>
      <c r="M207" s="2">
        <f>SUMIFS(Import!M$2:M$237,Import!$F$2:$F$237,$F207,Import!$G$2:$G$237,$G207)</f>
        <v>7</v>
      </c>
      <c r="N207" s="2">
        <f>SUMIFS(Import!N$2:N$237,Import!$F$2:$F$237,$F207,Import!$G$2:$G$237,$G207)</f>
        <v>0.85</v>
      </c>
      <c r="O207" s="2">
        <f>SUMIFS(Import!O$2:O$237,Import!$F$2:$F$237,$F207,Import!$G$2:$G$237,$G207)</f>
        <v>1.33</v>
      </c>
      <c r="P207" s="2">
        <f>SUMIFS(Import!P$2:P$237,Import!$F$2:$F$237,$F207,Import!$G$2:$G$237,$G207)</f>
        <v>6</v>
      </c>
      <c r="Q207" s="2">
        <f>SUMIFS(Import!Q$2:Q$237,Import!$F$2:$F$237,$F207,Import!$G$2:$G$237,$G207)</f>
        <v>0.73</v>
      </c>
      <c r="R207" s="2">
        <f>SUMIFS(Import!R$2:R$237,Import!$F$2:$F$237,$F207,Import!$G$2:$G$237,$G207)</f>
        <v>1.1399999999999999</v>
      </c>
      <c r="S207" s="2">
        <f>SUMIFS(Import!S$2:S$237,Import!$F$2:$F$237,$F207,Import!$G$2:$G$237,$G207)</f>
        <v>513</v>
      </c>
      <c r="T207" s="2">
        <f>SUMIFS(Import!T$2:T$237,Import!$F$2:$F$237,$F207,Import!$G$2:$G$237,$G207)</f>
        <v>62.18</v>
      </c>
      <c r="U207" s="2">
        <f>SUMIFS(Import!U$2:U$237,Import!$F$2:$F$237,$F207,Import!$G$2:$G$237,$G207)</f>
        <v>97.53</v>
      </c>
      <c r="V207" s="2">
        <f>SUMIFS(Import!V$2:V$237,Import!$F$2:$F$237,$F207,Import!$G$2:$G$237,$G207)</f>
        <v>1</v>
      </c>
      <c r="W207" s="2" t="str">
        <f t="shared" si="110"/>
        <v>M</v>
      </c>
      <c r="X207" s="2" t="str">
        <f t="shared" si="110"/>
        <v>GREIG</v>
      </c>
      <c r="Y207" s="2" t="str">
        <f t="shared" si="110"/>
        <v>Moana</v>
      </c>
      <c r="Z207" s="2">
        <f>SUMIFS(Import!Z$2:Z$237,Import!$F$2:$F$237,$F207,Import!$G$2:$G$237,$G207)</f>
        <v>174</v>
      </c>
      <c r="AA207" s="2">
        <f>SUMIFS(Import!AA$2:AA$237,Import!$F$2:$F$237,$F207,Import!$G$2:$G$237,$G207)</f>
        <v>21.09</v>
      </c>
      <c r="AB207" s="2">
        <f>SUMIFS(Import!AB$2:AB$237,Import!$F$2:$F$237,$F207,Import!$G$2:$G$237,$G207)</f>
        <v>33.92</v>
      </c>
      <c r="AC207" s="2">
        <f>SUMIFS(Import!AC$2:AC$237,Import!$F$2:$F$237,$F207,Import!$G$2:$G$237,$G207)</f>
        <v>3</v>
      </c>
      <c r="AD207" s="2" t="str">
        <f t="shared" si="111"/>
        <v>F</v>
      </c>
      <c r="AE207" s="2" t="str">
        <f t="shared" si="111"/>
        <v>SAGE</v>
      </c>
      <c r="AF207" s="2" t="str">
        <f t="shared" si="111"/>
        <v>Maina</v>
      </c>
      <c r="AG207" s="2">
        <f>SUMIFS(Import!AG$2:AG$237,Import!$F$2:$F$237,$F207,Import!$G$2:$G$237,$G207)</f>
        <v>339</v>
      </c>
      <c r="AH207" s="2">
        <f>SUMIFS(Import!AH$2:AH$237,Import!$F$2:$F$237,$F207,Import!$G$2:$G$237,$G207)</f>
        <v>41.09</v>
      </c>
      <c r="AI207" s="2">
        <f>SUMIFS(Import!AI$2:AI$237,Import!$F$2:$F$237,$F207,Import!$G$2:$G$237,$G207)</f>
        <v>66.08</v>
      </c>
      <c r="AJ207" s="2">
        <f>SUMIFS(Import!AJ$2:AJ$237,Import!$F$2:$F$237,$F207,Import!$G$2:$G$237,$G207)</f>
        <v>0</v>
      </c>
      <c r="AK207" s="2">
        <f t="shared" si="112"/>
        <v>0</v>
      </c>
      <c r="AL207" s="2">
        <f t="shared" si="112"/>
        <v>0</v>
      </c>
      <c r="AM207" s="2">
        <f t="shared" si="112"/>
        <v>0</v>
      </c>
      <c r="AN207" s="2">
        <f>SUMIFS(Import!AN$2:AN$237,Import!$F$2:$F$237,$F207,Import!$G$2:$G$237,$G207)</f>
        <v>0</v>
      </c>
      <c r="AO207" s="2">
        <f>SUMIFS(Import!AO$2:AO$237,Import!$F$2:$F$237,$F207,Import!$G$2:$G$237,$G207)</f>
        <v>0</v>
      </c>
      <c r="AP207" s="2">
        <f>SUMIFS(Import!AP$2:AP$237,Import!$F$2:$F$237,$F207,Import!$G$2:$G$237,$G207)</f>
        <v>0</v>
      </c>
      <c r="AQ207" s="2">
        <f>SUMIFS(Import!AQ$2:AQ$237,Import!$F$2:$F$237,$F207,Import!$G$2:$G$237,$G207)</f>
        <v>0</v>
      </c>
      <c r="AR207" s="2">
        <f t="shared" si="113"/>
        <v>0</v>
      </c>
      <c r="AS207" s="2">
        <f t="shared" si="113"/>
        <v>0</v>
      </c>
      <c r="AT207" s="2">
        <f t="shared" si="113"/>
        <v>0</v>
      </c>
      <c r="AU207" s="2">
        <f>SUMIFS(Import!AU$2:AU$237,Import!$F$2:$F$237,$F207,Import!$G$2:$G$237,$G207)</f>
        <v>0</v>
      </c>
      <c r="AV207" s="2">
        <f>SUMIFS(Import!AV$2:AV$237,Import!$F$2:$F$237,$F207,Import!$G$2:$G$237,$G207)</f>
        <v>0</v>
      </c>
      <c r="AW207" s="2">
        <f>SUMIFS(Import!AW$2:AW$237,Import!$F$2:$F$237,$F207,Import!$G$2:$G$237,$G207)</f>
        <v>0</v>
      </c>
      <c r="AX207" s="2">
        <f>SUMIFS(Import!AX$2:AX$237,Import!$F$2:$F$237,$F207,Import!$G$2:$G$237,$G207)</f>
        <v>0</v>
      </c>
      <c r="AY207" s="2">
        <f t="shared" si="114"/>
        <v>0</v>
      </c>
      <c r="AZ207" s="2">
        <f t="shared" si="114"/>
        <v>0</v>
      </c>
      <c r="BA207" s="2">
        <f t="shared" si="114"/>
        <v>0</v>
      </c>
      <c r="BB207" s="2">
        <f>SUMIFS(Import!BB$2:BB$237,Import!$F$2:$F$237,$F207,Import!$G$2:$G$237,$G207)</f>
        <v>0</v>
      </c>
      <c r="BC207" s="2">
        <f>SUMIFS(Import!BC$2:BC$237,Import!$F$2:$F$237,$F207,Import!$G$2:$G$237,$G207)</f>
        <v>0</v>
      </c>
      <c r="BD207" s="2">
        <f>SUMIFS(Import!BD$2:BD$237,Import!$F$2:$F$237,$F207,Import!$G$2:$G$237,$G207)</f>
        <v>0</v>
      </c>
      <c r="BE207" s="2">
        <f>SUMIFS(Import!BE$2:BE$237,Import!$F$2:$F$237,$F207,Import!$G$2:$G$237,$G207)</f>
        <v>0</v>
      </c>
      <c r="BF207" s="2">
        <f t="shared" si="115"/>
        <v>0</v>
      </c>
      <c r="BG207" s="2">
        <f t="shared" si="115"/>
        <v>0</v>
      </c>
      <c r="BH207" s="2">
        <f t="shared" si="115"/>
        <v>0</v>
      </c>
      <c r="BI207" s="2">
        <f>SUMIFS(Import!BI$2:BI$237,Import!$F$2:$F$237,$F207,Import!$G$2:$G$237,$G207)</f>
        <v>0</v>
      </c>
      <c r="BJ207" s="2">
        <f>SUMIFS(Import!BJ$2:BJ$237,Import!$F$2:$F$237,$F207,Import!$G$2:$G$237,$G207)</f>
        <v>0</v>
      </c>
      <c r="BK207" s="2">
        <f>SUMIFS(Import!BK$2:BK$237,Import!$F$2:$F$237,$F207,Import!$G$2:$G$237,$G207)</f>
        <v>0</v>
      </c>
      <c r="BL207" s="2">
        <f>SUMIFS(Import!BL$2:BL$237,Import!$F$2:$F$237,$F207,Import!$G$2:$G$237,$G207)</f>
        <v>0</v>
      </c>
      <c r="BM207" s="2">
        <f t="shared" si="116"/>
        <v>0</v>
      </c>
      <c r="BN207" s="2">
        <f t="shared" si="116"/>
        <v>0</v>
      </c>
      <c r="BO207" s="2">
        <f t="shared" si="116"/>
        <v>0</v>
      </c>
      <c r="BP207" s="2">
        <f>SUMIFS(Import!BP$2:BP$237,Import!$F$2:$F$237,$F207,Import!$G$2:$G$237,$G207)</f>
        <v>0</v>
      </c>
      <c r="BQ207" s="2">
        <f>SUMIFS(Import!BQ$2:BQ$237,Import!$F$2:$F$237,$F207,Import!$G$2:$G$237,$G207)</f>
        <v>0</v>
      </c>
      <c r="BR207" s="2">
        <f>SUMIFS(Import!BR$2:BR$237,Import!$F$2:$F$237,$F207,Import!$G$2:$G$237,$G207)</f>
        <v>0</v>
      </c>
      <c r="BS207" s="2">
        <f>SUMIFS(Import!BS$2:BS$237,Import!$F$2:$F$237,$F207,Import!$G$2:$G$237,$G207)</f>
        <v>0</v>
      </c>
      <c r="BT207" s="2">
        <f t="shared" si="117"/>
        <v>0</v>
      </c>
      <c r="BU207" s="2">
        <f t="shared" si="117"/>
        <v>0</v>
      </c>
      <c r="BV207" s="2">
        <f t="shared" si="117"/>
        <v>0</v>
      </c>
      <c r="BW207" s="2">
        <f>SUMIFS(Import!BW$2:BW$237,Import!$F$2:$F$237,$F207,Import!$G$2:$G$237,$G207)</f>
        <v>0</v>
      </c>
      <c r="BX207" s="2">
        <f>SUMIFS(Import!BX$2:BX$237,Import!$F$2:$F$237,$F207,Import!$G$2:$G$237,$G207)</f>
        <v>0</v>
      </c>
      <c r="BY207" s="2">
        <f>SUMIFS(Import!BY$2:BY$237,Import!$F$2:$F$237,$F207,Import!$G$2:$G$237,$G207)</f>
        <v>0</v>
      </c>
      <c r="BZ207" s="2">
        <f>SUMIFS(Import!BZ$2:BZ$237,Import!$F$2:$F$237,$F207,Import!$G$2:$G$237,$G207)</f>
        <v>0</v>
      </c>
      <c r="CA207" s="2">
        <f t="shared" si="118"/>
        <v>0</v>
      </c>
      <c r="CB207" s="2">
        <f t="shared" si="118"/>
        <v>0</v>
      </c>
      <c r="CC207" s="2">
        <f t="shared" si="118"/>
        <v>0</v>
      </c>
      <c r="CD207" s="2">
        <f>SUMIFS(Import!CD$2:CD$237,Import!$F$2:$F$237,$F207,Import!$G$2:$G$237,$G207)</f>
        <v>0</v>
      </c>
      <c r="CE207" s="2">
        <f>SUMIFS(Import!CE$2:CE$237,Import!$F$2:$F$237,$F207,Import!$G$2:$G$237,$G207)</f>
        <v>0</v>
      </c>
      <c r="CF207" s="2">
        <f>SUMIFS(Import!CF$2:CF$237,Import!$F$2:$F$237,$F207,Import!$G$2:$G$237,$G207)</f>
        <v>0</v>
      </c>
      <c r="CG207" s="2">
        <f>SUMIFS(Import!CG$2:CG$237,Import!$F$2:$F$237,$F207,Import!$G$2:$G$237,$G207)</f>
        <v>0</v>
      </c>
      <c r="CH207" s="2">
        <f t="shared" si="119"/>
        <v>0</v>
      </c>
      <c r="CI207" s="2">
        <f t="shared" si="119"/>
        <v>0</v>
      </c>
      <c r="CJ207" s="2">
        <f t="shared" si="119"/>
        <v>0</v>
      </c>
      <c r="CK207" s="2">
        <f>SUMIFS(Import!CK$2:CK$237,Import!$F$2:$F$237,$F207,Import!$G$2:$G$237,$G207)</f>
        <v>0</v>
      </c>
      <c r="CL207" s="2">
        <f>SUMIFS(Import!CL$2:CL$237,Import!$F$2:$F$237,$F207,Import!$G$2:$G$237,$G207)</f>
        <v>0</v>
      </c>
      <c r="CM207" s="2">
        <f>SUMIFS(Import!CM$2:CM$237,Import!$F$2:$F$237,$F207,Import!$G$2:$G$237,$G207)</f>
        <v>0</v>
      </c>
      <c r="CN207" s="2">
        <f>SUMIFS(Import!CN$2:CN$237,Import!$F$2:$F$237,$F207,Import!$G$2:$G$237,$G207)</f>
        <v>0</v>
      </c>
      <c r="CO207" s="3">
        <f t="shared" si="120"/>
        <v>0</v>
      </c>
      <c r="CP207" s="3">
        <f t="shared" si="120"/>
        <v>0</v>
      </c>
      <c r="CQ207" s="3">
        <f t="shared" si="120"/>
        <v>0</v>
      </c>
      <c r="CR207" s="2">
        <f>SUMIFS(Import!CR$2:CR$237,Import!$F$2:$F$237,$F207,Import!$G$2:$G$237,$G207)</f>
        <v>0</v>
      </c>
      <c r="CS207" s="2">
        <f>SUMIFS(Import!CS$2:CS$237,Import!$F$2:$F$237,$F207,Import!$G$2:$G$237,$G207)</f>
        <v>0</v>
      </c>
      <c r="CT207" s="2">
        <f>SUMIFS(Import!CT$2:CT$237,Import!$F$2:$F$237,$F207,Import!$G$2:$G$237,$G207)</f>
        <v>0</v>
      </c>
    </row>
    <row r="208" spans="1:98" x14ac:dyDescent="0.25">
      <c r="A208" s="2" t="s">
        <v>38</v>
      </c>
      <c r="B208" s="2" t="s">
        <v>39</v>
      </c>
      <c r="C208" s="2">
        <v>1</v>
      </c>
      <c r="D208" s="2" t="s">
        <v>40</v>
      </c>
      <c r="E208" s="2">
        <v>49</v>
      </c>
      <c r="F208" s="2" t="s">
        <v>81</v>
      </c>
      <c r="G208" s="2">
        <v>2</v>
      </c>
      <c r="H208" s="2">
        <f>IF(SUMIFS(Import!H$2:H$237,Import!$F$2:$F$237,$F208,Import!$G$2:$G$237,$G208)=0,Data_T1!$H208,SUMIFS(Import!H$2:H$237,Import!$F$2:$F$237,$F208,Import!$G$2:$G$237,$G208))</f>
        <v>468</v>
      </c>
      <c r="I208" s="2">
        <f>SUMIFS(Import!I$2:I$237,Import!$F$2:$F$237,$F208,Import!$G$2:$G$237,$G208)</f>
        <v>195</v>
      </c>
      <c r="J208" s="2">
        <f>SUMIFS(Import!J$2:J$237,Import!$F$2:$F$237,$F208,Import!$G$2:$G$237,$G208)</f>
        <v>41.67</v>
      </c>
      <c r="K208" s="2">
        <f>SUMIFS(Import!K$2:K$237,Import!$F$2:$F$237,$F208,Import!$G$2:$G$237,$G208)</f>
        <v>273</v>
      </c>
      <c r="L208" s="2">
        <f>SUMIFS(Import!L$2:L$237,Import!$F$2:$F$237,$F208,Import!$G$2:$G$237,$G208)</f>
        <v>58.33</v>
      </c>
      <c r="M208" s="2">
        <f>SUMIFS(Import!M$2:M$237,Import!$F$2:$F$237,$F208,Import!$G$2:$G$237,$G208)</f>
        <v>14</v>
      </c>
      <c r="N208" s="2">
        <f>SUMIFS(Import!N$2:N$237,Import!$F$2:$F$237,$F208,Import!$G$2:$G$237,$G208)</f>
        <v>2.99</v>
      </c>
      <c r="O208" s="2">
        <f>SUMIFS(Import!O$2:O$237,Import!$F$2:$F$237,$F208,Import!$G$2:$G$237,$G208)</f>
        <v>5.13</v>
      </c>
      <c r="P208" s="2">
        <f>SUMIFS(Import!P$2:P$237,Import!$F$2:$F$237,$F208,Import!$G$2:$G$237,$G208)</f>
        <v>8</v>
      </c>
      <c r="Q208" s="2">
        <f>SUMIFS(Import!Q$2:Q$237,Import!$F$2:$F$237,$F208,Import!$G$2:$G$237,$G208)</f>
        <v>1.71</v>
      </c>
      <c r="R208" s="2">
        <f>SUMIFS(Import!R$2:R$237,Import!$F$2:$F$237,$F208,Import!$G$2:$G$237,$G208)</f>
        <v>2.93</v>
      </c>
      <c r="S208" s="2">
        <f>SUMIFS(Import!S$2:S$237,Import!$F$2:$F$237,$F208,Import!$G$2:$G$237,$G208)</f>
        <v>251</v>
      </c>
      <c r="T208" s="2">
        <f>SUMIFS(Import!T$2:T$237,Import!$F$2:$F$237,$F208,Import!$G$2:$G$237,$G208)</f>
        <v>53.63</v>
      </c>
      <c r="U208" s="2">
        <f>SUMIFS(Import!U$2:U$237,Import!$F$2:$F$237,$F208,Import!$G$2:$G$237,$G208)</f>
        <v>91.94</v>
      </c>
      <c r="V208" s="2">
        <f>SUMIFS(Import!V$2:V$237,Import!$F$2:$F$237,$F208,Import!$G$2:$G$237,$G208)</f>
        <v>1</v>
      </c>
      <c r="W208" s="2" t="str">
        <f t="shared" si="110"/>
        <v>M</v>
      </c>
      <c r="X208" s="2" t="str">
        <f t="shared" si="110"/>
        <v>GREIG</v>
      </c>
      <c r="Y208" s="2" t="str">
        <f t="shared" si="110"/>
        <v>Moana</v>
      </c>
      <c r="Z208" s="2">
        <f>SUMIFS(Import!Z$2:Z$237,Import!$F$2:$F$237,$F208,Import!$G$2:$G$237,$G208)</f>
        <v>28</v>
      </c>
      <c r="AA208" s="2">
        <f>SUMIFS(Import!AA$2:AA$237,Import!$F$2:$F$237,$F208,Import!$G$2:$G$237,$G208)</f>
        <v>5.98</v>
      </c>
      <c r="AB208" s="2">
        <f>SUMIFS(Import!AB$2:AB$237,Import!$F$2:$F$237,$F208,Import!$G$2:$G$237,$G208)</f>
        <v>11.16</v>
      </c>
      <c r="AC208" s="2">
        <f>SUMIFS(Import!AC$2:AC$237,Import!$F$2:$F$237,$F208,Import!$G$2:$G$237,$G208)</f>
        <v>3</v>
      </c>
      <c r="AD208" s="2" t="str">
        <f t="shared" si="111"/>
        <v>F</v>
      </c>
      <c r="AE208" s="2" t="str">
        <f t="shared" si="111"/>
        <v>SAGE</v>
      </c>
      <c r="AF208" s="2" t="str">
        <f t="shared" si="111"/>
        <v>Maina</v>
      </c>
      <c r="AG208" s="2">
        <f>SUMIFS(Import!AG$2:AG$237,Import!$F$2:$F$237,$F208,Import!$G$2:$G$237,$G208)</f>
        <v>223</v>
      </c>
      <c r="AH208" s="2">
        <f>SUMIFS(Import!AH$2:AH$237,Import!$F$2:$F$237,$F208,Import!$G$2:$G$237,$G208)</f>
        <v>47.65</v>
      </c>
      <c r="AI208" s="2">
        <f>SUMIFS(Import!AI$2:AI$237,Import!$F$2:$F$237,$F208,Import!$G$2:$G$237,$G208)</f>
        <v>88.84</v>
      </c>
      <c r="AJ208" s="2">
        <f>SUMIFS(Import!AJ$2:AJ$237,Import!$F$2:$F$237,$F208,Import!$G$2:$G$237,$G208)</f>
        <v>0</v>
      </c>
      <c r="AK208" s="2">
        <f t="shared" si="112"/>
        <v>0</v>
      </c>
      <c r="AL208" s="2">
        <f t="shared" si="112"/>
        <v>0</v>
      </c>
      <c r="AM208" s="2">
        <f t="shared" si="112"/>
        <v>0</v>
      </c>
      <c r="AN208" s="2">
        <f>SUMIFS(Import!AN$2:AN$237,Import!$F$2:$F$237,$F208,Import!$G$2:$G$237,$G208)</f>
        <v>0</v>
      </c>
      <c r="AO208" s="2">
        <f>SUMIFS(Import!AO$2:AO$237,Import!$F$2:$F$237,$F208,Import!$G$2:$G$237,$G208)</f>
        <v>0</v>
      </c>
      <c r="AP208" s="2">
        <f>SUMIFS(Import!AP$2:AP$237,Import!$F$2:$F$237,$F208,Import!$G$2:$G$237,$G208)</f>
        <v>0</v>
      </c>
      <c r="AQ208" s="2">
        <f>SUMIFS(Import!AQ$2:AQ$237,Import!$F$2:$F$237,$F208,Import!$G$2:$G$237,$G208)</f>
        <v>0</v>
      </c>
      <c r="AR208" s="2">
        <f t="shared" si="113"/>
        <v>0</v>
      </c>
      <c r="AS208" s="2">
        <f t="shared" si="113"/>
        <v>0</v>
      </c>
      <c r="AT208" s="2">
        <f t="shared" si="113"/>
        <v>0</v>
      </c>
      <c r="AU208" s="2">
        <f>SUMIFS(Import!AU$2:AU$237,Import!$F$2:$F$237,$F208,Import!$G$2:$G$237,$G208)</f>
        <v>0</v>
      </c>
      <c r="AV208" s="2">
        <f>SUMIFS(Import!AV$2:AV$237,Import!$F$2:$F$237,$F208,Import!$G$2:$G$237,$G208)</f>
        <v>0</v>
      </c>
      <c r="AW208" s="2">
        <f>SUMIFS(Import!AW$2:AW$237,Import!$F$2:$F$237,$F208,Import!$G$2:$G$237,$G208)</f>
        <v>0</v>
      </c>
      <c r="AX208" s="2">
        <f>SUMIFS(Import!AX$2:AX$237,Import!$F$2:$F$237,$F208,Import!$G$2:$G$237,$G208)</f>
        <v>0</v>
      </c>
      <c r="AY208" s="2">
        <f t="shared" si="114"/>
        <v>0</v>
      </c>
      <c r="AZ208" s="2">
        <f t="shared" si="114"/>
        <v>0</v>
      </c>
      <c r="BA208" s="2">
        <f t="shared" si="114"/>
        <v>0</v>
      </c>
      <c r="BB208" s="2">
        <f>SUMIFS(Import!BB$2:BB$237,Import!$F$2:$F$237,$F208,Import!$G$2:$G$237,$G208)</f>
        <v>0</v>
      </c>
      <c r="BC208" s="2">
        <f>SUMIFS(Import!BC$2:BC$237,Import!$F$2:$F$237,$F208,Import!$G$2:$G$237,$G208)</f>
        <v>0</v>
      </c>
      <c r="BD208" s="2">
        <f>SUMIFS(Import!BD$2:BD$237,Import!$F$2:$F$237,$F208,Import!$G$2:$G$237,$G208)</f>
        <v>0</v>
      </c>
      <c r="BE208" s="2">
        <f>SUMIFS(Import!BE$2:BE$237,Import!$F$2:$F$237,$F208,Import!$G$2:$G$237,$G208)</f>
        <v>0</v>
      </c>
      <c r="BF208" s="2">
        <f t="shared" si="115"/>
        <v>0</v>
      </c>
      <c r="BG208" s="2">
        <f t="shared" si="115"/>
        <v>0</v>
      </c>
      <c r="BH208" s="2">
        <f t="shared" si="115"/>
        <v>0</v>
      </c>
      <c r="BI208" s="2">
        <f>SUMIFS(Import!BI$2:BI$237,Import!$F$2:$F$237,$F208,Import!$G$2:$G$237,$G208)</f>
        <v>0</v>
      </c>
      <c r="BJ208" s="2">
        <f>SUMIFS(Import!BJ$2:BJ$237,Import!$F$2:$F$237,$F208,Import!$G$2:$G$237,$G208)</f>
        <v>0</v>
      </c>
      <c r="BK208" s="2">
        <f>SUMIFS(Import!BK$2:BK$237,Import!$F$2:$F$237,$F208,Import!$G$2:$G$237,$G208)</f>
        <v>0</v>
      </c>
      <c r="BL208" s="2">
        <f>SUMIFS(Import!BL$2:BL$237,Import!$F$2:$F$237,$F208,Import!$G$2:$G$237,$G208)</f>
        <v>0</v>
      </c>
      <c r="BM208" s="2">
        <f t="shared" si="116"/>
        <v>0</v>
      </c>
      <c r="BN208" s="2">
        <f t="shared" si="116"/>
        <v>0</v>
      </c>
      <c r="BO208" s="2">
        <f t="shared" si="116"/>
        <v>0</v>
      </c>
      <c r="BP208" s="2">
        <f>SUMIFS(Import!BP$2:BP$237,Import!$F$2:$F$237,$F208,Import!$G$2:$G$237,$G208)</f>
        <v>0</v>
      </c>
      <c r="BQ208" s="2">
        <f>SUMIFS(Import!BQ$2:BQ$237,Import!$F$2:$F$237,$F208,Import!$G$2:$G$237,$G208)</f>
        <v>0</v>
      </c>
      <c r="BR208" s="2">
        <f>SUMIFS(Import!BR$2:BR$237,Import!$F$2:$F$237,$F208,Import!$G$2:$G$237,$G208)</f>
        <v>0</v>
      </c>
      <c r="BS208" s="2">
        <f>SUMIFS(Import!BS$2:BS$237,Import!$F$2:$F$237,$F208,Import!$G$2:$G$237,$G208)</f>
        <v>0</v>
      </c>
      <c r="BT208" s="2">
        <f t="shared" si="117"/>
        <v>0</v>
      </c>
      <c r="BU208" s="2">
        <f t="shared" si="117"/>
        <v>0</v>
      </c>
      <c r="BV208" s="2">
        <f t="shared" si="117"/>
        <v>0</v>
      </c>
      <c r="BW208" s="2">
        <f>SUMIFS(Import!BW$2:BW$237,Import!$F$2:$F$237,$F208,Import!$G$2:$G$237,$G208)</f>
        <v>0</v>
      </c>
      <c r="BX208" s="2">
        <f>SUMIFS(Import!BX$2:BX$237,Import!$F$2:$F$237,$F208,Import!$G$2:$G$237,$G208)</f>
        <v>0</v>
      </c>
      <c r="BY208" s="2">
        <f>SUMIFS(Import!BY$2:BY$237,Import!$F$2:$F$237,$F208,Import!$G$2:$G$237,$G208)</f>
        <v>0</v>
      </c>
      <c r="BZ208" s="2">
        <f>SUMIFS(Import!BZ$2:BZ$237,Import!$F$2:$F$237,$F208,Import!$G$2:$G$237,$G208)</f>
        <v>0</v>
      </c>
      <c r="CA208" s="2">
        <f t="shared" si="118"/>
        <v>0</v>
      </c>
      <c r="CB208" s="2">
        <f t="shared" si="118"/>
        <v>0</v>
      </c>
      <c r="CC208" s="2">
        <f t="shared" si="118"/>
        <v>0</v>
      </c>
      <c r="CD208" s="2">
        <f>SUMIFS(Import!CD$2:CD$237,Import!$F$2:$F$237,$F208,Import!$G$2:$G$237,$G208)</f>
        <v>0</v>
      </c>
      <c r="CE208" s="2">
        <f>SUMIFS(Import!CE$2:CE$237,Import!$F$2:$F$237,$F208,Import!$G$2:$G$237,$G208)</f>
        <v>0</v>
      </c>
      <c r="CF208" s="2">
        <f>SUMIFS(Import!CF$2:CF$237,Import!$F$2:$F$237,$F208,Import!$G$2:$G$237,$G208)</f>
        <v>0</v>
      </c>
      <c r="CG208" s="2">
        <f>SUMIFS(Import!CG$2:CG$237,Import!$F$2:$F$237,$F208,Import!$G$2:$G$237,$G208)</f>
        <v>0</v>
      </c>
      <c r="CH208" s="2">
        <f t="shared" si="119"/>
        <v>0</v>
      </c>
      <c r="CI208" s="2">
        <f t="shared" si="119"/>
        <v>0</v>
      </c>
      <c r="CJ208" s="2">
        <f t="shared" si="119"/>
        <v>0</v>
      </c>
      <c r="CK208" s="2">
        <f>SUMIFS(Import!CK$2:CK$237,Import!$F$2:$F$237,$F208,Import!$G$2:$G$237,$G208)</f>
        <v>0</v>
      </c>
      <c r="CL208" s="2">
        <f>SUMIFS(Import!CL$2:CL$237,Import!$F$2:$F$237,$F208,Import!$G$2:$G$237,$G208)</f>
        <v>0</v>
      </c>
      <c r="CM208" s="2">
        <f>SUMIFS(Import!CM$2:CM$237,Import!$F$2:$F$237,$F208,Import!$G$2:$G$237,$G208)</f>
        <v>0</v>
      </c>
      <c r="CN208" s="2">
        <f>SUMIFS(Import!CN$2:CN$237,Import!$F$2:$F$237,$F208,Import!$G$2:$G$237,$G208)</f>
        <v>0</v>
      </c>
      <c r="CO208" s="3">
        <f t="shared" si="120"/>
        <v>0</v>
      </c>
      <c r="CP208" s="3">
        <f t="shared" si="120"/>
        <v>0</v>
      </c>
      <c r="CQ208" s="3">
        <f t="shared" si="120"/>
        <v>0</v>
      </c>
      <c r="CR208" s="2">
        <f>SUMIFS(Import!CR$2:CR$237,Import!$F$2:$F$237,$F208,Import!$G$2:$G$237,$G208)</f>
        <v>0</v>
      </c>
      <c r="CS208" s="2">
        <f>SUMIFS(Import!CS$2:CS$237,Import!$F$2:$F$237,$F208,Import!$G$2:$G$237,$G208)</f>
        <v>0</v>
      </c>
      <c r="CT208" s="2">
        <f>SUMIFS(Import!CT$2:CT$237,Import!$F$2:$F$237,$F208,Import!$G$2:$G$237,$G208)</f>
        <v>0</v>
      </c>
    </row>
    <row r="209" spans="1:98" x14ac:dyDescent="0.25">
      <c r="A209" s="2" t="s">
        <v>38</v>
      </c>
      <c r="B209" s="2" t="s">
        <v>39</v>
      </c>
      <c r="C209" s="2">
        <v>3</v>
      </c>
      <c r="D209" s="2" t="s">
        <v>44</v>
      </c>
      <c r="E209" s="2">
        <v>50</v>
      </c>
      <c r="F209" s="2" t="s">
        <v>82</v>
      </c>
      <c r="G209" s="2">
        <v>1</v>
      </c>
      <c r="H209" s="2">
        <f>IF(SUMIFS(Import!H$2:H$237,Import!$F$2:$F$237,$F209,Import!$G$2:$G$237,$G209)=0,Data_T1!$H209,SUMIFS(Import!H$2:H$237,Import!$F$2:$F$237,$F209,Import!$G$2:$G$237,$G209))</f>
        <v>1284</v>
      </c>
      <c r="I209" s="2">
        <f>SUMIFS(Import!I$2:I$237,Import!$F$2:$F$237,$F209,Import!$G$2:$G$237,$G209)</f>
        <v>603</v>
      </c>
      <c r="J209" s="2">
        <f>SUMIFS(Import!J$2:J$237,Import!$F$2:$F$237,$F209,Import!$G$2:$G$237,$G209)</f>
        <v>46.96</v>
      </c>
      <c r="K209" s="2">
        <f>SUMIFS(Import!K$2:K$237,Import!$F$2:$F$237,$F209,Import!$G$2:$G$237,$G209)</f>
        <v>681</v>
      </c>
      <c r="L209" s="2">
        <f>SUMIFS(Import!L$2:L$237,Import!$F$2:$F$237,$F209,Import!$G$2:$G$237,$G209)</f>
        <v>53.04</v>
      </c>
      <c r="M209" s="2">
        <f>SUMIFS(Import!M$2:M$237,Import!$F$2:$F$237,$F209,Import!$G$2:$G$237,$G209)</f>
        <v>18</v>
      </c>
      <c r="N209" s="2">
        <f>SUMIFS(Import!N$2:N$237,Import!$F$2:$F$237,$F209,Import!$G$2:$G$237,$G209)</f>
        <v>1.4</v>
      </c>
      <c r="O209" s="2">
        <f>SUMIFS(Import!O$2:O$237,Import!$F$2:$F$237,$F209,Import!$G$2:$G$237,$G209)</f>
        <v>2.64</v>
      </c>
      <c r="P209" s="2">
        <f>SUMIFS(Import!P$2:P$237,Import!$F$2:$F$237,$F209,Import!$G$2:$G$237,$G209)</f>
        <v>12</v>
      </c>
      <c r="Q209" s="2">
        <f>SUMIFS(Import!Q$2:Q$237,Import!$F$2:$F$237,$F209,Import!$G$2:$G$237,$G209)</f>
        <v>0.93</v>
      </c>
      <c r="R209" s="2">
        <f>SUMIFS(Import!R$2:R$237,Import!$F$2:$F$237,$F209,Import!$G$2:$G$237,$G209)</f>
        <v>1.76</v>
      </c>
      <c r="S209" s="2">
        <f>SUMIFS(Import!S$2:S$237,Import!$F$2:$F$237,$F209,Import!$G$2:$G$237,$G209)</f>
        <v>651</v>
      </c>
      <c r="T209" s="2">
        <f>SUMIFS(Import!T$2:T$237,Import!$F$2:$F$237,$F209,Import!$G$2:$G$237,$G209)</f>
        <v>50.7</v>
      </c>
      <c r="U209" s="2">
        <f>SUMIFS(Import!U$2:U$237,Import!$F$2:$F$237,$F209,Import!$G$2:$G$237,$G209)</f>
        <v>95.59</v>
      </c>
      <c r="V209" s="2">
        <f>SUMIFS(Import!V$2:V$237,Import!$F$2:$F$237,$F209,Import!$G$2:$G$237,$G209)</f>
        <v>1</v>
      </c>
      <c r="W209" s="2" t="str">
        <f t="shared" si="110"/>
        <v>M</v>
      </c>
      <c r="X209" s="2" t="str">
        <f t="shared" si="110"/>
        <v>HOWELL</v>
      </c>
      <c r="Y209" s="2" t="str">
        <f t="shared" si="110"/>
        <v>Patrick</v>
      </c>
      <c r="Z209" s="2">
        <f>SUMIFS(Import!Z$2:Z$237,Import!$F$2:$F$237,$F209,Import!$G$2:$G$237,$G209)</f>
        <v>345</v>
      </c>
      <c r="AA209" s="2">
        <f>SUMIFS(Import!AA$2:AA$237,Import!$F$2:$F$237,$F209,Import!$G$2:$G$237,$G209)</f>
        <v>26.87</v>
      </c>
      <c r="AB209" s="2">
        <f>SUMIFS(Import!AB$2:AB$237,Import!$F$2:$F$237,$F209,Import!$G$2:$G$237,$G209)</f>
        <v>53</v>
      </c>
      <c r="AC209" s="2">
        <f>SUMIFS(Import!AC$2:AC$237,Import!$F$2:$F$237,$F209,Import!$G$2:$G$237,$G209)</f>
        <v>5</v>
      </c>
      <c r="AD209" s="2" t="str">
        <f t="shared" si="111"/>
        <v>M</v>
      </c>
      <c r="AE209" s="2" t="str">
        <f t="shared" si="111"/>
        <v>BROTHERSON</v>
      </c>
      <c r="AF209" s="2" t="str">
        <f t="shared" si="111"/>
        <v>Moetai, Charles</v>
      </c>
      <c r="AG209" s="2">
        <f>SUMIFS(Import!AG$2:AG$237,Import!$F$2:$F$237,$F209,Import!$G$2:$G$237,$G209)</f>
        <v>306</v>
      </c>
      <c r="AH209" s="2">
        <f>SUMIFS(Import!AH$2:AH$237,Import!$F$2:$F$237,$F209,Import!$G$2:$G$237,$G209)</f>
        <v>23.83</v>
      </c>
      <c r="AI209" s="2">
        <f>SUMIFS(Import!AI$2:AI$237,Import!$F$2:$F$237,$F209,Import!$G$2:$G$237,$G209)</f>
        <v>47</v>
      </c>
      <c r="AJ209" s="2">
        <f>SUMIFS(Import!AJ$2:AJ$237,Import!$F$2:$F$237,$F209,Import!$G$2:$G$237,$G209)</f>
        <v>0</v>
      </c>
      <c r="AK209" s="2">
        <f t="shared" si="112"/>
        <v>0</v>
      </c>
      <c r="AL209" s="2">
        <f t="shared" si="112"/>
        <v>0</v>
      </c>
      <c r="AM209" s="2">
        <f t="shared" si="112"/>
        <v>0</v>
      </c>
      <c r="AN209" s="2">
        <f>SUMIFS(Import!AN$2:AN$237,Import!$F$2:$F$237,$F209,Import!$G$2:$G$237,$G209)</f>
        <v>0</v>
      </c>
      <c r="AO209" s="2">
        <f>SUMIFS(Import!AO$2:AO$237,Import!$F$2:$F$237,$F209,Import!$G$2:$G$237,$G209)</f>
        <v>0</v>
      </c>
      <c r="AP209" s="2">
        <f>SUMIFS(Import!AP$2:AP$237,Import!$F$2:$F$237,$F209,Import!$G$2:$G$237,$G209)</f>
        <v>0</v>
      </c>
      <c r="AQ209" s="2">
        <f>SUMIFS(Import!AQ$2:AQ$237,Import!$F$2:$F$237,$F209,Import!$G$2:$G$237,$G209)</f>
        <v>0</v>
      </c>
      <c r="AR209" s="2">
        <f t="shared" si="113"/>
        <v>0</v>
      </c>
      <c r="AS209" s="2">
        <f t="shared" si="113"/>
        <v>0</v>
      </c>
      <c r="AT209" s="2">
        <f t="shared" si="113"/>
        <v>0</v>
      </c>
      <c r="AU209" s="2">
        <f>SUMIFS(Import!AU$2:AU$237,Import!$F$2:$F$237,$F209,Import!$G$2:$G$237,$G209)</f>
        <v>0</v>
      </c>
      <c r="AV209" s="2">
        <f>SUMIFS(Import!AV$2:AV$237,Import!$F$2:$F$237,$F209,Import!$G$2:$G$237,$G209)</f>
        <v>0</v>
      </c>
      <c r="AW209" s="2">
        <f>SUMIFS(Import!AW$2:AW$237,Import!$F$2:$F$237,$F209,Import!$G$2:$G$237,$G209)</f>
        <v>0</v>
      </c>
      <c r="AX209" s="2">
        <f>SUMIFS(Import!AX$2:AX$237,Import!$F$2:$F$237,$F209,Import!$G$2:$G$237,$G209)</f>
        <v>0</v>
      </c>
      <c r="AY209" s="2">
        <f t="shared" si="114"/>
        <v>0</v>
      </c>
      <c r="AZ209" s="2">
        <f t="shared" si="114"/>
        <v>0</v>
      </c>
      <c r="BA209" s="2">
        <f t="shared" si="114"/>
        <v>0</v>
      </c>
      <c r="BB209" s="2">
        <f>SUMIFS(Import!BB$2:BB$237,Import!$F$2:$F$237,$F209,Import!$G$2:$G$237,$G209)</f>
        <v>0</v>
      </c>
      <c r="BC209" s="2">
        <f>SUMIFS(Import!BC$2:BC$237,Import!$F$2:$F$237,$F209,Import!$G$2:$G$237,$G209)</f>
        <v>0</v>
      </c>
      <c r="BD209" s="2">
        <f>SUMIFS(Import!BD$2:BD$237,Import!$F$2:$F$237,$F209,Import!$G$2:$G$237,$G209)</f>
        <v>0</v>
      </c>
      <c r="BE209" s="2">
        <f>SUMIFS(Import!BE$2:BE$237,Import!$F$2:$F$237,$F209,Import!$G$2:$G$237,$G209)</f>
        <v>0</v>
      </c>
      <c r="BF209" s="2">
        <f t="shared" si="115"/>
        <v>0</v>
      </c>
      <c r="BG209" s="2">
        <f t="shared" si="115"/>
        <v>0</v>
      </c>
      <c r="BH209" s="2">
        <f t="shared" si="115"/>
        <v>0</v>
      </c>
      <c r="BI209" s="2">
        <f>SUMIFS(Import!BI$2:BI$237,Import!$F$2:$F$237,$F209,Import!$G$2:$G$237,$G209)</f>
        <v>0</v>
      </c>
      <c r="BJ209" s="2">
        <f>SUMIFS(Import!BJ$2:BJ$237,Import!$F$2:$F$237,$F209,Import!$G$2:$G$237,$G209)</f>
        <v>0</v>
      </c>
      <c r="BK209" s="2">
        <f>SUMIFS(Import!BK$2:BK$237,Import!$F$2:$F$237,$F209,Import!$G$2:$G$237,$G209)</f>
        <v>0</v>
      </c>
      <c r="BL209" s="2">
        <f>SUMIFS(Import!BL$2:BL$237,Import!$F$2:$F$237,$F209,Import!$G$2:$G$237,$G209)</f>
        <v>0</v>
      </c>
      <c r="BM209" s="2">
        <f t="shared" si="116"/>
        <v>0</v>
      </c>
      <c r="BN209" s="2">
        <f t="shared" si="116"/>
        <v>0</v>
      </c>
      <c r="BO209" s="2">
        <f t="shared" si="116"/>
        <v>0</v>
      </c>
      <c r="BP209" s="2">
        <f>SUMIFS(Import!BP$2:BP$237,Import!$F$2:$F$237,$F209,Import!$G$2:$G$237,$G209)</f>
        <v>0</v>
      </c>
      <c r="BQ209" s="2">
        <f>SUMIFS(Import!BQ$2:BQ$237,Import!$F$2:$F$237,$F209,Import!$G$2:$G$237,$G209)</f>
        <v>0</v>
      </c>
      <c r="BR209" s="2">
        <f>SUMIFS(Import!BR$2:BR$237,Import!$F$2:$F$237,$F209,Import!$G$2:$G$237,$G209)</f>
        <v>0</v>
      </c>
      <c r="BS209" s="2">
        <f>SUMIFS(Import!BS$2:BS$237,Import!$F$2:$F$237,$F209,Import!$G$2:$G$237,$G209)</f>
        <v>0</v>
      </c>
      <c r="BT209" s="2">
        <f t="shared" si="117"/>
        <v>0</v>
      </c>
      <c r="BU209" s="2">
        <f t="shared" si="117"/>
        <v>0</v>
      </c>
      <c r="BV209" s="2">
        <f t="shared" si="117"/>
        <v>0</v>
      </c>
      <c r="BW209" s="2">
        <f>SUMIFS(Import!BW$2:BW$237,Import!$F$2:$F$237,$F209,Import!$G$2:$G$237,$G209)</f>
        <v>0</v>
      </c>
      <c r="BX209" s="2">
        <f>SUMIFS(Import!BX$2:BX$237,Import!$F$2:$F$237,$F209,Import!$G$2:$G$237,$G209)</f>
        <v>0</v>
      </c>
      <c r="BY209" s="2">
        <f>SUMIFS(Import!BY$2:BY$237,Import!$F$2:$F$237,$F209,Import!$G$2:$G$237,$G209)</f>
        <v>0</v>
      </c>
      <c r="BZ209" s="2">
        <f>SUMIFS(Import!BZ$2:BZ$237,Import!$F$2:$F$237,$F209,Import!$G$2:$G$237,$G209)</f>
        <v>0</v>
      </c>
      <c r="CA209" s="2">
        <f t="shared" si="118"/>
        <v>0</v>
      </c>
      <c r="CB209" s="2">
        <f t="shared" si="118"/>
        <v>0</v>
      </c>
      <c r="CC209" s="2">
        <f t="shared" si="118"/>
        <v>0</v>
      </c>
      <c r="CD209" s="2">
        <f>SUMIFS(Import!CD$2:CD$237,Import!$F$2:$F$237,$F209,Import!$G$2:$G$237,$G209)</f>
        <v>0</v>
      </c>
      <c r="CE209" s="2">
        <f>SUMIFS(Import!CE$2:CE$237,Import!$F$2:$F$237,$F209,Import!$G$2:$G$237,$G209)</f>
        <v>0</v>
      </c>
      <c r="CF209" s="2">
        <f>SUMIFS(Import!CF$2:CF$237,Import!$F$2:$F$237,$F209,Import!$G$2:$G$237,$G209)</f>
        <v>0</v>
      </c>
      <c r="CG209" s="2">
        <f>SUMIFS(Import!CG$2:CG$237,Import!$F$2:$F$237,$F209,Import!$G$2:$G$237,$G209)</f>
        <v>0</v>
      </c>
      <c r="CH209" s="2">
        <f t="shared" si="119"/>
        <v>0</v>
      </c>
      <c r="CI209" s="2">
        <f t="shared" si="119"/>
        <v>0</v>
      </c>
      <c r="CJ209" s="2">
        <f t="shared" si="119"/>
        <v>0</v>
      </c>
      <c r="CK209" s="2">
        <f>SUMIFS(Import!CK$2:CK$237,Import!$F$2:$F$237,$F209,Import!$G$2:$G$237,$G209)</f>
        <v>0</v>
      </c>
      <c r="CL209" s="2">
        <f>SUMIFS(Import!CL$2:CL$237,Import!$F$2:$F$237,$F209,Import!$G$2:$G$237,$G209)</f>
        <v>0</v>
      </c>
      <c r="CM209" s="2">
        <f>SUMIFS(Import!CM$2:CM$237,Import!$F$2:$F$237,$F209,Import!$G$2:$G$237,$G209)</f>
        <v>0</v>
      </c>
      <c r="CN209" s="2">
        <f>SUMIFS(Import!CN$2:CN$237,Import!$F$2:$F$237,$F209,Import!$G$2:$G$237,$G209)</f>
        <v>0</v>
      </c>
      <c r="CO209" s="3">
        <f t="shared" si="120"/>
        <v>0</v>
      </c>
      <c r="CP209" s="3">
        <f t="shared" si="120"/>
        <v>0</v>
      </c>
      <c r="CQ209" s="3">
        <f t="shared" si="120"/>
        <v>0</v>
      </c>
      <c r="CR209" s="2">
        <f>SUMIFS(Import!CR$2:CR$237,Import!$F$2:$F$237,$F209,Import!$G$2:$G$237,$G209)</f>
        <v>0</v>
      </c>
      <c r="CS209" s="2">
        <f>SUMIFS(Import!CS$2:CS$237,Import!$F$2:$F$237,$F209,Import!$G$2:$G$237,$G209)</f>
        <v>0</v>
      </c>
      <c r="CT209" s="2">
        <f>SUMIFS(Import!CT$2:CT$237,Import!$F$2:$F$237,$F209,Import!$G$2:$G$237,$G209)</f>
        <v>0</v>
      </c>
    </row>
    <row r="210" spans="1:98" x14ac:dyDescent="0.25">
      <c r="A210" s="2" t="s">
        <v>38</v>
      </c>
      <c r="B210" s="2" t="s">
        <v>39</v>
      </c>
      <c r="C210" s="2">
        <v>3</v>
      </c>
      <c r="D210" s="2" t="s">
        <v>44</v>
      </c>
      <c r="E210" s="2">
        <v>50</v>
      </c>
      <c r="F210" s="2" t="s">
        <v>82</v>
      </c>
      <c r="G210" s="2">
        <v>2</v>
      </c>
      <c r="H210" s="2">
        <f>IF(SUMIFS(Import!H$2:H$237,Import!$F$2:$F$237,$F210,Import!$G$2:$G$237,$G210)=0,Data_T1!$H210,SUMIFS(Import!H$2:H$237,Import!$F$2:$F$237,$F210,Import!$G$2:$G$237,$G210))</f>
        <v>1318</v>
      </c>
      <c r="I210" s="2">
        <f>SUMIFS(Import!I$2:I$237,Import!$F$2:$F$237,$F210,Import!$G$2:$G$237,$G210)</f>
        <v>525</v>
      </c>
      <c r="J210" s="2">
        <f>SUMIFS(Import!J$2:J$237,Import!$F$2:$F$237,$F210,Import!$G$2:$G$237,$G210)</f>
        <v>39.83</v>
      </c>
      <c r="K210" s="2">
        <f>SUMIFS(Import!K$2:K$237,Import!$F$2:$F$237,$F210,Import!$G$2:$G$237,$G210)</f>
        <v>793</v>
      </c>
      <c r="L210" s="2">
        <f>SUMIFS(Import!L$2:L$237,Import!$F$2:$F$237,$F210,Import!$G$2:$G$237,$G210)</f>
        <v>60.17</v>
      </c>
      <c r="M210" s="2">
        <f>SUMIFS(Import!M$2:M$237,Import!$F$2:$F$237,$F210,Import!$G$2:$G$237,$G210)</f>
        <v>6</v>
      </c>
      <c r="N210" s="2">
        <f>SUMIFS(Import!N$2:N$237,Import!$F$2:$F$237,$F210,Import!$G$2:$G$237,$G210)</f>
        <v>0.46</v>
      </c>
      <c r="O210" s="2">
        <f>SUMIFS(Import!O$2:O$237,Import!$F$2:$F$237,$F210,Import!$G$2:$G$237,$G210)</f>
        <v>0.76</v>
      </c>
      <c r="P210" s="2">
        <f>SUMIFS(Import!P$2:P$237,Import!$F$2:$F$237,$F210,Import!$G$2:$G$237,$G210)</f>
        <v>16</v>
      </c>
      <c r="Q210" s="2">
        <f>SUMIFS(Import!Q$2:Q$237,Import!$F$2:$F$237,$F210,Import!$G$2:$G$237,$G210)</f>
        <v>1.21</v>
      </c>
      <c r="R210" s="2">
        <f>SUMIFS(Import!R$2:R$237,Import!$F$2:$F$237,$F210,Import!$G$2:$G$237,$G210)</f>
        <v>2.02</v>
      </c>
      <c r="S210" s="2">
        <f>SUMIFS(Import!S$2:S$237,Import!$F$2:$F$237,$F210,Import!$G$2:$G$237,$G210)</f>
        <v>771</v>
      </c>
      <c r="T210" s="2">
        <f>SUMIFS(Import!T$2:T$237,Import!$F$2:$F$237,$F210,Import!$G$2:$G$237,$G210)</f>
        <v>58.5</v>
      </c>
      <c r="U210" s="2">
        <f>SUMIFS(Import!U$2:U$237,Import!$F$2:$F$237,$F210,Import!$G$2:$G$237,$G210)</f>
        <v>97.23</v>
      </c>
      <c r="V210" s="2">
        <f>SUMIFS(Import!V$2:V$237,Import!$F$2:$F$237,$F210,Import!$G$2:$G$237,$G210)</f>
        <v>1</v>
      </c>
      <c r="W210" s="2" t="str">
        <f t="shared" si="110"/>
        <v>M</v>
      </c>
      <c r="X210" s="2" t="str">
        <f t="shared" si="110"/>
        <v>HOWELL</v>
      </c>
      <c r="Y210" s="2" t="str">
        <f t="shared" si="110"/>
        <v>Patrick</v>
      </c>
      <c r="Z210" s="2">
        <f>SUMIFS(Import!Z$2:Z$237,Import!$F$2:$F$237,$F210,Import!$G$2:$G$237,$G210)</f>
        <v>343</v>
      </c>
      <c r="AA210" s="2">
        <f>SUMIFS(Import!AA$2:AA$237,Import!$F$2:$F$237,$F210,Import!$G$2:$G$237,$G210)</f>
        <v>26.02</v>
      </c>
      <c r="AB210" s="2">
        <f>SUMIFS(Import!AB$2:AB$237,Import!$F$2:$F$237,$F210,Import!$G$2:$G$237,$G210)</f>
        <v>44.49</v>
      </c>
      <c r="AC210" s="2">
        <f>SUMIFS(Import!AC$2:AC$237,Import!$F$2:$F$237,$F210,Import!$G$2:$G$237,$G210)</f>
        <v>5</v>
      </c>
      <c r="AD210" s="2" t="str">
        <f t="shared" si="111"/>
        <v>M</v>
      </c>
      <c r="AE210" s="2" t="str">
        <f t="shared" si="111"/>
        <v>BROTHERSON</v>
      </c>
      <c r="AF210" s="2" t="str">
        <f t="shared" si="111"/>
        <v>Moetai, Charles</v>
      </c>
      <c r="AG210" s="2">
        <f>SUMIFS(Import!AG$2:AG$237,Import!$F$2:$F$237,$F210,Import!$G$2:$G$237,$G210)</f>
        <v>428</v>
      </c>
      <c r="AH210" s="2">
        <f>SUMIFS(Import!AH$2:AH$237,Import!$F$2:$F$237,$F210,Import!$G$2:$G$237,$G210)</f>
        <v>32.47</v>
      </c>
      <c r="AI210" s="2">
        <f>SUMIFS(Import!AI$2:AI$237,Import!$F$2:$F$237,$F210,Import!$G$2:$G$237,$G210)</f>
        <v>55.51</v>
      </c>
      <c r="AJ210" s="2">
        <f>SUMIFS(Import!AJ$2:AJ$237,Import!$F$2:$F$237,$F210,Import!$G$2:$G$237,$G210)</f>
        <v>0</v>
      </c>
      <c r="AK210" s="2">
        <f t="shared" si="112"/>
        <v>0</v>
      </c>
      <c r="AL210" s="2">
        <f t="shared" si="112"/>
        <v>0</v>
      </c>
      <c r="AM210" s="2">
        <f t="shared" si="112"/>
        <v>0</v>
      </c>
      <c r="AN210" s="2">
        <f>SUMIFS(Import!AN$2:AN$237,Import!$F$2:$F$237,$F210,Import!$G$2:$G$237,$G210)</f>
        <v>0</v>
      </c>
      <c r="AO210" s="2">
        <f>SUMIFS(Import!AO$2:AO$237,Import!$F$2:$F$237,$F210,Import!$G$2:$G$237,$G210)</f>
        <v>0</v>
      </c>
      <c r="AP210" s="2">
        <f>SUMIFS(Import!AP$2:AP$237,Import!$F$2:$F$237,$F210,Import!$G$2:$G$237,$G210)</f>
        <v>0</v>
      </c>
      <c r="AQ210" s="2">
        <f>SUMIFS(Import!AQ$2:AQ$237,Import!$F$2:$F$237,$F210,Import!$G$2:$G$237,$G210)</f>
        <v>0</v>
      </c>
      <c r="AR210" s="2">
        <f t="shared" si="113"/>
        <v>0</v>
      </c>
      <c r="AS210" s="2">
        <f t="shared" si="113"/>
        <v>0</v>
      </c>
      <c r="AT210" s="2">
        <f t="shared" si="113"/>
        <v>0</v>
      </c>
      <c r="AU210" s="2">
        <f>SUMIFS(Import!AU$2:AU$237,Import!$F$2:$F$237,$F210,Import!$G$2:$G$237,$G210)</f>
        <v>0</v>
      </c>
      <c r="AV210" s="2">
        <f>SUMIFS(Import!AV$2:AV$237,Import!$F$2:$F$237,$F210,Import!$G$2:$G$237,$G210)</f>
        <v>0</v>
      </c>
      <c r="AW210" s="2">
        <f>SUMIFS(Import!AW$2:AW$237,Import!$F$2:$F$237,$F210,Import!$G$2:$G$237,$G210)</f>
        <v>0</v>
      </c>
      <c r="AX210" s="2">
        <f>SUMIFS(Import!AX$2:AX$237,Import!$F$2:$F$237,$F210,Import!$G$2:$G$237,$G210)</f>
        <v>0</v>
      </c>
      <c r="AY210" s="2">
        <f t="shared" si="114"/>
        <v>0</v>
      </c>
      <c r="AZ210" s="2">
        <f t="shared" si="114"/>
        <v>0</v>
      </c>
      <c r="BA210" s="2">
        <f t="shared" si="114"/>
        <v>0</v>
      </c>
      <c r="BB210" s="2">
        <f>SUMIFS(Import!BB$2:BB$237,Import!$F$2:$F$237,$F210,Import!$G$2:$G$237,$G210)</f>
        <v>0</v>
      </c>
      <c r="BC210" s="2">
        <f>SUMIFS(Import!BC$2:BC$237,Import!$F$2:$F$237,$F210,Import!$G$2:$G$237,$G210)</f>
        <v>0</v>
      </c>
      <c r="BD210" s="2">
        <f>SUMIFS(Import!BD$2:BD$237,Import!$F$2:$F$237,$F210,Import!$G$2:$G$237,$G210)</f>
        <v>0</v>
      </c>
      <c r="BE210" s="2">
        <f>SUMIFS(Import!BE$2:BE$237,Import!$F$2:$F$237,$F210,Import!$G$2:$G$237,$G210)</f>
        <v>0</v>
      </c>
      <c r="BF210" s="2">
        <f t="shared" si="115"/>
        <v>0</v>
      </c>
      <c r="BG210" s="2">
        <f t="shared" si="115"/>
        <v>0</v>
      </c>
      <c r="BH210" s="2">
        <f t="shared" si="115"/>
        <v>0</v>
      </c>
      <c r="BI210" s="2">
        <f>SUMIFS(Import!BI$2:BI$237,Import!$F$2:$F$237,$F210,Import!$G$2:$G$237,$G210)</f>
        <v>0</v>
      </c>
      <c r="BJ210" s="2">
        <f>SUMIFS(Import!BJ$2:BJ$237,Import!$F$2:$F$237,$F210,Import!$G$2:$G$237,$G210)</f>
        <v>0</v>
      </c>
      <c r="BK210" s="2">
        <f>SUMIFS(Import!BK$2:BK$237,Import!$F$2:$F$237,$F210,Import!$G$2:$G$237,$G210)</f>
        <v>0</v>
      </c>
      <c r="BL210" s="2">
        <f>SUMIFS(Import!BL$2:BL$237,Import!$F$2:$F$237,$F210,Import!$G$2:$G$237,$G210)</f>
        <v>0</v>
      </c>
      <c r="BM210" s="2">
        <f t="shared" si="116"/>
        <v>0</v>
      </c>
      <c r="BN210" s="2">
        <f t="shared" si="116"/>
        <v>0</v>
      </c>
      <c r="BO210" s="2">
        <f t="shared" si="116"/>
        <v>0</v>
      </c>
      <c r="BP210" s="2">
        <f>SUMIFS(Import!BP$2:BP$237,Import!$F$2:$F$237,$F210,Import!$G$2:$G$237,$G210)</f>
        <v>0</v>
      </c>
      <c r="BQ210" s="2">
        <f>SUMIFS(Import!BQ$2:BQ$237,Import!$F$2:$F$237,$F210,Import!$G$2:$G$237,$G210)</f>
        <v>0</v>
      </c>
      <c r="BR210" s="2">
        <f>SUMIFS(Import!BR$2:BR$237,Import!$F$2:$F$237,$F210,Import!$G$2:$G$237,$G210)</f>
        <v>0</v>
      </c>
      <c r="BS210" s="2">
        <f>SUMIFS(Import!BS$2:BS$237,Import!$F$2:$F$237,$F210,Import!$G$2:$G$237,$G210)</f>
        <v>0</v>
      </c>
      <c r="BT210" s="2">
        <f t="shared" si="117"/>
        <v>0</v>
      </c>
      <c r="BU210" s="2">
        <f t="shared" si="117"/>
        <v>0</v>
      </c>
      <c r="BV210" s="2">
        <f t="shared" si="117"/>
        <v>0</v>
      </c>
      <c r="BW210" s="2">
        <f>SUMIFS(Import!BW$2:BW$237,Import!$F$2:$F$237,$F210,Import!$G$2:$G$237,$G210)</f>
        <v>0</v>
      </c>
      <c r="BX210" s="2">
        <f>SUMIFS(Import!BX$2:BX$237,Import!$F$2:$F$237,$F210,Import!$G$2:$G$237,$G210)</f>
        <v>0</v>
      </c>
      <c r="BY210" s="2">
        <f>SUMIFS(Import!BY$2:BY$237,Import!$F$2:$F$237,$F210,Import!$G$2:$G$237,$G210)</f>
        <v>0</v>
      </c>
      <c r="BZ210" s="2">
        <f>SUMIFS(Import!BZ$2:BZ$237,Import!$F$2:$F$237,$F210,Import!$G$2:$G$237,$G210)</f>
        <v>0</v>
      </c>
      <c r="CA210" s="2">
        <f t="shared" si="118"/>
        <v>0</v>
      </c>
      <c r="CB210" s="2">
        <f t="shared" si="118"/>
        <v>0</v>
      </c>
      <c r="CC210" s="2">
        <f t="shared" si="118"/>
        <v>0</v>
      </c>
      <c r="CD210" s="2">
        <f>SUMIFS(Import!CD$2:CD$237,Import!$F$2:$F$237,$F210,Import!$G$2:$G$237,$G210)</f>
        <v>0</v>
      </c>
      <c r="CE210" s="2">
        <f>SUMIFS(Import!CE$2:CE$237,Import!$F$2:$F$237,$F210,Import!$G$2:$G$237,$G210)</f>
        <v>0</v>
      </c>
      <c r="CF210" s="2">
        <f>SUMIFS(Import!CF$2:CF$237,Import!$F$2:$F$237,$F210,Import!$G$2:$G$237,$G210)</f>
        <v>0</v>
      </c>
      <c r="CG210" s="2">
        <f>SUMIFS(Import!CG$2:CG$237,Import!$F$2:$F$237,$F210,Import!$G$2:$G$237,$G210)</f>
        <v>0</v>
      </c>
      <c r="CH210" s="2">
        <f t="shared" si="119"/>
        <v>0</v>
      </c>
      <c r="CI210" s="2">
        <f t="shared" si="119"/>
        <v>0</v>
      </c>
      <c r="CJ210" s="2">
        <f t="shared" si="119"/>
        <v>0</v>
      </c>
      <c r="CK210" s="2">
        <f>SUMIFS(Import!CK$2:CK$237,Import!$F$2:$F$237,$F210,Import!$G$2:$G$237,$G210)</f>
        <v>0</v>
      </c>
      <c r="CL210" s="2">
        <f>SUMIFS(Import!CL$2:CL$237,Import!$F$2:$F$237,$F210,Import!$G$2:$G$237,$G210)</f>
        <v>0</v>
      </c>
      <c r="CM210" s="2">
        <f>SUMIFS(Import!CM$2:CM$237,Import!$F$2:$F$237,$F210,Import!$G$2:$G$237,$G210)</f>
        <v>0</v>
      </c>
      <c r="CN210" s="2">
        <f>SUMIFS(Import!CN$2:CN$237,Import!$F$2:$F$237,$F210,Import!$G$2:$G$237,$G210)</f>
        <v>0</v>
      </c>
      <c r="CO210" s="3">
        <f t="shared" si="120"/>
        <v>0</v>
      </c>
      <c r="CP210" s="3">
        <f t="shared" si="120"/>
        <v>0</v>
      </c>
      <c r="CQ210" s="3">
        <f t="shared" si="120"/>
        <v>0</v>
      </c>
      <c r="CR210" s="2">
        <f>SUMIFS(Import!CR$2:CR$237,Import!$F$2:$F$237,$F210,Import!$G$2:$G$237,$G210)</f>
        <v>0</v>
      </c>
      <c r="CS210" s="2">
        <f>SUMIFS(Import!CS$2:CS$237,Import!$F$2:$F$237,$F210,Import!$G$2:$G$237,$G210)</f>
        <v>0</v>
      </c>
      <c r="CT210" s="2">
        <f>SUMIFS(Import!CT$2:CT$237,Import!$F$2:$F$237,$F210,Import!$G$2:$G$237,$G210)</f>
        <v>0</v>
      </c>
    </row>
    <row r="211" spans="1:98" x14ac:dyDescent="0.25">
      <c r="A211" s="2" t="s">
        <v>38</v>
      </c>
      <c r="B211" s="2" t="s">
        <v>39</v>
      </c>
      <c r="C211" s="2">
        <v>3</v>
      </c>
      <c r="D211" s="2" t="s">
        <v>44</v>
      </c>
      <c r="E211" s="2">
        <v>50</v>
      </c>
      <c r="F211" s="2" t="s">
        <v>82</v>
      </c>
      <c r="G211" s="2">
        <v>3</v>
      </c>
      <c r="H211" s="2">
        <f>IF(SUMIFS(Import!H$2:H$237,Import!$F$2:$F$237,$F211,Import!$G$2:$G$237,$G211)=0,Data_T1!$H211,SUMIFS(Import!H$2:H$237,Import!$F$2:$F$237,$F211,Import!$G$2:$G$237,$G211))</f>
        <v>958</v>
      </c>
      <c r="I211" s="2">
        <f>SUMIFS(Import!I$2:I$237,Import!$F$2:$F$237,$F211,Import!$G$2:$G$237,$G211)</f>
        <v>388</v>
      </c>
      <c r="J211" s="2">
        <f>SUMIFS(Import!J$2:J$237,Import!$F$2:$F$237,$F211,Import!$G$2:$G$237,$G211)</f>
        <v>40.5</v>
      </c>
      <c r="K211" s="2">
        <f>SUMIFS(Import!K$2:K$237,Import!$F$2:$F$237,$F211,Import!$G$2:$G$237,$G211)</f>
        <v>570</v>
      </c>
      <c r="L211" s="2">
        <f>SUMIFS(Import!L$2:L$237,Import!$F$2:$F$237,$F211,Import!$G$2:$G$237,$G211)</f>
        <v>59.5</v>
      </c>
      <c r="M211" s="2">
        <f>SUMIFS(Import!M$2:M$237,Import!$F$2:$F$237,$F211,Import!$G$2:$G$237,$G211)</f>
        <v>18</v>
      </c>
      <c r="N211" s="2">
        <f>SUMIFS(Import!N$2:N$237,Import!$F$2:$F$237,$F211,Import!$G$2:$G$237,$G211)</f>
        <v>1.88</v>
      </c>
      <c r="O211" s="2">
        <f>SUMIFS(Import!O$2:O$237,Import!$F$2:$F$237,$F211,Import!$G$2:$G$237,$G211)</f>
        <v>3.16</v>
      </c>
      <c r="P211" s="2">
        <f>SUMIFS(Import!P$2:P$237,Import!$F$2:$F$237,$F211,Import!$G$2:$G$237,$G211)</f>
        <v>16</v>
      </c>
      <c r="Q211" s="2">
        <f>SUMIFS(Import!Q$2:Q$237,Import!$F$2:$F$237,$F211,Import!$G$2:$G$237,$G211)</f>
        <v>1.67</v>
      </c>
      <c r="R211" s="2">
        <f>SUMIFS(Import!R$2:R$237,Import!$F$2:$F$237,$F211,Import!$G$2:$G$237,$G211)</f>
        <v>2.81</v>
      </c>
      <c r="S211" s="2">
        <f>SUMIFS(Import!S$2:S$237,Import!$F$2:$F$237,$F211,Import!$G$2:$G$237,$G211)</f>
        <v>536</v>
      </c>
      <c r="T211" s="2">
        <f>SUMIFS(Import!T$2:T$237,Import!$F$2:$F$237,$F211,Import!$G$2:$G$237,$G211)</f>
        <v>55.95</v>
      </c>
      <c r="U211" s="2">
        <f>SUMIFS(Import!U$2:U$237,Import!$F$2:$F$237,$F211,Import!$G$2:$G$237,$G211)</f>
        <v>94.04</v>
      </c>
      <c r="V211" s="2">
        <f>SUMIFS(Import!V$2:V$237,Import!$F$2:$F$237,$F211,Import!$G$2:$G$237,$G211)</f>
        <v>1</v>
      </c>
      <c r="W211" s="2" t="str">
        <f t="shared" si="110"/>
        <v>M</v>
      </c>
      <c r="X211" s="2" t="str">
        <f t="shared" si="110"/>
        <v>HOWELL</v>
      </c>
      <c r="Y211" s="2" t="str">
        <f t="shared" si="110"/>
        <v>Patrick</v>
      </c>
      <c r="Z211" s="2">
        <f>SUMIFS(Import!Z$2:Z$237,Import!$F$2:$F$237,$F211,Import!$G$2:$G$237,$G211)</f>
        <v>237</v>
      </c>
      <c r="AA211" s="2">
        <f>SUMIFS(Import!AA$2:AA$237,Import!$F$2:$F$237,$F211,Import!$G$2:$G$237,$G211)</f>
        <v>24.74</v>
      </c>
      <c r="AB211" s="2">
        <f>SUMIFS(Import!AB$2:AB$237,Import!$F$2:$F$237,$F211,Import!$G$2:$G$237,$G211)</f>
        <v>44.22</v>
      </c>
      <c r="AC211" s="2">
        <f>SUMIFS(Import!AC$2:AC$237,Import!$F$2:$F$237,$F211,Import!$G$2:$G$237,$G211)</f>
        <v>5</v>
      </c>
      <c r="AD211" s="2" t="str">
        <f t="shared" si="111"/>
        <v>M</v>
      </c>
      <c r="AE211" s="2" t="str">
        <f t="shared" si="111"/>
        <v>BROTHERSON</v>
      </c>
      <c r="AF211" s="2" t="str">
        <f t="shared" si="111"/>
        <v>Moetai, Charles</v>
      </c>
      <c r="AG211" s="2">
        <f>SUMIFS(Import!AG$2:AG$237,Import!$F$2:$F$237,$F211,Import!$G$2:$G$237,$G211)</f>
        <v>299</v>
      </c>
      <c r="AH211" s="2">
        <f>SUMIFS(Import!AH$2:AH$237,Import!$F$2:$F$237,$F211,Import!$G$2:$G$237,$G211)</f>
        <v>31.21</v>
      </c>
      <c r="AI211" s="2">
        <f>SUMIFS(Import!AI$2:AI$237,Import!$F$2:$F$237,$F211,Import!$G$2:$G$237,$G211)</f>
        <v>55.78</v>
      </c>
      <c r="AJ211" s="2">
        <f>SUMIFS(Import!AJ$2:AJ$237,Import!$F$2:$F$237,$F211,Import!$G$2:$G$237,$G211)</f>
        <v>0</v>
      </c>
      <c r="AK211" s="2">
        <f t="shared" si="112"/>
        <v>0</v>
      </c>
      <c r="AL211" s="2">
        <f t="shared" si="112"/>
        <v>0</v>
      </c>
      <c r="AM211" s="2">
        <f t="shared" si="112"/>
        <v>0</v>
      </c>
      <c r="AN211" s="2">
        <f>SUMIFS(Import!AN$2:AN$237,Import!$F$2:$F$237,$F211,Import!$G$2:$G$237,$G211)</f>
        <v>0</v>
      </c>
      <c r="AO211" s="2">
        <f>SUMIFS(Import!AO$2:AO$237,Import!$F$2:$F$237,$F211,Import!$G$2:$G$237,$G211)</f>
        <v>0</v>
      </c>
      <c r="AP211" s="2">
        <f>SUMIFS(Import!AP$2:AP$237,Import!$F$2:$F$237,$F211,Import!$G$2:$G$237,$G211)</f>
        <v>0</v>
      </c>
      <c r="AQ211" s="2">
        <f>SUMIFS(Import!AQ$2:AQ$237,Import!$F$2:$F$237,$F211,Import!$G$2:$G$237,$G211)</f>
        <v>0</v>
      </c>
      <c r="AR211" s="2">
        <f t="shared" si="113"/>
        <v>0</v>
      </c>
      <c r="AS211" s="2">
        <f t="shared" si="113"/>
        <v>0</v>
      </c>
      <c r="AT211" s="2">
        <f t="shared" si="113"/>
        <v>0</v>
      </c>
      <c r="AU211" s="2">
        <f>SUMIFS(Import!AU$2:AU$237,Import!$F$2:$F$237,$F211,Import!$G$2:$G$237,$G211)</f>
        <v>0</v>
      </c>
      <c r="AV211" s="2">
        <f>SUMIFS(Import!AV$2:AV$237,Import!$F$2:$F$237,$F211,Import!$G$2:$G$237,$G211)</f>
        <v>0</v>
      </c>
      <c r="AW211" s="2">
        <f>SUMIFS(Import!AW$2:AW$237,Import!$F$2:$F$237,$F211,Import!$G$2:$G$237,$G211)</f>
        <v>0</v>
      </c>
      <c r="AX211" s="2">
        <f>SUMIFS(Import!AX$2:AX$237,Import!$F$2:$F$237,$F211,Import!$G$2:$G$237,$G211)</f>
        <v>0</v>
      </c>
      <c r="AY211" s="2">
        <f t="shared" si="114"/>
        <v>0</v>
      </c>
      <c r="AZ211" s="2">
        <f t="shared" si="114"/>
        <v>0</v>
      </c>
      <c r="BA211" s="2">
        <f t="shared" si="114"/>
        <v>0</v>
      </c>
      <c r="BB211" s="2">
        <f>SUMIFS(Import!BB$2:BB$237,Import!$F$2:$F$237,$F211,Import!$G$2:$G$237,$G211)</f>
        <v>0</v>
      </c>
      <c r="BC211" s="2">
        <f>SUMIFS(Import!BC$2:BC$237,Import!$F$2:$F$237,$F211,Import!$G$2:$G$237,$G211)</f>
        <v>0</v>
      </c>
      <c r="BD211" s="2">
        <f>SUMIFS(Import!BD$2:BD$237,Import!$F$2:$F$237,$F211,Import!$G$2:$G$237,$G211)</f>
        <v>0</v>
      </c>
      <c r="BE211" s="2">
        <f>SUMIFS(Import!BE$2:BE$237,Import!$F$2:$F$237,$F211,Import!$G$2:$G$237,$G211)</f>
        <v>0</v>
      </c>
      <c r="BF211" s="2">
        <f t="shared" si="115"/>
        <v>0</v>
      </c>
      <c r="BG211" s="2">
        <f t="shared" si="115"/>
        <v>0</v>
      </c>
      <c r="BH211" s="2">
        <f t="shared" si="115"/>
        <v>0</v>
      </c>
      <c r="BI211" s="2">
        <f>SUMIFS(Import!BI$2:BI$237,Import!$F$2:$F$237,$F211,Import!$G$2:$G$237,$G211)</f>
        <v>0</v>
      </c>
      <c r="BJ211" s="2">
        <f>SUMIFS(Import!BJ$2:BJ$237,Import!$F$2:$F$237,$F211,Import!$G$2:$G$237,$G211)</f>
        <v>0</v>
      </c>
      <c r="BK211" s="2">
        <f>SUMIFS(Import!BK$2:BK$237,Import!$F$2:$F$237,$F211,Import!$G$2:$G$237,$G211)</f>
        <v>0</v>
      </c>
      <c r="BL211" s="2">
        <f>SUMIFS(Import!BL$2:BL$237,Import!$F$2:$F$237,$F211,Import!$G$2:$G$237,$G211)</f>
        <v>0</v>
      </c>
      <c r="BM211" s="2">
        <f t="shared" si="116"/>
        <v>0</v>
      </c>
      <c r="BN211" s="2">
        <f t="shared" si="116"/>
        <v>0</v>
      </c>
      <c r="BO211" s="2">
        <f t="shared" si="116"/>
        <v>0</v>
      </c>
      <c r="BP211" s="2">
        <f>SUMIFS(Import!BP$2:BP$237,Import!$F$2:$F$237,$F211,Import!$G$2:$G$237,$G211)</f>
        <v>0</v>
      </c>
      <c r="BQ211" s="2">
        <f>SUMIFS(Import!BQ$2:BQ$237,Import!$F$2:$F$237,$F211,Import!$G$2:$G$237,$G211)</f>
        <v>0</v>
      </c>
      <c r="BR211" s="2">
        <f>SUMIFS(Import!BR$2:BR$237,Import!$F$2:$F$237,$F211,Import!$G$2:$G$237,$G211)</f>
        <v>0</v>
      </c>
      <c r="BS211" s="2">
        <f>SUMIFS(Import!BS$2:BS$237,Import!$F$2:$F$237,$F211,Import!$G$2:$G$237,$G211)</f>
        <v>0</v>
      </c>
      <c r="BT211" s="2">
        <f t="shared" si="117"/>
        <v>0</v>
      </c>
      <c r="BU211" s="2">
        <f t="shared" si="117"/>
        <v>0</v>
      </c>
      <c r="BV211" s="2">
        <f t="shared" si="117"/>
        <v>0</v>
      </c>
      <c r="BW211" s="2">
        <f>SUMIFS(Import!BW$2:BW$237,Import!$F$2:$F$237,$F211,Import!$G$2:$G$237,$G211)</f>
        <v>0</v>
      </c>
      <c r="BX211" s="2">
        <f>SUMIFS(Import!BX$2:BX$237,Import!$F$2:$F$237,$F211,Import!$G$2:$G$237,$G211)</f>
        <v>0</v>
      </c>
      <c r="BY211" s="2">
        <f>SUMIFS(Import!BY$2:BY$237,Import!$F$2:$F$237,$F211,Import!$G$2:$G$237,$G211)</f>
        <v>0</v>
      </c>
      <c r="BZ211" s="2">
        <f>SUMIFS(Import!BZ$2:BZ$237,Import!$F$2:$F$237,$F211,Import!$G$2:$G$237,$G211)</f>
        <v>0</v>
      </c>
      <c r="CA211" s="2">
        <f t="shared" si="118"/>
        <v>0</v>
      </c>
      <c r="CB211" s="2">
        <f t="shared" si="118"/>
        <v>0</v>
      </c>
      <c r="CC211" s="2">
        <f t="shared" si="118"/>
        <v>0</v>
      </c>
      <c r="CD211" s="2">
        <f>SUMIFS(Import!CD$2:CD$237,Import!$F$2:$F$237,$F211,Import!$G$2:$G$237,$G211)</f>
        <v>0</v>
      </c>
      <c r="CE211" s="2">
        <f>SUMIFS(Import!CE$2:CE$237,Import!$F$2:$F$237,$F211,Import!$G$2:$G$237,$G211)</f>
        <v>0</v>
      </c>
      <c r="CF211" s="2">
        <f>SUMIFS(Import!CF$2:CF$237,Import!$F$2:$F$237,$F211,Import!$G$2:$G$237,$G211)</f>
        <v>0</v>
      </c>
      <c r="CG211" s="2">
        <f>SUMIFS(Import!CG$2:CG$237,Import!$F$2:$F$237,$F211,Import!$G$2:$G$237,$G211)</f>
        <v>0</v>
      </c>
      <c r="CH211" s="2">
        <f t="shared" si="119"/>
        <v>0</v>
      </c>
      <c r="CI211" s="2">
        <f t="shared" si="119"/>
        <v>0</v>
      </c>
      <c r="CJ211" s="2">
        <f t="shared" si="119"/>
        <v>0</v>
      </c>
      <c r="CK211" s="2">
        <f>SUMIFS(Import!CK$2:CK$237,Import!$F$2:$F$237,$F211,Import!$G$2:$G$237,$G211)</f>
        <v>0</v>
      </c>
      <c r="CL211" s="2">
        <f>SUMIFS(Import!CL$2:CL$237,Import!$F$2:$F$237,$F211,Import!$G$2:$G$237,$G211)</f>
        <v>0</v>
      </c>
      <c r="CM211" s="2">
        <f>SUMIFS(Import!CM$2:CM$237,Import!$F$2:$F$237,$F211,Import!$G$2:$G$237,$G211)</f>
        <v>0</v>
      </c>
      <c r="CN211" s="2">
        <f>SUMIFS(Import!CN$2:CN$237,Import!$F$2:$F$237,$F211,Import!$G$2:$G$237,$G211)</f>
        <v>0</v>
      </c>
      <c r="CO211" s="3">
        <f t="shared" si="120"/>
        <v>0</v>
      </c>
      <c r="CP211" s="3">
        <f t="shared" si="120"/>
        <v>0</v>
      </c>
      <c r="CQ211" s="3">
        <f t="shared" si="120"/>
        <v>0</v>
      </c>
      <c r="CR211" s="2">
        <f>SUMIFS(Import!CR$2:CR$237,Import!$F$2:$F$237,$F211,Import!$G$2:$G$237,$G211)</f>
        <v>0</v>
      </c>
      <c r="CS211" s="2">
        <f>SUMIFS(Import!CS$2:CS$237,Import!$F$2:$F$237,$F211,Import!$G$2:$G$237,$G211)</f>
        <v>0</v>
      </c>
      <c r="CT211" s="2">
        <f>SUMIFS(Import!CT$2:CT$237,Import!$F$2:$F$237,$F211,Import!$G$2:$G$237,$G211)</f>
        <v>0</v>
      </c>
    </row>
    <row r="212" spans="1:98" x14ac:dyDescent="0.25">
      <c r="A212" s="2" t="s">
        <v>38</v>
      </c>
      <c r="B212" s="2" t="s">
        <v>39</v>
      </c>
      <c r="C212" s="2">
        <v>3</v>
      </c>
      <c r="D212" s="2" t="s">
        <v>44</v>
      </c>
      <c r="E212" s="2">
        <v>50</v>
      </c>
      <c r="F212" s="2" t="s">
        <v>82</v>
      </c>
      <c r="G212" s="2">
        <v>4</v>
      </c>
      <c r="H212" s="2">
        <f>IF(SUMIFS(Import!H$2:H$237,Import!$F$2:$F$237,$F212,Import!$G$2:$G$237,$G212)=0,Data_T1!$H212,SUMIFS(Import!H$2:H$237,Import!$F$2:$F$237,$F212,Import!$G$2:$G$237,$G212))</f>
        <v>293</v>
      </c>
      <c r="I212" s="2">
        <f>SUMIFS(Import!I$2:I$237,Import!$F$2:$F$237,$F212,Import!$G$2:$G$237,$G212)</f>
        <v>87</v>
      </c>
      <c r="J212" s="2">
        <f>SUMIFS(Import!J$2:J$237,Import!$F$2:$F$237,$F212,Import!$G$2:$G$237,$G212)</f>
        <v>29.69</v>
      </c>
      <c r="K212" s="2">
        <f>SUMIFS(Import!K$2:K$237,Import!$F$2:$F$237,$F212,Import!$G$2:$G$237,$G212)</f>
        <v>206</v>
      </c>
      <c r="L212" s="2">
        <f>SUMIFS(Import!L$2:L$237,Import!$F$2:$F$237,$F212,Import!$G$2:$G$237,$G212)</f>
        <v>70.31</v>
      </c>
      <c r="M212" s="2">
        <f>SUMIFS(Import!M$2:M$237,Import!$F$2:$F$237,$F212,Import!$G$2:$G$237,$G212)</f>
        <v>2</v>
      </c>
      <c r="N212" s="2">
        <f>SUMIFS(Import!N$2:N$237,Import!$F$2:$F$237,$F212,Import!$G$2:$G$237,$G212)</f>
        <v>0.68</v>
      </c>
      <c r="O212" s="2">
        <f>SUMIFS(Import!O$2:O$237,Import!$F$2:$F$237,$F212,Import!$G$2:$G$237,$G212)</f>
        <v>0.97</v>
      </c>
      <c r="P212" s="2">
        <f>SUMIFS(Import!P$2:P$237,Import!$F$2:$F$237,$F212,Import!$G$2:$G$237,$G212)</f>
        <v>1</v>
      </c>
      <c r="Q212" s="2">
        <f>SUMIFS(Import!Q$2:Q$237,Import!$F$2:$F$237,$F212,Import!$G$2:$G$237,$G212)</f>
        <v>0.34</v>
      </c>
      <c r="R212" s="2">
        <f>SUMIFS(Import!R$2:R$237,Import!$F$2:$F$237,$F212,Import!$G$2:$G$237,$G212)</f>
        <v>0.49</v>
      </c>
      <c r="S212" s="2">
        <f>SUMIFS(Import!S$2:S$237,Import!$F$2:$F$237,$F212,Import!$G$2:$G$237,$G212)</f>
        <v>203</v>
      </c>
      <c r="T212" s="2">
        <f>SUMIFS(Import!T$2:T$237,Import!$F$2:$F$237,$F212,Import!$G$2:$G$237,$G212)</f>
        <v>69.28</v>
      </c>
      <c r="U212" s="2">
        <f>SUMIFS(Import!U$2:U$237,Import!$F$2:$F$237,$F212,Import!$G$2:$G$237,$G212)</f>
        <v>98.54</v>
      </c>
      <c r="V212" s="2">
        <f>SUMIFS(Import!V$2:V$237,Import!$F$2:$F$237,$F212,Import!$G$2:$G$237,$G212)</f>
        <v>1</v>
      </c>
      <c r="W212" s="2" t="str">
        <f t="shared" si="110"/>
        <v>M</v>
      </c>
      <c r="X212" s="2" t="str">
        <f t="shared" si="110"/>
        <v>HOWELL</v>
      </c>
      <c r="Y212" s="2" t="str">
        <f t="shared" si="110"/>
        <v>Patrick</v>
      </c>
      <c r="Z212" s="2">
        <f>SUMIFS(Import!Z$2:Z$237,Import!$F$2:$F$237,$F212,Import!$G$2:$G$237,$G212)</f>
        <v>91</v>
      </c>
      <c r="AA212" s="2">
        <f>SUMIFS(Import!AA$2:AA$237,Import!$F$2:$F$237,$F212,Import!$G$2:$G$237,$G212)</f>
        <v>31.06</v>
      </c>
      <c r="AB212" s="2">
        <f>SUMIFS(Import!AB$2:AB$237,Import!$F$2:$F$237,$F212,Import!$G$2:$G$237,$G212)</f>
        <v>44.83</v>
      </c>
      <c r="AC212" s="2">
        <f>SUMIFS(Import!AC$2:AC$237,Import!$F$2:$F$237,$F212,Import!$G$2:$G$237,$G212)</f>
        <v>5</v>
      </c>
      <c r="AD212" s="2" t="str">
        <f t="shared" si="111"/>
        <v>M</v>
      </c>
      <c r="AE212" s="2" t="str">
        <f t="shared" si="111"/>
        <v>BROTHERSON</v>
      </c>
      <c r="AF212" s="2" t="str">
        <f t="shared" si="111"/>
        <v>Moetai, Charles</v>
      </c>
      <c r="AG212" s="2">
        <f>SUMIFS(Import!AG$2:AG$237,Import!$F$2:$F$237,$F212,Import!$G$2:$G$237,$G212)</f>
        <v>112</v>
      </c>
      <c r="AH212" s="2">
        <f>SUMIFS(Import!AH$2:AH$237,Import!$F$2:$F$237,$F212,Import!$G$2:$G$237,$G212)</f>
        <v>38.229999999999997</v>
      </c>
      <c r="AI212" s="2">
        <f>SUMIFS(Import!AI$2:AI$237,Import!$F$2:$F$237,$F212,Import!$G$2:$G$237,$G212)</f>
        <v>55.17</v>
      </c>
      <c r="AJ212" s="2">
        <f>SUMIFS(Import!AJ$2:AJ$237,Import!$F$2:$F$237,$F212,Import!$G$2:$G$237,$G212)</f>
        <v>0</v>
      </c>
      <c r="AK212" s="2">
        <f t="shared" si="112"/>
        <v>0</v>
      </c>
      <c r="AL212" s="2">
        <f t="shared" si="112"/>
        <v>0</v>
      </c>
      <c r="AM212" s="2">
        <f t="shared" si="112"/>
        <v>0</v>
      </c>
      <c r="AN212" s="2">
        <f>SUMIFS(Import!AN$2:AN$237,Import!$F$2:$F$237,$F212,Import!$G$2:$G$237,$G212)</f>
        <v>0</v>
      </c>
      <c r="AO212" s="2">
        <f>SUMIFS(Import!AO$2:AO$237,Import!$F$2:$F$237,$F212,Import!$G$2:$G$237,$G212)</f>
        <v>0</v>
      </c>
      <c r="AP212" s="2">
        <f>SUMIFS(Import!AP$2:AP$237,Import!$F$2:$F$237,$F212,Import!$G$2:$G$237,$G212)</f>
        <v>0</v>
      </c>
      <c r="AQ212" s="2">
        <f>SUMIFS(Import!AQ$2:AQ$237,Import!$F$2:$F$237,$F212,Import!$G$2:$G$237,$G212)</f>
        <v>0</v>
      </c>
      <c r="AR212" s="2">
        <f t="shared" si="113"/>
        <v>0</v>
      </c>
      <c r="AS212" s="2">
        <f t="shared" si="113"/>
        <v>0</v>
      </c>
      <c r="AT212" s="2">
        <f t="shared" si="113"/>
        <v>0</v>
      </c>
      <c r="AU212" s="2">
        <f>SUMIFS(Import!AU$2:AU$237,Import!$F$2:$F$237,$F212,Import!$G$2:$G$237,$G212)</f>
        <v>0</v>
      </c>
      <c r="AV212" s="2">
        <f>SUMIFS(Import!AV$2:AV$237,Import!$F$2:$F$237,$F212,Import!$G$2:$G$237,$G212)</f>
        <v>0</v>
      </c>
      <c r="AW212" s="2">
        <f>SUMIFS(Import!AW$2:AW$237,Import!$F$2:$F$237,$F212,Import!$G$2:$G$237,$G212)</f>
        <v>0</v>
      </c>
      <c r="AX212" s="2">
        <f>SUMIFS(Import!AX$2:AX$237,Import!$F$2:$F$237,$F212,Import!$G$2:$G$237,$G212)</f>
        <v>0</v>
      </c>
      <c r="AY212" s="2">
        <f t="shared" si="114"/>
        <v>0</v>
      </c>
      <c r="AZ212" s="2">
        <f t="shared" si="114"/>
        <v>0</v>
      </c>
      <c r="BA212" s="2">
        <f t="shared" si="114"/>
        <v>0</v>
      </c>
      <c r="BB212" s="2">
        <f>SUMIFS(Import!BB$2:BB$237,Import!$F$2:$F$237,$F212,Import!$G$2:$G$237,$G212)</f>
        <v>0</v>
      </c>
      <c r="BC212" s="2">
        <f>SUMIFS(Import!BC$2:BC$237,Import!$F$2:$F$237,$F212,Import!$G$2:$G$237,$G212)</f>
        <v>0</v>
      </c>
      <c r="BD212" s="2">
        <f>SUMIFS(Import!BD$2:BD$237,Import!$F$2:$F$237,$F212,Import!$G$2:$G$237,$G212)</f>
        <v>0</v>
      </c>
      <c r="BE212" s="2">
        <f>SUMIFS(Import!BE$2:BE$237,Import!$F$2:$F$237,$F212,Import!$G$2:$G$237,$G212)</f>
        <v>0</v>
      </c>
      <c r="BF212" s="2">
        <f t="shared" si="115"/>
        <v>0</v>
      </c>
      <c r="BG212" s="2">
        <f t="shared" si="115"/>
        <v>0</v>
      </c>
      <c r="BH212" s="2">
        <f t="shared" si="115"/>
        <v>0</v>
      </c>
      <c r="BI212" s="2">
        <f>SUMIFS(Import!BI$2:BI$237,Import!$F$2:$F$237,$F212,Import!$G$2:$G$237,$G212)</f>
        <v>0</v>
      </c>
      <c r="BJ212" s="2">
        <f>SUMIFS(Import!BJ$2:BJ$237,Import!$F$2:$F$237,$F212,Import!$G$2:$G$237,$G212)</f>
        <v>0</v>
      </c>
      <c r="BK212" s="2">
        <f>SUMIFS(Import!BK$2:BK$237,Import!$F$2:$F$237,$F212,Import!$G$2:$G$237,$G212)</f>
        <v>0</v>
      </c>
      <c r="BL212" s="2">
        <f>SUMIFS(Import!BL$2:BL$237,Import!$F$2:$F$237,$F212,Import!$G$2:$G$237,$G212)</f>
        <v>0</v>
      </c>
      <c r="BM212" s="2">
        <f t="shared" si="116"/>
        <v>0</v>
      </c>
      <c r="BN212" s="2">
        <f t="shared" si="116"/>
        <v>0</v>
      </c>
      <c r="BO212" s="2">
        <f t="shared" si="116"/>
        <v>0</v>
      </c>
      <c r="BP212" s="2">
        <f>SUMIFS(Import!BP$2:BP$237,Import!$F$2:$F$237,$F212,Import!$G$2:$G$237,$G212)</f>
        <v>0</v>
      </c>
      <c r="BQ212" s="2">
        <f>SUMIFS(Import!BQ$2:BQ$237,Import!$F$2:$F$237,$F212,Import!$G$2:$G$237,$G212)</f>
        <v>0</v>
      </c>
      <c r="BR212" s="2">
        <f>SUMIFS(Import!BR$2:BR$237,Import!$F$2:$F$237,$F212,Import!$G$2:$G$237,$G212)</f>
        <v>0</v>
      </c>
      <c r="BS212" s="2">
        <f>SUMIFS(Import!BS$2:BS$237,Import!$F$2:$F$237,$F212,Import!$G$2:$G$237,$G212)</f>
        <v>0</v>
      </c>
      <c r="BT212" s="2">
        <f t="shared" si="117"/>
        <v>0</v>
      </c>
      <c r="BU212" s="2">
        <f t="shared" si="117"/>
        <v>0</v>
      </c>
      <c r="BV212" s="2">
        <f t="shared" si="117"/>
        <v>0</v>
      </c>
      <c r="BW212" s="2">
        <f>SUMIFS(Import!BW$2:BW$237,Import!$F$2:$F$237,$F212,Import!$G$2:$G$237,$G212)</f>
        <v>0</v>
      </c>
      <c r="BX212" s="2">
        <f>SUMIFS(Import!BX$2:BX$237,Import!$F$2:$F$237,$F212,Import!$G$2:$G$237,$G212)</f>
        <v>0</v>
      </c>
      <c r="BY212" s="2">
        <f>SUMIFS(Import!BY$2:BY$237,Import!$F$2:$F$237,$F212,Import!$G$2:$G$237,$G212)</f>
        <v>0</v>
      </c>
      <c r="BZ212" s="2">
        <f>SUMIFS(Import!BZ$2:BZ$237,Import!$F$2:$F$237,$F212,Import!$G$2:$G$237,$G212)</f>
        <v>0</v>
      </c>
      <c r="CA212" s="2">
        <f t="shared" si="118"/>
        <v>0</v>
      </c>
      <c r="CB212" s="2">
        <f t="shared" si="118"/>
        <v>0</v>
      </c>
      <c r="CC212" s="2">
        <f t="shared" si="118"/>
        <v>0</v>
      </c>
      <c r="CD212" s="2">
        <f>SUMIFS(Import!CD$2:CD$237,Import!$F$2:$F$237,$F212,Import!$G$2:$G$237,$G212)</f>
        <v>0</v>
      </c>
      <c r="CE212" s="2">
        <f>SUMIFS(Import!CE$2:CE$237,Import!$F$2:$F$237,$F212,Import!$G$2:$G$237,$G212)</f>
        <v>0</v>
      </c>
      <c r="CF212" s="2">
        <f>SUMIFS(Import!CF$2:CF$237,Import!$F$2:$F$237,$F212,Import!$G$2:$G$237,$G212)</f>
        <v>0</v>
      </c>
      <c r="CG212" s="2">
        <f>SUMIFS(Import!CG$2:CG$237,Import!$F$2:$F$237,$F212,Import!$G$2:$G$237,$G212)</f>
        <v>0</v>
      </c>
      <c r="CH212" s="2">
        <f t="shared" si="119"/>
        <v>0</v>
      </c>
      <c r="CI212" s="2">
        <f t="shared" si="119"/>
        <v>0</v>
      </c>
      <c r="CJ212" s="2">
        <f t="shared" si="119"/>
        <v>0</v>
      </c>
      <c r="CK212" s="2">
        <f>SUMIFS(Import!CK$2:CK$237,Import!$F$2:$F$237,$F212,Import!$G$2:$G$237,$G212)</f>
        <v>0</v>
      </c>
      <c r="CL212" s="2">
        <f>SUMIFS(Import!CL$2:CL$237,Import!$F$2:$F$237,$F212,Import!$G$2:$G$237,$G212)</f>
        <v>0</v>
      </c>
      <c r="CM212" s="2">
        <f>SUMIFS(Import!CM$2:CM$237,Import!$F$2:$F$237,$F212,Import!$G$2:$G$237,$G212)</f>
        <v>0</v>
      </c>
      <c r="CN212" s="2">
        <f>SUMIFS(Import!CN$2:CN$237,Import!$F$2:$F$237,$F212,Import!$G$2:$G$237,$G212)</f>
        <v>0</v>
      </c>
      <c r="CO212" s="3">
        <f t="shared" si="120"/>
        <v>0</v>
      </c>
      <c r="CP212" s="3">
        <f t="shared" si="120"/>
        <v>0</v>
      </c>
      <c r="CQ212" s="3">
        <f t="shared" si="120"/>
        <v>0</v>
      </c>
      <c r="CR212" s="2">
        <f>SUMIFS(Import!CR$2:CR$237,Import!$F$2:$F$237,$F212,Import!$G$2:$G$237,$G212)</f>
        <v>0</v>
      </c>
      <c r="CS212" s="2">
        <f>SUMIFS(Import!CS$2:CS$237,Import!$F$2:$F$237,$F212,Import!$G$2:$G$237,$G212)</f>
        <v>0</v>
      </c>
      <c r="CT212" s="2">
        <f>SUMIFS(Import!CT$2:CT$237,Import!$F$2:$F$237,$F212,Import!$G$2:$G$237,$G212)</f>
        <v>0</v>
      </c>
    </row>
    <row r="213" spans="1:98" x14ac:dyDescent="0.25">
      <c r="A213" s="2" t="s">
        <v>38</v>
      </c>
      <c r="B213" s="2" t="s">
        <v>39</v>
      </c>
      <c r="C213" s="2">
        <v>1</v>
      </c>
      <c r="D213" s="2" t="s">
        <v>40</v>
      </c>
      <c r="E213" s="2">
        <v>51</v>
      </c>
      <c r="F213" s="2" t="s">
        <v>83</v>
      </c>
      <c r="G213" s="2">
        <v>1</v>
      </c>
      <c r="H213" s="2">
        <f>IF(SUMIFS(Import!H$2:H$237,Import!$F$2:$F$237,$F213,Import!$G$2:$G$237,$G213)=0,Data_T1!$H213,SUMIFS(Import!H$2:H$237,Import!$F$2:$F$237,$F213,Import!$G$2:$G$237,$G213))</f>
        <v>204</v>
      </c>
      <c r="I213" s="2">
        <f>SUMIFS(Import!I$2:I$237,Import!$F$2:$F$237,$F213,Import!$G$2:$G$237,$G213)</f>
        <v>35</v>
      </c>
      <c r="J213" s="2">
        <f>SUMIFS(Import!J$2:J$237,Import!$F$2:$F$237,$F213,Import!$G$2:$G$237,$G213)</f>
        <v>17.16</v>
      </c>
      <c r="K213" s="2">
        <f>SUMIFS(Import!K$2:K$237,Import!$F$2:$F$237,$F213,Import!$G$2:$G$237,$G213)</f>
        <v>169</v>
      </c>
      <c r="L213" s="2">
        <f>SUMIFS(Import!L$2:L$237,Import!$F$2:$F$237,$F213,Import!$G$2:$G$237,$G213)</f>
        <v>82.84</v>
      </c>
      <c r="M213" s="2">
        <f>SUMIFS(Import!M$2:M$237,Import!$F$2:$F$237,$F213,Import!$G$2:$G$237,$G213)</f>
        <v>2</v>
      </c>
      <c r="N213" s="2">
        <f>SUMIFS(Import!N$2:N$237,Import!$F$2:$F$237,$F213,Import!$G$2:$G$237,$G213)</f>
        <v>0.98</v>
      </c>
      <c r="O213" s="2">
        <f>SUMIFS(Import!O$2:O$237,Import!$F$2:$F$237,$F213,Import!$G$2:$G$237,$G213)</f>
        <v>1.18</v>
      </c>
      <c r="P213" s="2">
        <f>SUMIFS(Import!P$2:P$237,Import!$F$2:$F$237,$F213,Import!$G$2:$G$237,$G213)</f>
        <v>0</v>
      </c>
      <c r="Q213" s="2">
        <f>SUMIFS(Import!Q$2:Q$237,Import!$F$2:$F$237,$F213,Import!$G$2:$G$237,$G213)</f>
        <v>0</v>
      </c>
      <c r="R213" s="2">
        <f>SUMIFS(Import!R$2:R$237,Import!$F$2:$F$237,$F213,Import!$G$2:$G$237,$G213)</f>
        <v>0</v>
      </c>
      <c r="S213" s="2">
        <f>SUMIFS(Import!S$2:S$237,Import!$F$2:$F$237,$F213,Import!$G$2:$G$237,$G213)</f>
        <v>167</v>
      </c>
      <c r="T213" s="2">
        <f>SUMIFS(Import!T$2:T$237,Import!$F$2:$F$237,$F213,Import!$G$2:$G$237,$G213)</f>
        <v>81.86</v>
      </c>
      <c r="U213" s="2">
        <f>SUMIFS(Import!U$2:U$237,Import!$F$2:$F$237,$F213,Import!$G$2:$G$237,$G213)</f>
        <v>98.82</v>
      </c>
      <c r="V213" s="2">
        <f>SUMIFS(Import!V$2:V$237,Import!$F$2:$F$237,$F213,Import!$G$2:$G$237,$G213)</f>
        <v>1</v>
      </c>
      <c r="W213" s="2" t="str">
        <f t="shared" si="110"/>
        <v>M</v>
      </c>
      <c r="X213" s="2" t="str">
        <f t="shared" si="110"/>
        <v>GREIG</v>
      </c>
      <c r="Y213" s="2" t="str">
        <f t="shared" si="110"/>
        <v>Moana</v>
      </c>
      <c r="Z213" s="2">
        <f>SUMIFS(Import!Z$2:Z$237,Import!$F$2:$F$237,$F213,Import!$G$2:$G$237,$G213)</f>
        <v>63</v>
      </c>
      <c r="AA213" s="2">
        <f>SUMIFS(Import!AA$2:AA$237,Import!$F$2:$F$237,$F213,Import!$G$2:$G$237,$G213)</f>
        <v>30.88</v>
      </c>
      <c r="AB213" s="2">
        <f>SUMIFS(Import!AB$2:AB$237,Import!$F$2:$F$237,$F213,Import!$G$2:$G$237,$G213)</f>
        <v>37.72</v>
      </c>
      <c r="AC213" s="2">
        <f>SUMIFS(Import!AC$2:AC$237,Import!$F$2:$F$237,$F213,Import!$G$2:$G$237,$G213)</f>
        <v>3</v>
      </c>
      <c r="AD213" s="2" t="str">
        <f t="shared" si="111"/>
        <v>F</v>
      </c>
      <c r="AE213" s="2" t="str">
        <f t="shared" si="111"/>
        <v>SAGE</v>
      </c>
      <c r="AF213" s="2" t="str">
        <f t="shared" si="111"/>
        <v>Maina</v>
      </c>
      <c r="AG213" s="2">
        <f>SUMIFS(Import!AG$2:AG$237,Import!$F$2:$F$237,$F213,Import!$G$2:$G$237,$G213)</f>
        <v>104</v>
      </c>
      <c r="AH213" s="2">
        <f>SUMIFS(Import!AH$2:AH$237,Import!$F$2:$F$237,$F213,Import!$G$2:$G$237,$G213)</f>
        <v>50.98</v>
      </c>
      <c r="AI213" s="2">
        <f>SUMIFS(Import!AI$2:AI$237,Import!$F$2:$F$237,$F213,Import!$G$2:$G$237,$G213)</f>
        <v>62.28</v>
      </c>
      <c r="AJ213" s="2">
        <f>SUMIFS(Import!AJ$2:AJ$237,Import!$F$2:$F$237,$F213,Import!$G$2:$G$237,$G213)</f>
        <v>0</v>
      </c>
      <c r="AK213" s="2">
        <f t="shared" si="112"/>
        <v>0</v>
      </c>
      <c r="AL213" s="2">
        <f t="shared" si="112"/>
        <v>0</v>
      </c>
      <c r="AM213" s="2">
        <f t="shared" si="112"/>
        <v>0</v>
      </c>
      <c r="AN213" s="2">
        <f>SUMIFS(Import!AN$2:AN$237,Import!$F$2:$F$237,$F213,Import!$G$2:$G$237,$G213)</f>
        <v>0</v>
      </c>
      <c r="AO213" s="2">
        <f>SUMIFS(Import!AO$2:AO$237,Import!$F$2:$F$237,$F213,Import!$G$2:$G$237,$G213)</f>
        <v>0</v>
      </c>
      <c r="AP213" s="2">
        <f>SUMIFS(Import!AP$2:AP$237,Import!$F$2:$F$237,$F213,Import!$G$2:$G$237,$G213)</f>
        <v>0</v>
      </c>
      <c r="AQ213" s="2">
        <f>SUMIFS(Import!AQ$2:AQ$237,Import!$F$2:$F$237,$F213,Import!$G$2:$G$237,$G213)</f>
        <v>0</v>
      </c>
      <c r="AR213" s="2">
        <f t="shared" si="113"/>
        <v>0</v>
      </c>
      <c r="AS213" s="2">
        <f t="shared" si="113"/>
        <v>0</v>
      </c>
      <c r="AT213" s="2">
        <f t="shared" si="113"/>
        <v>0</v>
      </c>
      <c r="AU213" s="2">
        <f>SUMIFS(Import!AU$2:AU$237,Import!$F$2:$F$237,$F213,Import!$G$2:$G$237,$G213)</f>
        <v>0</v>
      </c>
      <c r="AV213" s="2">
        <f>SUMIFS(Import!AV$2:AV$237,Import!$F$2:$F$237,$F213,Import!$G$2:$G$237,$G213)</f>
        <v>0</v>
      </c>
      <c r="AW213" s="2">
        <f>SUMIFS(Import!AW$2:AW$237,Import!$F$2:$F$237,$F213,Import!$G$2:$G$237,$G213)</f>
        <v>0</v>
      </c>
      <c r="AX213" s="2">
        <f>SUMIFS(Import!AX$2:AX$237,Import!$F$2:$F$237,$F213,Import!$G$2:$G$237,$G213)</f>
        <v>0</v>
      </c>
      <c r="AY213" s="2">
        <f t="shared" si="114"/>
        <v>0</v>
      </c>
      <c r="AZ213" s="2">
        <f t="shared" si="114"/>
        <v>0</v>
      </c>
      <c r="BA213" s="2">
        <f t="shared" si="114"/>
        <v>0</v>
      </c>
      <c r="BB213" s="2">
        <f>SUMIFS(Import!BB$2:BB$237,Import!$F$2:$F$237,$F213,Import!$G$2:$G$237,$G213)</f>
        <v>0</v>
      </c>
      <c r="BC213" s="2">
        <f>SUMIFS(Import!BC$2:BC$237,Import!$F$2:$F$237,$F213,Import!$G$2:$G$237,$G213)</f>
        <v>0</v>
      </c>
      <c r="BD213" s="2">
        <f>SUMIFS(Import!BD$2:BD$237,Import!$F$2:$F$237,$F213,Import!$G$2:$G$237,$G213)</f>
        <v>0</v>
      </c>
      <c r="BE213" s="2">
        <f>SUMIFS(Import!BE$2:BE$237,Import!$F$2:$F$237,$F213,Import!$G$2:$G$237,$G213)</f>
        <v>0</v>
      </c>
      <c r="BF213" s="2">
        <f t="shared" si="115"/>
        <v>0</v>
      </c>
      <c r="BG213" s="2">
        <f t="shared" si="115"/>
        <v>0</v>
      </c>
      <c r="BH213" s="2">
        <f t="shared" si="115"/>
        <v>0</v>
      </c>
      <c r="BI213" s="2">
        <f>SUMIFS(Import!BI$2:BI$237,Import!$F$2:$F$237,$F213,Import!$G$2:$G$237,$G213)</f>
        <v>0</v>
      </c>
      <c r="BJ213" s="2">
        <f>SUMIFS(Import!BJ$2:BJ$237,Import!$F$2:$F$237,$F213,Import!$G$2:$G$237,$G213)</f>
        <v>0</v>
      </c>
      <c r="BK213" s="2">
        <f>SUMIFS(Import!BK$2:BK$237,Import!$F$2:$F$237,$F213,Import!$G$2:$G$237,$G213)</f>
        <v>0</v>
      </c>
      <c r="BL213" s="2">
        <f>SUMIFS(Import!BL$2:BL$237,Import!$F$2:$F$237,$F213,Import!$G$2:$G$237,$G213)</f>
        <v>0</v>
      </c>
      <c r="BM213" s="2">
        <f t="shared" si="116"/>
        <v>0</v>
      </c>
      <c r="BN213" s="2">
        <f t="shared" si="116"/>
        <v>0</v>
      </c>
      <c r="BO213" s="2">
        <f t="shared" si="116"/>
        <v>0</v>
      </c>
      <c r="BP213" s="2">
        <f>SUMIFS(Import!BP$2:BP$237,Import!$F$2:$F$237,$F213,Import!$G$2:$G$237,$G213)</f>
        <v>0</v>
      </c>
      <c r="BQ213" s="2">
        <f>SUMIFS(Import!BQ$2:BQ$237,Import!$F$2:$F$237,$F213,Import!$G$2:$G$237,$G213)</f>
        <v>0</v>
      </c>
      <c r="BR213" s="2">
        <f>SUMIFS(Import!BR$2:BR$237,Import!$F$2:$F$237,$F213,Import!$G$2:$G$237,$G213)</f>
        <v>0</v>
      </c>
      <c r="BS213" s="2">
        <f>SUMIFS(Import!BS$2:BS$237,Import!$F$2:$F$237,$F213,Import!$G$2:$G$237,$G213)</f>
        <v>0</v>
      </c>
      <c r="BT213" s="2">
        <f t="shared" si="117"/>
        <v>0</v>
      </c>
      <c r="BU213" s="2">
        <f t="shared" si="117"/>
        <v>0</v>
      </c>
      <c r="BV213" s="2">
        <f t="shared" si="117"/>
        <v>0</v>
      </c>
      <c r="BW213" s="2">
        <f>SUMIFS(Import!BW$2:BW$237,Import!$F$2:$F$237,$F213,Import!$G$2:$G$237,$G213)</f>
        <v>0</v>
      </c>
      <c r="BX213" s="2">
        <f>SUMIFS(Import!BX$2:BX$237,Import!$F$2:$F$237,$F213,Import!$G$2:$G$237,$G213)</f>
        <v>0</v>
      </c>
      <c r="BY213" s="2">
        <f>SUMIFS(Import!BY$2:BY$237,Import!$F$2:$F$237,$F213,Import!$G$2:$G$237,$G213)</f>
        <v>0</v>
      </c>
      <c r="BZ213" s="2">
        <f>SUMIFS(Import!BZ$2:BZ$237,Import!$F$2:$F$237,$F213,Import!$G$2:$G$237,$G213)</f>
        <v>0</v>
      </c>
      <c r="CA213" s="2">
        <f t="shared" si="118"/>
        <v>0</v>
      </c>
      <c r="CB213" s="2">
        <f t="shared" si="118"/>
        <v>0</v>
      </c>
      <c r="CC213" s="2">
        <f t="shared" si="118"/>
        <v>0</v>
      </c>
      <c r="CD213" s="2">
        <f>SUMIFS(Import!CD$2:CD$237,Import!$F$2:$F$237,$F213,Import!$G$2:$G$237,$G213)</f>
        <v>0</v>
      </c>
      <c r="CE213" s="2">
        <f>SUMIFS(Import!CE$2:CE$237,Import!$F$2:$F$237,$F213,Import!$G$2:$G$237,$G213)</f>
        <v>0</v>
      </c>
      <c r="CF213" s="2">
        <f>SUMIFS(Import!CF$2:CF$237,Import!$F$2:$F$237,$F213,Import!$G$2:$G$237,$G213)</f>
        <v>0</v>
      </c>
      <c r="CG213" s="2">
        <f>SUMIFS(Import!CG$2:CG$237,Import!$F$2:$F$237,$F213,Import!$G$2:$G$237,$G213)</f>
        <v>0</v>
      </c>
      <c r="CH213" s="2">
        <f t="shared" si="119"/>
        <v>0</v>
      </c>
      <c r="CI213" s="2">
        <f t="shared" si="119"/>
        <v>0</v>
      </c>
      <c r="CJ213" s="2">
        <f t="shared" si="119"/>
        <v>0</v>
      </c>
      <c r="CK213" s="2">
        <f>SUMIFS(Import!CK$2:CK$237,Import!$F$2:$F$237,$F213,Import!$G$2:$G$237,$G213)</f>
        <v>0</v>
      </c>
      <c r="CL213" s="2">
        <f>SUMIFS(Import!CL$2:CL$237,Import!$F$2:$F$237,$F213,Import!$G$2:$G$237,$G213)</f>
        <v>0</v>
      </c>
      <c r="CM213" s="2">
        <f>SUMIFS(Import!CM$2:CM$237,Import!$F$2:$F$237,$F213,Import!$G$2:$G$237,$G213)</f>
        <v>0</v>
      </c>
      <c r="CN213" s="2">
        <f>SUMIFS(Import!CN$2:CN$237,Import!$F$2:$F$237,$F213,Import!$G$2:$G$237,$G213)</f>
        <v>0</v>
      </c>
      <c r="CO213" s="3">
        <f t="shared" si="120"/>
        <v>0</v>
      </c>
      <c r="CP213" s="3">
        <f t="shared" si="120"/>
        <v>0</v>
      </c>
      <c r="CQ213" s="3">
        <f t="shared" si="120"/>
        <v>0</v>
      </c>
      <c r="CR213" s="2">
        <f>SUMIFS(Import!CR$2:CR$237,Import!$F$2:$F$237,$F213,Import!$G$2:$G$237,$G213)</f>
        <v>0</v>
      </c>
      <c r="CS213" s="2">
        <f>SUMIFS(Import!CS$2:CS$237,Import!$F$2:$F$237,$F213,Import!$G$2:$G$237,$G213)</f>
        <v>0</v>
      </c>
      <c r="CT213" s="2">
        <f>SUMIFS(Import!CT$2:CT$237,Import!$F$2:$F$237,$F213,Import!$G$2:$G$237,$G213)</f>
        <v>0</v>
      </c>
    </row>
    <row r="214" spans="1:98" x14ac:dyDescent="0.25">
      <c r="A214" s="2" t="s">
        <v>38</v>
      </c>
      <c r="B214" s="2" t="s">
        <v>39</v>
      </c>
      <c r="C214" s="2">
        <v>2</v>
      </c>
      <c r="D214" s="2" t="s">
        <v>53</v>
      </c>
      <c r="E214" s="2">
        <v>52</v>
      </c>
      <c r="F214" s="2" t="s">
        <v>84</v>
      </c>
      <c r="G214" s="2">
        <v>1</v>
      </c>
      <c r="H214" s="2">
        <f>IF(SUMIFS(Import!H$2:H$237,Import!$F$2:$F$237,$F214,Import!$G$2:$G$237,$G214)=0,Data_T1!$H214,SUMIFS(Import!H$2:H$237,Import!$F$2:$F$237,$F214,Import!$G$2:$G$237,$G214))</f>
        <v>2021</v>
      </c>
      <c r="I214" s="2">
        <f>SUMIFS(Import!I$2:I$237,Import!$F$2:$F$237,$F214,Import!$G$2:$G$237,$G214)</f>
        <v>1145</v>
      </c>
      <c r="J214" s="2">
        <f>SUMIFS(Import!J$2:J$237,Import!$F$2:$F$237,$F214,Import!$G$2:$G$237,$G214)</f>
        <v>56.66</v>
      </c>
      <c r="K214" s="2">
        <f>SUMIFS(Import!K$2:K$237,Import!$F$2:$F$237,$F214,Import!$G$2:$G$237,$G214)</f>
        <v>876</v>
      </c>
      <c r="L214" s="2">
        <f>SUMIFS(Import!L$2:L$237,Import!$F$2:$F$237,$F214,Import!$G$2:$G$237,$G214)</f>
        <v>43.34</v>
      </c>
      <c r="M214" s="2">
        <f>SUMIFS(Import!M$2:M$237,Import!$F$2:$F$237,$F214,Import!$G$2:$G$237,$G214)</f>
        <v>19</v>
      </c>
      <c r="N214" s="2">
        <f>SUMIFS(Import!N$2:N$237,Import!$F$2:$F$237,$F214,Import!$G$2:$G$237,$G214)</f>
        <v>0.94</v>
      </c>
      <c r="O214" s="2">
        <f>SUMIFS(Import!O$2:O$237,Import!$F$2:$F$237,$F214,Import!$G$2:$G$237,$G214)</f>
        <v>2.17</v>
      </c>
      <c r="P214" s="2">
        <f>SUMIFS(Import!P$2:P$237,Import!$F$2:$F$237,$F214,Import!$G$2:$G$237,$G214)</f>
        <v>28</v>
      </c>
      <c r="Q214" s="2">
        <f>SUMIFS(Import!Q$2:Q$237,Import!$F$2:$F$237,$F214,Import!$G$2:$G$237,$G214)</f>
        <v>1.39</v>
      </c>
      <c r="R214" s="2">
        <f>SUMIFS(Import!R$2:R$237,Import!$F$2:$F$237,$F214,Import!$G$2:$G$237,$G214)</f>
        <v>3.2</v>
      </c>
      <c r="S214" s="2">
        <f>SUMIFS(Import!S$2:S$237,Import!$F$2:$F$237,$F214,Import!$G$2:$G$237,$G214)</f>
        <v>829</v>
      </c>
      <c r="T214" s="2">
        <f>SUMIFS(Import!T$2:T$237,Import!$F$2:$F$237,$F214,Import!$G$2:$G$237,$G214)</f>
        <v>41.02</v>
      </c>
      <c r="U214" s="2">
        <f>SUMIFS(Import!U$2:U$237,Import!$F$2:$F$237,$F214,Import!$G$2:$G$237,$G214)</f>
        <v>94.63</v>
      </c>
      <c r="V214" s="2">
        <f>SUMIFS(Import!V$2:V$237,Import!$F$2:$F$237,$F214,Import!$G$2:$G$237,$G214)</f>
        <v>1</v>
      </c>
      <c r="W214" s="2" t="str">
        <f t="shared" si="110"/>
        <v>F</v>
      </c>
      <c r="X214" s="2" t="str">
        <f t="shared" si="110"/>
        <v>IRITI</v>
      </c>
      <c r="Y214" s="2" t="str">
        <f t="shared" si="110"/>
        <v>Teura</v>
      </c>
      <c r="Z214" s="2">
        <f>SUMIFS(Import!Z$2:Z$237,Import!$F$2:$F$237,$F214,Import!$G$2:$G$237,$G214)</f>
        <v>261</v>
      </c>
      <c r="AA214" s="2">
        <f>SUMIFS(Import!AA$2:AA$237,Import!$F$2:$F$237,$F214,Import!$G$2:$G$237,$G214)</f>
        <v>12.91</v>
      </c>
      <c r="AB214" s="2">
        <f>SUMIFS(Import!AB$2:AB$237,Import!$F$2:$F$237,$F214,Import!$G$2:$G$237,$G214)</f>
        <v>31.48</v>
      </c>
      <c r="AC214" s="2">
        <f>SUMIFS(Import!AC$2:AC$237,Import!$F$2:$F$237,$F214,Import!$G$2:$G$237,$G214)</f>
        <v>3</v>
      </c>
      <c r="AD214" s="2" t="str">
        <f t="shared" si="111"/>
        <v>F</v>
      </c>
      <c r="AE214" s="2" t="str">
        <f t="shared" si="111"/>
        <v>SANQUER</v>
      </c>
      <c r="AF214" s="2" t="str">
        <f t="shared" si="111"/>
        <v>Nicole</v>
      </c>
      <c r="AG214" s="2">
        <f>SUMIFS(Import!AG$2:AG$237,Import!$F$2:$F$237,$F214,Import!$G$2:$G$237,$G214)</f>
        <v>568</v>
      </c>
      <c r="AH214" s="2">
        <f>SUMIFS(Import!AH$2:AH$237,Import!$F$2:$F$237,$F214,Import!$G$2:$G$237,$G214)</f>
        <v>28.1</v>
      </c>
      <c r="AI214" s="2">
        <f>SUMIFS(Import!AI$2:AI$237,Import!$F$2:$F$237,$F214,Import!$G$2:$G$237,$G214)</f>
        <v>68.52</v>
      </c>
      <c r="AJ214" s="2">
        <f>SUMIFS(Import!AJ$2:AJ$237,Import!$F$2:$F$237,$F214,Import!$G$2:$G$237,$G214)</f>
        <v>0</v>
      </c>
      <c r="AK214" s="2">
        <f t="shared" si="112"/>
        <v>0</v>
      </c>
      <c r="AL214" s="2">
        <f t="shared" si="112"/>
        <v>0</v>
      </c>
      <c r="AM214" s="2">
        <f t="shared" si="112"/>
        <v>0</v>
      </c>
      <c r="AN214" s="2">
        <f>SUMIFS(Import!AN$2:AN$237,Import!$F$2:$F$237,$F214,Import!$G$2:$G$237,$G214)</f>
        <v>0</v>
      </c>
      <c r="AO214" s="2">
        <f>SUMIFS(Import!AO$2:AO$237,Import!$F$2:$F$237,$F214,Import!$G$2:$G$237,$G214)</f>
        <v>0</v>
      </c>
      <c r="AP214" s="2">
        <f>SUMIFS(Import!AP$2:AP$237,Import!$F$2:$F$237,$F214,Import!$G$2:$G$237,$G214)</f>
        <v>0</v>
      </c>
      <c r="AQ214" s="2">
        <f>SUMIFS(Import!AQ$2:AQ$237,Import!$F$2:$F$237,$F214,Import!$G$2:$G$237,$G214)</f>
        <v>0</v>
      </c>
      <c r="AR214" s="2">
        <f t="shared" si="113"/>
        <v>0</v>
      </c>
      <c r="AS214" s="2">
        <f t="shared" si="113"/>
        <v>0</v>
      </c>
      <c r="AT214" s="2">
        <f t="shared" si="113"/>
        <v>0</v>
      </c>
      <c r="AU214" s="2">
        <f>SUMIFS(Import!AU$2:AU$237,Import!$F$2:$F$237,$F214,Import!$G$2:$G$237,$G214)</f>
        <v>0</v>
      </c>
      <c r="AV214" s="2">
        <f>SUMIFS(Import!AV$2:AV$237,Import!$F$2:$F$237,$F214,Import!$G$2:$G$237,$G214)</f>
        <v>0</v>
      </c>
      <c r="AW214" s="2">
        <f>SUMIFS(Import!AW$2:AW$237,Import!$F$2:$F$237,$F214,Import!$G$2:$G$237,$G214)</f>
        <v>0</v>
      </c>
      <c r="AX214" s="2">
        <f>SUMIFS(Import!AX$2:AX$237,Import!$F$2:$F$237,$F214,Import!$G$2:$G$237,$G214)</f>
        <v>0</v>
      </c>
      <c r="AY214" s="2">
        <f t="shared" si="114"/>
        <v>0</v>
      </c>
      <c r="AZ214" s="2">
        <f t="shared" si="114"/>
        <v>0</v>
      </c>
      <c r="BA214" s="2">
        <f t="shared" si="114"/>
        <v>0</v>
      </c>
      <c r="BB214" s="2">
        <f>SUMIFS(Import!BB$2:BB$237,Import!$F$2:$F$237,$F214,Import!$G$2:$G$237,$G214)</f>
        <v>0</v>
      </c>
      <c r="BC214" s="2">
        <f>SUMIFS(Import!BC$2:BC$237,Import!$F$2:$F$237,$F214,Import!$G$2:$G$237,$G214)</f>
        <v>0</v>
      </c>
      <c r="BD214" s="2">
        <f>SUMIFS(Import!BD$2:BD$237,Import!$F$2:$F$237,$F214,Import!$G$2:$G$237,$G214)</f>
        <v>0</v>
      </c>
      <c r="BE214" s="2">
        <f>SUMIFS(Import!BE$2:BE$237,Import!$F$2:$F$237,$F214,Import!$G$2:$G$237,$G214)</f>
        <v>0</v>
      </c>
      <c r="BF214" s="2">
        <f t="shared" si="115"/>
        <v>0</v>
      </c>
      <c r="BG214" s="2">
        <f t="shared" si="115"/>
        <v>0</v>
      </c>
      <c r="BH214" s="2">
        <f t="shared" si="115"/>
        <v>0</v>
      </c>
      <c r="BI214" s="2">
        <f>SUMIFS(Import!BI$2:BI$237,Import!$F$2:$F$237,$F214,Import!$G$2:$G$237,$G214)</f>
        <v>0</v>
      </c>
      <c r="BJ214" s="2">
        <f>SUMIFS(Import!BJ$2:BJ$237,Import!$F$2:$F$237,$F214,Import!$G$2:$G$237,$G214)</f>
        <v>0</v>
      </c>
      <c r="BK214" s="2">
        <f>SUMIFS(Import!BK$2:BK$237,Import!$F$2:$F$237,$F214,Import!$G$2:$G$237,$G214)</f>
        <v>0</v>
      </c>
      <c r="BL214" s="2">
        <f>SUMIFS(Import!BL$2:BL$237,Import!$F$2:$F$237,$F214,Import!$G$2:$G$237,$G214)</f>
        <v>0</v>
      </c>
      <c r="BM214" s="2">
        <f t="shared" si="116"/>
        <v>0</v>
      </c>
      <c r="BN214" s="2">
        <f t="shared" si="116"/>
        <v>0</v>
      </c>
      <c r="BO214" s="2">
        <f t="shared" si="116"/>
        <v>0</v>
      </c>
      <c r="BP214" s="2">
        <f>SUMIFS(Import!BP$2:BP$237,Import!$F$2:$F$237,$F214,Import!$G$2:$G$237,$G214)</f>
        <v>0</v>
      </c>
      <c r="BQ214" s="2">
        <f>SUMIFS(Import!BQ$2:BQ$237,Import!$F$2:$F$237,$F214,Import!$G$2:$G$237,$G214)</f>
        <v>0</v>
      </c>
      <c r="BR214" s="2">
        <f>SUMIFS(Import!BR$2:BR$237,Import!$F$2:$F$237,$F214,Import!$G$2:$G$237,$G214)</f>
        <v>0</v>
      </c>
      <c r="BS214" s="2">
        <f>SUMIFS(Import!BS$2:BS$237,Import!$F$2:$F$237,$F214,Import!$G$2:$G$237,$G214)</f>
        <v>0</v>
      </c>
      <c r="BT214" s="2">
        <f t="shared" si="117"/>
        <v>0</v>
      </c>
      <c r="BU214" s="2">
        <f t="shared" si="117"/>
        <v>0</v>
      </c>
      <c r="BV214" s="2">
        <f t="shared" si="117"/>
        <v>0</v>
      </c>
      <c r="BW214" s="2">
        <f>SUMIFS(Import!BW$2:BW$237,Import!$F$2:$F$237,$F214,Import!$G$2:$G$237,$G214)</f>
        <v>0</v>
      </c>
      <c r="BX214" s="2">
        <f>SUMIFS(Import!BX$2:BX$237,Import!$F$2:$F$237,$F214,Import!$G$2:$G$237,$G214)</f>
        <v>0</v>
      </c>
      <c r="BY214" s="2">
        <f>SUMIFS(Import!BY$2:BY$237,Import!$F$2:$F$237,$F214,Import!$G$2:$G$237,$G214)</f>
        <v>0</v>
      </c>
      <c r="BZ214" s="2">
        <f>SUMIFS(Import!BZ$2:BZ$237,Import!$F$2:$F$237,$F214,Import!$G$2:$G$237,$G214)</f>
        <v>0</v>
      </c>
      <c r="CA214" s="2">
        <f t="shared" si="118"/>
        <v>0</v>
      </c>
      <c r="CB214" s="2">
        <f t="shared" si="118"/>
        <v>0</v>
      </c>
      <c r="CC214" s="2">
        <f t="shared" si="118"/>
        <v>0</v>
      </c>
      <c r="CD214" s="2">
        <f>SUMIFS(Import!CD$2:CD$237,Import!$F$2:$F$237,$F214,Import!$G$2:$G$237,$G214)</f>
        <v>0</v>
      </c>
      <c r="CE214" s="2">
        <f>SUMIFS(Import!CE$2:CE$237,Import!$F$2:$F$237,$F214,Import!$G$2:$G$237,$G214)</f>
        <v>0</v>
      </c>
      <c r="CF214" s="2">
        <f>SUMIFS(Import!CF$2:CF$237,Import!$F$2:$F$237,$F214,Import!$G$2:$G$237,$G214)</f>
        <v>0</v>
      </c>
      <c r="CG214" s="2">
        <f>SUMIFS(Import!CG$2:CG$237,Import!$F$2:$F$237,$F214,Import!$G$2:$G$237,$G214)</f>
        <v>0</v>
      </c>
      <c r="CH214" s="2">
        <f t="shared" si="119"/>
        <v>0</v>
      </c>
      <c r="CI214" s="2">
        <f t="shared" si="119"/>
        <v>0</v>
      </c>
      <c r="CJ214" s="2">
        <f t="shared" si="119"/>
        <v>0</v>
      </c>
      <c r="CK214" s="2">
        <f>SUMIFS(Import!CK$2:CK$237,Import!$F$2:$F$237,$F214,Import!$G$2:$G$237,$G214)</f>
        <v>0</v>
      </c>
      <c r="CL214" s="2">
        <f>SUMIFS(Import!CL$2:CL$237,Import!$F$2:$F$237,$F214,Import!$G$2:$G$237,$G214)</f>
        <v>0</v>
      </c>
      <c r="CM214" s="2">
        <f>SUMIFS(Import!CM$2:CM$237,Import!$F$2:$F$237,$F214,Import!$G$2:$G$237,$G214)</f>
        <v>0</v>
      </c>
      <c r="CN214" s="2">
        <f>SUMIFS(Import!CN$2:CN$237,Import!$F$2:$F$237,$F214,Import!$G$2:$G$237,$G214)</f>
        <v>0</v>
      </c>
      <c r="CO214" s="3">
        <f t="shared" si="120"/>
        <v>0</v>
      </c>
      <c r="CP214" s="3">
        <f t="shared" si="120"/>
        <v>0</v>
      </c>
      <c r="CQ214" s="3">
        <f t="shared" si="120"/>
        <v>0</v>
      </c>
      <c r="CR214" s="2">
        <f>SUMIFS(Import!CR$2:CR$237,Import!$F$2:$F$237,$F214,Import!$G$2:$G$237,$G214)</f>
        <v>0</v>
      </c>
      <c r="CS214" s="2">
        <f>SUMIFS(Import!CS$2:CS$237,Import!$F$2:$F$237,$F214,Import!$G$2:$G$237,$G214)</f>
        <v>0</v>
      </c>
      <c r="CT214" s="2">
        <f>SUMIFS(Import!CT$2:CT$237,Import!$F$2:$F$237,$F214,Import!$G$2:$G$237,$G214)</f>
        <v>0</v>
      </c>
    </row>
    <row r="215" spans="1:98" x14ac:dyDescent="0.25">
      <c r="A215" s="2" t="s">
        <v>38</v>
      </c>
      <c r="B215" s="2" t="s">
        <v>39</v>
      </c>
      <c r="C215" s="2">
        <v>2</v>
      </c>
      <c r="D215" s="2" t="s">
        <v>53</v>
      </c>
      <c r="E215" s="2">
        <v>52</v>
      </c>
      <c r="F215" s="2" t="s">
        <v>84</v>
      </c>
      <c r="G215" s="2">
        <v>2</v>
      </c>
      <c r="H215" s="2">
        <f>IF(SUMIFS(Import!H$2:H$237,Import!$F$2:$F$237,$F215,Import!$G$2:$G$237,$G215)=0,Data_T1!$H215,SUMIFS(Import!H$2:H$237,Import!$F$2:$F$237,$F215,Import!$G$2:$G$237,$G215))</f>
        <v>1727</v>
      </c>
      <c r="I215" s="2">
        <f>SUMIFS(Import!I$2:I$237,Import!$F$2:$F$237,$F215,Import!$G$2:$G$237,$G215)</f>
        <v>953</v>
      </c>
      <c r="J215" s="2">
        <f>SUMIFS(Import!J$2:J$237,Import!$F$2:$F$237,$F215,Import!$G$2:$G$237,$G215)</f>
        <v>55.18</v>
      </c>
      <c r="K215" s="2">
        <f>SUMIFS(Import!K$2:K$237,Import!$F$2:$F$237,$F215,Import!$G$2:$G$237,$G215)</f>
        <v>774</v>
      </c>
      <c r="L215" s="2">
        <f>SUMIFS(Import!L$2:L$237,Import!$F$2:$F$237,$F215,Import!$G$2:$G$237,$G215)</f>
        <v>44.82</v>
      </c>
      <c r="M215" s="2">
        <f>SUMIFS(Import!M$2:M$237,Import!$F$2:$F$237,$F215,Import!$G$2:$G$237,$G215)</f>
        <v>13</v>
      </c>
      <c r="N215" s="2">
        <f>SUMIFS(Import!N$2:N$237,Import!$F$2:$F$237,$F215,Import!$G$2:$G$237,$G215)</f>
        <v>0.75</v>
      </c>
      <c r="O215" s="2">
        <f>SUMIFS(Import!O$2:O$237,Import!$F$2:$F$237,$F215,Import!$G$2:$G$237,$G215)</f>
        <v>1.68</v>
      </c>
      <c r="P215" s="2">
        <f>SUMIFS(Import!P$2:P$237,Import!$F$2:$F$237,$F215,Import!$G$2:$G$237,$G215)</f>
        <v>20</v>
      </c>
      <c r="Q215" s="2">
        <f>SUMIFS(Import!Q$2:Q$237,Import!$F$2:$F$237,$F215,Import!$G$2:$G$237,$G215)</f>
        <v>1.1599999999999999</v>
      </c>
      <c r="R215" s="2">
        <f>SUMIFS(Import!R$2:R$237,Import!$F$2:$F$237,$F215,Import!$G$2:$G$237,$G215)</f>
        <v>2.58</v>
      </c>
      <c r="S215" s="2">
        <f>SUMIFS(Import!S$2:S$237,Import!$F$2:$F$237,$F215,Import!$G$2:$G$237,$G215)</f>
        <v>741</v>
      </c>
      <c r="T215" s="2">
        <f>SUMIFS(Import!T$2:T$237,Import!$F$2:$F$237,$F215,Import!$G$2:$G$237,$G215)</f>
        <v>42.91</v>
      </c>
      <c r="U215" s="2">
        <f>SUMIFS(Import!U$2:U$237,Import!$F$2:$F$237,$F215,Import!$G$2:$G$237,$G215)</f>
        <v>95.74</v>
      </c>
      <c r="V215" s="2">
        <f>SUMIFS(Import!V$2:V$237,Import!$F$2:$F$237,$F215,Import!$G$2:$G$237,$G215)</f>
        <v>1</v>
      </c>
      <c r="W215" s="2" t="str">
        <f t="shared" si="110"/>
        <v>F</v>
      </c>
      <c r="X215" s="2" t="str">
        <f t="shared" si="110"/>
        <v>IRITI</v>
      </c>
      <c r="Y215" s="2" t="str">
        <f t="shared" si="110"/>
        <v>Teura</v>
      </c>
      <c r="Z215" s="2">
        <f>SUMIFS(Import!Z$2:Z$237,Import!$F$2:$F$237,$F215,Import!$G$2:$G$237,$G215)</f>
        <v>252</v>
      </c>
      <c r="AA215" s="2">
        <f>SUMIFS(Import!AA$2:AA$237,Import!$F$2:$F$237,$F215,Import!$G$2:$G$237,$G215)</f>
        <v>14.59</v>
      </c>
      <c r="AB215" s="2">
        <f>SUMIFS(Import!AB$2:AB$237,Import!$F$2:$F$237,$F215,Import!$G$2:$G$237,$G215)</f>
        <v>34.01</v>
      </c>
      <c r="AC215" s="2">
        <f>SUMIFS(Import!AC$2:AC$237,Import!$F$2:$F$237,$F215,Import!$G$2:$G$237,$G215)</f>
        <v>3</v>
      </c>
      <c r="AD215" s="2" t="str">
        <f t="shared" si="111"/>
        <v>F</v>
      </c>
      <c r="AE215" s="2" t="str">
        <f t="shared" si="111"/>
        <v>SANQUER</v>
      </c>
      <c r="AF215" s="2" t="str">
        <f t="shared" si="111"/>
        <v>Nicole</v>
      </c>
      <c r="AG215" s="2">
        <f>SUMIFS(Import!AG$2:AG$237,Import!$F$2:$F$237,$F215,Import!$G$2:$G$237,$G215)</f>
        <v>489</v>
      </c>
      <c r="AH215" s="2">
        <f>SUMIFS(Import!AH$2:AH$237,Import!$F$2:$F$237,$F215,Import!$G$2:$G$237,$G215)</f>
        <v>28.31</v>
      </c>
      <c r="AI215" s="2">
        <f>SUMIFS(Import!AI$2:AI$237,Import!$F$2:$F$237,$F215,Import!$G$2:$G$237,$G215)</f>
        <v>65.989999999999995</v>
      </c>
      <c r="AJ215" s="2">
        <f>SUMIFS(Import!AJ$2:AJ$237,Import!$F$2:$F$237,$F215,Import!$G$2:$G$237,$G215)</f>
        <v>0</v>
      </c>
      <c r="AK215" s="2">
        <f t="shared" si="112"/>
        <v>0</v>
      </c>
      <c r="AL215" s="2">
        <f t="shared" si="112"/>
        <v>0</v>
      </c>
      <c r="AM215" s="2">
        <f t="shared" si="112"/>
        <v>0</v>
      </c>
      <c r="AN215" s="2">
        <f>SUMIFS(Import!AN$2:AN$237,Import!$F$2:$F$237,$F215,Import!$G$2:$G$237,$G215)</f>
        <v>0</v>
      </c>
      <c r="AO215" s="2">
        <f>SUMIFS(Import!AO$2:AO$237,Import!$F$2:$F$237,$F215,Import!$G$2:$G$237,$G215)</f>
        <v>0</v>
      </c>
      <c r="AP215" s="2">
        <f>SUMIFS(Import!AP$2:AP$237,Import!$F$2:$F$237,$F215,Import!$G$2:$G$237,$G215)</f>
        <v>0</v>
      </c>
      <c r="AQ215" s="2">
        <f>SUMIFS(Import!AQ$2:AQ$237,Import!$F$2:$F$237,$F215,Import!$G$2:$G$237,$G215)</f>
        <v>0</v>
      </c>
      <c r="AR215" s="2">
        <f t="shared" si="113"/>
        <v>0</v>
      </c>
      <c r="AS215" s="2">
        <f t="shared" si="113"/>
        <v>0</v>
      </c>
      <c r="AT215" s="2">
        <f t="shared" si="113"/>
        <v>0</v>
      </c>
      <c r="AU215" s="2">
        <f>SUMIFS(Import!AU$2:AU$237,Import!$F$2:$F$237,$F215,Import!$G$2:$G$237,$G215)</f>
        <v>0</v>
      </c>
      <c r="AV215" s="2">
        <f>SUMIFS(Import!AV$2:AV$237,Import!$F$2:$F$237,$F215,Import!$G$2:$G$237,$G215)</f>
        <v>0</v>
      </c>
      <c r="AW215" s="2">
        <f>SUMIFS(Import!AW$2:AW$237,Import!$F$2:$F$237,$F215,Import!$G$2:$G$237,$G215)</f>
        <v>0</v>
      </c>
      <c r="AX215" s="2">
        <f>SUMIFS(Import!AX$2:AX$237,Import!$F$2:$F$237,$F215,Import!$G$2:$G$237,$G215)</f>
        <v>0</v>
      </c>
      <c r="AY215" s="2">
        <f t="shared" si="114"/>
        <v>0</v>
      </c>
      <c r="AZ215" s="2">
        <f t="shared" si="114"/>
        <v>0</v>
      </c>
      <c r="BA215" s="2">
        <f t="shared" si="114"/>
        <v>0</v>
      </c>
      <c r="BB215" s="2">
        <f>SUMIFS(Import!BB$2:BB$237,Import!$F$2:$F$237,$F215,Import!$G$2:$G$237,$G215)</f>
        <v>0</v>
      </c>
      <c r="BC215" s="2">
        <f>SUMIFS(Import!BC$2:BC$237,Import!$F$2:$F$237,$F215,Import!$G$2:$G$237,$G215)</f>
        <v>0</v>
      </c>
      <c r="BD215" s="2">
        <f>SUMIFS(Import!BD$2:BD$237,Import!$F$2:$F$237,$F215,Import!$G$2:$G$237,$G215)</f>
        <v>0</v>
      </c>
      <c r="BE215" s="2">
        <f>SUMIFS(Import!BE$2:BE$237,Import!$F$2:$F$237,$F215,Import!$G$2:$G$237,$G215)</f>
        <v>0</v>
      </c>
      <c r="BF215" s="2">
        <f t="shared" si="115"/>
        <v>0</v>
      </c>
      <c r="BG215" s="2">
        <f t="shared" si="115"/>
        <v>0</v>
      </c>
      <c r="BH215" s="2">
        <f t="shared" si="115"/>
        <v>0</v>
      </c>
      <c r="BI215" s="2">
        <f>SUMIFS(Import!BI$2:BI$237,Import!$F$2:$F$237,$F215,Import!$G$2:$G$237,$G215)</f>
        <v>0</v>
      </c>
      <c r="BJ215" s="2">
        <f>SUMIFS(Import!BJ$2:BJ$237,Import!$F$2:$F$237,$F215,Import!$G$2:$G$237,$G215)</f>
        <v>0</v>
      </c>
      <c r="BK215" s="2">
        <f>SUMIFS(Import!BK$2:BK$237,Import!$F$2:$F$237,$F215,Import!$G$2:$G$237,$G215)</f>
        <v>0</v>
      </c>
      <c r="BL215" s="2">
        <f>SUMIFS(Import!BL$2:BL$237,Import!$F$2:$F$237,$F215,Import!$G$2:$G$237,$G215)</f>
        <v>0</v>
      </c>
      <c r="BM215" s="2">
        <f t="shared" si="116"/>
        <v>0</v>
      </c>
      <c r="BN215" s="2">
        <f t="shared" si="116"/>
        <v>0</v>
      </c>
      <c r="BO215" s="2">
        <f t="shared" si="116"/>
        <v>0</v>
      </c>
      <c r="BP215" s="2">
        <f>SUMIFS(Import!BP$2:BP$237,Import!$F$2:$F$237,$F215,Import!$G$2:$G$237,$G215)</f>
        <v>0</v>
      </c>
      <c r="BQ215" s="2">
        <f>SUMIFS(Import!BQ$2:BQ$237,Import!$F$2:$F$237,$F215,Import!$G$2:$G$237,$G215)</f>
        <v>0</v>
      </c>
      <c r="BR215" s="2">
        <f>SUMIFS(Import!BR$2:BR$237,Import!$F$2:$F$237,$F215,Import!$G$2:$G$237,$G215)</f>
        <v>0</v>
      </c>
      <c r="BS215" s="2">
        <f>SUMIFS(Import!BS$2:BS$237,Import!$F$2:$F$237,$F215,Import!$G$2:$G$237,$G215)</f>
        <v>0</v>
      </c>
      <c r="BT215" s="2">
        <f t="shared" si="117"/>
        <v>0</v>
      </c>
      <c r="BU215" s="2">
        <f t="shared" si="117"/>
        <v>0</v>
      </c>
      <c r="BV215" s="2">
        <f t="shared" si="117"/>
        <v>0</v>
      </c>
      <c r="BW215" s="2">
        <f>SUMIFS(Import!BW$2:BW$237,Import!$F$2:$F$237,$F215,Import!$G$2:$G$237,$G215)</f>
        <v>0</v>
      </c>
      <c r="BX215" s="2">
        <f>SUMIFS(Import!BX$2:BX$237,Import!$F$2:$F$237,$F215,Import!$G$2:$G$237,$G215)</f>
        <v>0</v>
      </c>
      <c r="BY215" s="2">
        <f>SUMIFS(Import!BY$2:BY$237,Import!$F$2:$F$237,$F215,Import!$G$2:$G$237,$G215)</f>
        <v>0</v>
      </c>
      <c r="BZ215" s="2">
        <f>SUMIFS(Import!BZ$2:BZ$237,Import!$F$2:$F$237,$F215,Import!$G$2:$G$237,$G215)</f>
        <v>0</v>
      </c>
      <c r="CA215" s="2">
        <f t="shared" si="118"/>
        <v>0</v>
      </c>
      <c r="CB215" s="2">
        <f t="shared" si="118"/>
        <v>0</v>
      </c>
      <c r="CC215" s="2">
        <f t="shared" si="118"/>
        <v>0</v>
      </c>
      <c r="CD215" s="2">
        <f>SUMIFS(Import!CD$2:CD$237,Import!$F$2:$F$237,$F215,Import!$G$2:$G$237,$G215)</f>
        <v>0</v>
      </c>
      <c r="CE215" s="2">
        <f>SUMIFS(Import!CE$2:CE$237,Import!$F$2:$F$237,$F215,Import!$G$2:$G$237,$G215)</f>
        <v>0</v>
      </c>
      <c r="CF215" s="2">
        <f>SUMIFS(Import!CF$2:CF$237,Import!$F$2:$F$237,$F215,Import!$G$2:$G$237,$G215)</f>
        <v>0</v>
      </c>
      <c r="CG215" s="2">
        <f>SUMIFS(Import!CG$2:CG$237,Import!$F$2:$F$237,$F215,Import!$G$2:$G$237,$G215)</f>
        <v>0</v>
      </c>
      <c r="CH215" s="2">
        <f t="shared" si="119"/>
        <v>0</v>
      </c>
      <c r="CI215" s="2">
        <f t="shared" si="119"/>
        <v>0</v>
      </c>
      <c r="CJ215" s="2">
        <f t="shared" si="119"/>
        <v>0</v>
      </c>
      <c r="CK215" s="2">
        <f>SUMIFS(Import!CK$2:CK$237,Import!$F$2:$F$237,$F215,Import!$G$2:$G$237,$G215)</f>
        <v>0</v>
      </c>
      <c r="CL215" s="2">
        <f>SUMIFS(Import!CL$2:CL$237,Import!$F$2:$F$237,$F215,Import!$G$2:$G$237,$G215)</f>
        <v>0</v>
      </c>
      <c r="CM215" s="2">
        <f>SUMIFS(Import!CM$2:CM$237,Import!$F$2:$F$237,$F215,Import!$G$2:$G$237,$G215)</f>
        <v>0</v>
      </c>
      <c r="CN215" s="2">
        <f>SUMIFS(Import!CN$2:CN$237,Import!$F$2:$F$237,$F215,Import!$G$2:$G$237,$G215)</f>
        <v>0</v>
      </c>
      <c r="CO215" s="3">
        <f t="shared" si="120"/>
        <v>0</v>
      </c>
      <c r="CP215" s="3">
        <f t="shared" si="120"/>
        <v>0</v>
      </c>
      <c r="CQ215" s="3">
        <f t="shared" si="120"/>
        <v>0</v>
      </c>
      <c r="CR215" s="2">
        <f>SUMIFS(Import!CR$2:CR$237,Import!$F$2:$F$237,$F215,Import!$G$2:$G$237,$G215)</f>
        <v>0</v>
      </c>
      <c r="CS215" s="2">
        <f>SUMIFS(Import!CS$2:CS$237,Import!$F$2:$F$237,$F215,Import!$G$2:$G$237,$G215)</f>
        <v>0</v>
      </c>
      <c r="CT215" s="2">
        <f>SUMIFS(Import!CT$2:CT$237,Import!$F$2:$F$237,$F215,Import!$G$2:$G$237,$G215)</f>
        <v>0</v>
      </c>
    </row>
    <row r="216" spans="1:98" x14ac:dyDescent="0.25">
      <c r="A216" s="2" t="s">
        <v>38</v>
      </c>
      <c r="B216" s="2" t="s">
        <v>39</v>
      </c>
      <c r="C216" s="2">
        <v>2</v>
      </c>
      <c r="D216" s="2" t="s">
        <v>53</v>
      </c>
      <c r="E216" s="2">
        <v>52</v>
      </c>
      <c r="F216" s="2" t="s">
        <v>84</v>
      </c>
      <c r="G216" s="2">
        <v>3</v>
      </c>
      <c r="H216" s="2">
        <f>IF(SUMIFS(Import!H$2:H$237,Import!$F$2:$F$237,$F216,Import!$G$2:$G$237,$G216)=0,Data_T1!$H216,SUMIFS(Import!H$2:H$237,Import!$F$2:$F$237,$F216,Import!$G$2:$G$237,$G216))</f>
        <v>1526</v>
      </c>
      <c r="I216" s="2">
        <f>SUMIFS(Import!I$2:I$237,Import!$F$2:$F$237,$F216,Import!$G$2:$G$237,$G216)</f>
        <v>772</v>
      </c>
      <c r="J216" s="2">
        <f>SUMIFS(Import!J$2:J$237,Import!$F$2:$F$237,$F216,Import!$G$2:$G$237,$G216)</f>
        <v>50.59</v>
      </c>
      <c r="K216" s="2">
        <f>SUMIFS(Import!K$2:K$237,Import!$F$2:$F$237,$F216,Import!$G$2:$G$237,$G216)</f>
        <v>754</v>
      </c>
      <c r="L216" s="2">
        <f>SUMIFS(Import!L$2:L$237,Import!$F$2:$F$237,$F216,Import!$G$2:$G$237,$G216)</f>
        <v>49.41</v>
      </c>
      <c r="M216" s="2">
        <f>SUMIFS(Import!M$2:M$237,Import!$F$2:$F$237,$F216,Import!$G$2:$G$237,$G216)</f>
        <v>13</v>
      </c>
      <c r="N216" s="2">
        <f>SUMIFS(Import!N$2:N$237,Import!$F$2:$F$237,$F216,Import!$G$2:$G$237,$G216)</f>
        <v>0.85</v>
      </c>
      <c r="O216" s="2">
        <f>SUMIFS(Import!O$2:O$237,Import!$F$2:$F$237,$F216,Import!$G$2:$G$237,$G216)</f>
        <v>1.72</v>
      </c>
      <c r="P216" s="2">
        <f>SUMIFS(Import!P$2:P$237,Import!$F$2:$F$237,$F216,Import!$G$2:$G$237,$G216)</f>
        <v>6</v>
      </c>
      <c r="Q216" s="2">
        <f>SUMIFS(Import!Q$2:Q$237,Import!$F$2:$F$237,$F216,Import!$G$2:$G$237,$G216)</f>
        <v>0.39</v>
      </c>
      <c r="R216" s="2">
        <f>SUMIFS(Import!R$2:R$237,Import!$F$2:$F$237,$F216,Import!$G$2:$G$237,$G216)</f>
        <v>0.8</v>
      </c>
      <c r="S216" s="2">
        <f>SUMIFS(Import!S$2:S$237,Import!$F$2:$F$237,$F216,Import!$G$2:$G$237,$G216)</f>
        <v>735</v>
      </c>
      <c r="T216" s="2">
        <f>SUMIFS(Import!T$2:T$237,Import!$F$2:$F$237,$F216,Import!$G$2:$G$237,$G216)</f>
        <v>48.17</v>
      </c>
      <c r="U216" s="2">
        <f>SUMIFS(Import!U$2:U$237,Import!$F$2:$F$237,$F216,Import!$G$2:$G$237,$G216)</f>
        <v>97.48</v>
      </c>
      <c r="V216" s="2">
        <f>SUMIFS(Import!V$2:V$237,Import!$F$2:$F$237,$F216,Import!$G$2:$G$237,$G216)</f>
        <v>1</v>
      </c>
      <c r="W216" s="2" t="str">
        <f t="shared" si="110"/>
        <v>F</v>
      </c>
      <c r="X216" s="2" t="str">
        <f t="shared" si="110"/>
        <v>IRITI</v>
      </c>
      <c r="Y216" s="2" t="str">
        <f t="shared" si="110"/>
        <v>Teura</v>
      </c>
      <c r="Z216" s="2">
        <f>SUMIFS(Import!Z$2:Z$237,Import!$F$2:$F$237,$F216,Import!$G$2:$G$237,$G216)</f>
        <v>351</v>
      </c>
      <c r="AA216" s="2">
        <f>SUMIFS(Import!AA$2:AA$237,Import!$F$2:$F$237,$F216,Import!$G$2:$G$237,$G216)</f>
        <v>23</v>
      </c>
      <c r="AB216" s="2">
        <f>SUMIFS(Import!AB$2:AB$237,Import!$F$2:$F$237,$F216,Import!$G$2:$G$237,$G216)</f>
        <v>47.76</v>
      </c>
      <c r="AC216" s="2">
        <f>SUMIFS(Import!AC$2:AC$237,Import!$F$2:$F$237,$F216,Import!$G$2:$G$237,$G216)</f>
        <v>3</v>
      </c>
      <c r="AD216" s="2" t="str">
        <f t="shared" si="111"/>
        <v>F</v>
      </c>
      <c r="AE216" s="2" t="str">
        <f t="shared" si="111"/>
        <v>SANQUER</v>
      </c>
      <c r="AF216" s="2" t="str">
        <f t="shared" si="111"/>
        <v>Nicole</v>
      </c>
      <c r="AG216" s="2">
        <f>SUMIFS(Import!AG$2:AG$237,Import!$F$2:$F$237,$F216,Import!$G$2:$G$237,$G216)</f>
        <v>384</v>
      </c>
      <c r="AH216" s="2">
        <f>SUMIFS(Import!AH$2:AH$237,Import!$F$2:$F$237,$F216,Import!$G$2:$G$237,$G216)</f>
        <v>25.16</v>
      </c>
      <c r="AI216" s="2">
        <f>SUMIFS(Import!AI$2:AI$237,Import!$F$2:$F$237,$F216,Import!$G$2:$G$237,$G216)</f>
        <v>52.24</v>
      </c>
      <c r="AJ216" s="2">
        <f>SUMIFS(Import!AJ$2:AJ$237,Import!$F$2:$F$237,$F216,Import!$G$2:$G$237,$G216)</f>
        <v>0</v>
      </c>
      <c r="AK216" s="2">
        <f t="shared" si="112"/>
        <v>0</v>
      </c>
      <c r="AL216" s="2">
        <f t="shared" si="112"/>
        <v>0</v>
      </c>
      <c r="AM216" s="2">
        <f t="shared" si="112"/>
        <v>0</v>
      </c>
      <c r="AN216" s="2">
        <f>SUMIFS(Import!AN$2:AN$237,Import!$F$2:$F$237,$F216,Import!$G$2:$G$237,$G216)</f>
        <v>0</v>
      </c>
      <c r="AO216" s="2">
        <f>SUMIFS(Import!AO$2:AO$237,Import!$F$2:$F$237,$F216,Import!$G$2:$G$237,$G216)</f>
        <v>0</v>
      </c>
      <c r="AP216" s="2">
        <f>SUMIFS(Import!AP$2:AP$237,Import!$F$2:$F$237,$F216,Import!$G$2:$G$237,$G216)</f>
        <v>0</v>
      </c>
      <c r="AQ216" s="2">
        <f>SUMIFS(Import!AQ$2:AQ$237,Import!$F$2:$F$237,$F216,Import!$G$2:$G$237,$G216)</f>
        <v>0</v>
      </c>
      <c r="AR216" s="2">
        <f t="shared" si="113"/>
        <v>0</v>
      </c>
      <c r="AS216" s="2">
        <f t="shared" si="113"/>
        <v>0</v>
      </c>
      <c r="AT216" s="2">
        <f t="shared" si="113"/>
        <v>0</v>
      </c>
      <c r="AU216" s="2">
        <f>SUMIFS(Import!AU$2:AU$237,Import!$F$2:$F$237,$F216,Import!$G$2:$G$237,$G216)</f>
        <v>0</v>
      </c>
      <c r="AV216" s="2">
        <f>SUMIFS(Import!AV$2:AV$237,Import!$F$2:$F$237,$F216,Import!$G$2:$G$237,$G216)</f>
        <v>0</v>
      </c>
      <c r="AW216" s="2">
        <f>SUMIFS(Import!AW$2:AW$237,Import!$F$2:$F$237,$F216,Import!$G$2:$G$237,$G216)</f>
        <v>0</v>
      </c>
      <c r="AX216" s="2">
        <f>SUMIFS(Import!AX$2:AX$237,Import!$F$2:$F$237,$F216,Import!$G$2:$G$237,$G216)</f>
        <v>0</v>
      </c>
      <c r="AY216" s="2">
        <f t="shared" si="114"/>
        <v>0</v>
      </c>
      <c r="AZ216" s="2">
        <f t="shared" si="114"/>
        <v>0</v>
      </c>
      <c r="BA216" s="2">
        <f t="shared" si="114"/>
        <v>0</v>
      </c>
      <c r="BB216" s="2">
        <f>SUMIFS(Import!BB$2:BB$237,Import!$F$2:$F$237,$F216,Import!$G$2:$G$237,$G216)</f>
        <v>0</v>
      </c>
      <c r="BC216" s="2">
        <f>SUMIFS(Import!BC$2:BC$237,Import!$F$2:$F$237,$F216,Import!$G$2:$G$237,$G216)</f>
        <v>0</v>
      </c>
      <c r="BD216" s="2">
        <f>SUMIFS(Import!BD$2:BD$237,Import!$F$2:$F$237,$F216,Import!$G$2:$G$237,$G216)</f>
        <v>0</v>
      </c>
      <c r="BE216" s="2">
        <f>SUMIFS(Import!BE$2:BE$237,Import!$F$2:$F$237,$F216,Import!$G$2:$G$237,$G216)</f>
        <v>0</v>
      </c>
      <c r="BF216" s="2">
        <f t="shared" si="115"/>
        <v>0</v>
      </c>
      <c r="BG216" s="2">
        <f t="shared" si="115"/>
        <v>0</v>
      </c>
      <c r="BH216" s="2">
        <f t="shared" si="115"/>
        <v>0</v>
      </c>
      <c r="BI216" s="2">
        <f>SUMIFS(Import!BI$2:BI$237,Import!$F$2:$F$237,$F216,Import!$G$2:$G$237,$G216)</f>
        <v>0</v>
      </c>
      <c r="BJ216" s="2">
        <f>SUMIFS(Import!BJ$2:BJ$237,Import!$F$2:$F$237,$F216,Import!$G$2:$G$237,$G216)</f>
        <v>0</v>
      </c>
      <c r="BK216" s="2">
        <f>SUMIFS(Import!BK$2:BK$237,Import!$F$2:$F$237,$F216,Import!$G$2:$G$237,$G216)</f>
        <v>0</v>
      </c>
      <c r="BL216" s="2">
        <f>SUMIFS(Import!BL$2:BL$237,Import!$F$2:$F$237,$F216,Import!$G$2:$G$237,$G216)</f>
        <v>0</v>
      </c>
      <c r="BM216" s="2">
        <f t="shared" si="116"/>
        <v>0</v>
      </c>
      <c r="BN216" s="2">
        <f t="shared" si="116"/>
        <v>0</v>
      </c>
      <c r="BO216" s="2">
        <f t="shared" si="116"/>
        <v>0</v>
      </c>
      <c r="BP216" s="2">
        <f>SUMIFS(Import!BP$2:BP$237,Import!$F$2:$F$237,$F216,Import!$G$2:$G$237,$G216)</f>
        <v>0</v>
      </c>
      <c r="BQ216" s="2">
        <f>SUMIFS(Import!BQ$2:BQ$237,Import!$F$2:$F$237,$F216,Import!$G$2:$G$237,$G216)</f>
        <v>0</v>
      </c>
      <c r="BR216" s="2">
        <f>SUMIFS(Import!BR$2:BR$237,Import!$F$2:$F$237,$F216,Import!$G$2:$G$237,$G216)</f>
        <v>0</v>
      </c>
      <c r="BS216" s="2">
        <f>SUMIFS(Import!BS$2:BS$237,Import!$F$2:$F$237,$F216,Import!$G$2:$G$237,$G216)</f>
        <v>0</v>
      </c>
      <c r="BT216" s="2">
        <f t="shared" si="117"/>
        <v>0</v>
      </c>
      <c r="BU216" s="2">
        <f t="shared" si="117"/>
        <v>0</v>
      </c>
      <c r="BV216" s="2">
        <f t="shared" si="117"/>
        <v>0</v>
      </c>
      <c r="BW216" s="2">
        <f>SUMIFS(Import!BW$2:BW$237,Import!$F$2:$F$237,$F216,Import!$G$2:$G$237,$G216)</f>
        <v>0</v>
      </c>
      <c r="BX216" s="2">
        <f>SUMIFS(Import!BX$2:BX$237,Import!$F$2:$F$237,$F216,Import!$G$2:$G$237,$G216)</f>
        <v>0</v>
      </c>
      <c r="BY216" s="2">
        <f>SUMIFS(Import!BY$2:BY$237,Import!$F$2:$F$237,$F216,Import!$G$2:$G$237,$G216)</f>
        <v>0</v>
      </c>
      <c r="BZ216" s="2">
        <f>SUMIFS(Import!BZ$2:BZ$237,Import!$F$2:$F$237,$F216,Import!$G$2:$G$237,$G216)</f>
        <v>0</v>
      </c>
      <c r="CA216" s="2">
        <f t="shared" si="118"/>
        <v>0</v>
      </c>
      <c r="CB216" s="2">
        <f t="shared" si="118"/>
        <v>0</v>
      </c>
      <c r="CC216" s="2">
        <f t="shared" si="118"/>
        <v>0</v>
      </c>
      <c r="CD216" s="2">
        <f>SUMIFS(Import!CD$2:CD$237,Import!$F$2:$F$237,$F216,Import!$G$2:$G$237,$G216)</f>
        <v>0</v>
      </c>
      <c r="CE216" s="2">
        <f>SUMIFS(Import!CE$2:CE$237,Import!$F$2:$F$237,$F216,Import!$G$2:$G$237,$G216)</f>
        <v>0</v>
      </c>
      <c r="CF216" s="2">
        <f>SUMIFS(Import!CF$2:CF$237,Import!$F$2:$F$237,$F216,Import!$G$2:$G$237,$G216)</f>
        <v>0</v>
      </c>
      <c r="CG216" s="2">
        <f>SUMIFS(Import!CG$2:CG$237,Import!$F$2:$F$237,$F216,Import!$G$2:$G$237,$G216)</f>
        <v>0</v>
      </c>
      <c r="CH216" s="2">
        <f t="shared" si="119"/>
        <v>0</v>
      </c>
      <c r="CI216" s="2">
        <f t="shared" si="119"/>
        <v>0</v>
      </c>
      <c r="CJ216" s="2">
        <f t="shared" si="119"/>
        <v>0</v>
      </c>
      <c r="CK216" s="2">
        <f>SUMIFS(Import!CK$2:CK$237,Import!$F$2:$F$237,$F216,Import!$G$2:$G$237,$G216)</f>
        <v>0</v>
      </c>
      <c r="CL216" s="2">
        <f>SUMIFS(Import!CL$2:CL$237,Import!$F$2:$F$237,$F216,Import!$G$2:$G$237,$G216)</f>
        <v>0</v>
      </c>
      <c r="CM216" s="2">
        <f>SUMIFS(Import!CM$2:CM$237,Import!$F$2:$F$237,$F216,Import!$G$2:$G$237,$G216)</f>
        <v>0</v>
      </c>
      <c r="CN216" s="2">
        <f>SUMIFS(Import!CN$2:CN$237,Import!$F$2:$F$237,$F216,Import!$G$2:$G$237,$G216)</f>
        <v>0</v>
      </c>
      <c r="CO216" s="3">
        <f t="shared" si="120"/>
        <v>0</v>
      </c>
      <c r="CP216" s="3">
        <f t="shared" si="120"/>
        <v>0</v>
      </c>
      <c r="CQ216" s="3">
        <f t="shared" si="120"/>
        <v>0</v>
      </c>
      <c r="CR216" s="2">
        <f>SUMIFS(Import!CR$2:CR$237,Import!$F$2:$F$237,$F216,Import!$G$2:$G$237,$G216)</f>
        <v>0</v>
      </c>
      <c r="CS216" s="2">
        <f>SUMIFS(Import!CS$2:CS$237,Import!$F$2:$F$237,$F216,Import!$G$2:$G$237,$G216)</f>
        <v>0</v>
      </c>
      <c r="CT216" s="2">
        <f>SUMIFS(Import!CT$2:CT$237,Import!$F$2:$F$237,$F216,Import!$G$2:$G$237,$G216)</f>
        <v>0</v>
      </c>
    </row>
    <row r="217" spans="1:98" x14ac:dyDescent="0.25">
      <c r="A217" s="2" t="s">
        <v>38</v>
      </c>
      <c r="B217" s="2" t="s">
        <v>39</v>
      </c>
      <c r="C217" s="2">
        <v>2</v>
      </c>
      <c r="D217" s="2" t="s">
        <v>53</v>
      </c>
      <c r="E217" s="2">
        <v>52</v>
      </c>
      <c r="F217" s="2" t="s">
        <v>84</v>
      </c>
      <c r="G217" s="2">
        <v>4</v>
      </c>
      <c r="H217" s="2">
        <f>IF(SUMIFS(Import!H$2:H$237,Import!$F$2:$F$237,$F217,Import!$G$2:$G$237,$G217)=0,Data_T1!$H217,SUMIFS(Import!H$2:H$237,Import!$F$2:$F$237,$F217,Import!$G$2:$G$237,$G217))</f>
        <v>1988</v>
      </c>
      <c r="I217" s="2">
        <f>SUMIFS(Import!I$2:I$237,Import!$F$2:$F$237,$F217,Import!$G$2:$G$237,$G217)</f>
        <v>1131</v>
      </c>
      <c r="J217" s="2">
        <f>SUMIFS(Import!J$2:J$237,Import!$F$2:$F$237,$F217,Import!$G$2:$G$237,$G217)</f>
        <v>56.89</v>
      </c>
      <c r="K217" s="2">
        <f>SUMIFS(Import!K$2:K$237,Import!$F$2:$F$237,$F217,Import!$G$2:$G$237,$G217)</f>
        <v>857</v>
      </c>
      <c r="L217" s="2">
        <f>SUMIFS(Import!L$2:L$237,Import!$F$2:$F$237,$F217,Import!$G$2:$G$237,$G217)</f>
        <v>43.11</v>
      </c>
      <c r="M217" s="2">
        <f>SUMIFS(Import!M$2:M$237,Import!$F$2:$F$237,$F217,Import!$G$2:$G$237,$G217)</f>
        <v>16</v>
      </c>
      <c r="N217" s="2">
        <f>SUMIFS(Import!N$2:N$237,Import!$F$2:$F$237,$F217,Import!$G$2:$G$237,$G217)</f>
        <v>0.8</v>
      </c>
      <c r="O217" s="2">
        <f>SUMIFS(Import!O$2:O$237,Import!$F$2:$F$237,$F217,Import!$G$2:$G$237,$G217)</f>
        <v>1.87</v>
      </c>
      <c r="P217" s="2">
        <f>SUMIFS(Import!P$2:P$237,Import!$F$2:$F$237,$F217,Import!$G$2:$G$237,$G217)</f>
        <v>21</v>
      </c>
      <c r="Q217" s="2">
        <f>SUMIFS(Import!Q$2:Q$237,Import!$F$2:$F$237,$F217,Import!$G$2:$G$237,$G217)</f>
        <v>1.06</v>
      </c>
      <c r="R217" s="2">
        <f>SUMIFS(Import!R$2:R$237,Import!$F$2:$F$237,$F217,Import!$G$2:$G$237,$G217)</f>
        <v>2.4500000000000002</v>
      </c>
      <c r="S217" s="2">
        <f>SUMIFS(Import!S$2:S$237,Import!$F$2:$F$237,$F217,Import!$G$2:$G$237,$G217)</f>
        <v>820</v>
      </c>
      <c r="T217" s="2">
        <f>SUMIFS(Import!T$2:T$237,Import!$F$2:$F$237,$F217,Import!$G$2:$G$237,$G217)</f>
        <v>41.25</v>
      </c>
      <c r="U217" s="2">
        <f>SUMIFS(Import!U$2:U$237,Import!$F$2:$F$237,$F217,Import!$G$2:$G$237,$G217)</f>
        <v>95.68</v>
      </c>
      <c r="V217" s="2">
        <f>SUMIFS(Import!V$2:V$237,Import!$F$2:$F$237,$F217,Import!$G$2:$G$237,$G217)</f>
        <v>1</v>
      </c>
      <c r="W217" s="2" t="str">
        <f t="shared" si="110"/>
        <v>F</v>
      </c>
      <c r="X217" s="2" t="str">
        <f t="shared" si="110"/>
        <v>IRITI</v>
      </c>
      <c r="Y217" s="2" t="str">
        <f t="shared" si="110"/>
        <v>Teura</v>
      </c>
      <c r="Z217" s="2">
        <f>SUMIFS(Import!Z$2:Z$237,Import!$F$2:$F$237,$F217,Import!$G$2:$G$237,$G217)</f>
        <v>391</v>
      </c>
      <c r="AA217" s="2">
        <f>SUMIFS(Import!AA$2:AA$237,Import!$F$2:$F$237,$F217,Import!$G$2:$G$237,$G217)</f>
        <v>19.670000000000002</v>
      </c>
      <c r="AB217" s="2">
        <f>SUMIFS(Import!AB$2:AB$237,Import!$F$2:$F$237,$F217,Import!$G$2:$G$237,$G217)</f>
        <v>47.68</v>
      </c>
      <c r="AC217" s="2">
        <f>SUMIFS(Import!AC$2:AC$237,Import!$F$2:$F$237,$F217,Import!$G$2:$G$237,$G217)</f>
        <v>3</v>
      </c>
      <c r="AD217" s="2" t="str">
        <f t="shared" si="111"/>
        <v>F</v>
      </c>
      <c r="AE217" s="2" t="str">
        <f t="shared" si="111"/>
        <v>SANQUER</v>
      </c>
      <c r="AF217" s="2" t="str">
        <f t="shared" si="111"/>
        <v>Nicole</v>
      </c>
      <c r="AG217" s="2">
        <f>SUMIFS(Import!AG$2:AG$237,Import!$F$2:$F$237,$F217,Import!$G$2:$G$237,$G217)</f>
        <v>429</v>
      </c>
      <c r="AH217" s="2">
        <f>SUMIFS(Import!AH$2:AH$237,Import!$F$2:$F$237,$F217,Import!$G$2:$G$237,$G217)</f>
        <v>21.58</v>
      </c>
      <c r="AI217" s="2">
        <f>SUMIFS(Import!AI$2:AI$237,Import!$F$2:$F$237,$F217,Import!$G$2:$G$237,$G217)</f>
        <v>52.32</v>
      </c>
      <c r="AJ217" s="2">
        <f>SUMIFS(Import!AJ$2:AJ$237,Import!$F$2:$F$237,$F217,Import!$G$2:$G$237,$G217)</f>
        <v>0</v>
      </c>
      <c r="AK217" s="2">
        <f t="shared" si="112"/>
        <v>0</v>
      </c>
      <c r="AL217" s="2">
        <f t="shared" si="112"/>
        <v>0</v>
      </c>
      <c r="AM217" s="2">
        <f t="shared" si="112"/>
        <v>0</v>
      </c>
      <c r="AN217" s="2">
        <f>SUMIFS(Import!AN$2:AN$237,Import!$F$2:$F$237,$F217,Import!$G$2:$G$237,$G217)</f>
        <v>0</v>
      </c>
      <c r="AO217" s="2">
        <f>SUMIFS(Import!AO$2:AO$237,Import!$F$2:$F$237,$F217,Import!$G$2:$G$237,$G217)</f>
        <v>0</v>
      </c>
      <c r="AP217" s="2">
        <f>SUMIFS(Import!AP$2:AP$237,Import!$F$2:$F$237,$F217,Import!$G$2:$G$237,$G217)</f>
        <v>0</v>
      </c>
      <c r="AQ217" s="2">
        <f>SUMIFS(Import!AQ$2:AQ$237,Import!$F$2:$F$237,$F217,Import!$G$2:$G$237,$G217)</f>
        <v>0</v>
      </c>
      <c r="AR217" s="2">
        <f t="shared" si="113"/>
        <v>0</v>
      </c>
      <c r="AS217" s="2">
        <f t="shared" si="113"/>
        <v>0</v>
      </c>
      <c r="AT217" s="2">
        <f t="shared" si="113"/>
        <v>0</v>
      </c>
      <c r="AU217" s="2">
        <f>SUMIFS(Import!AU$2:AU$237,Import!$F$2:$F$237,$F217,Import!$G$2:$G$237,$G217)</f>
        <v>0</v>
      </c>
      <c r="AV217" s="2">
        <f>SUMIFS(Import!AV$2:AV$237,Import!$F$2:$F$237,$F217,Import!$G$2:$G$237,$G217)</f>
        <v>0</v>
      </c>
      <c r="AW217" s="2">
        <f>SUMIFS(Import!AW$2:AW$237,Import!$F$2:$F$237,$F217,Import!$G$2:$G$237,$G217)</f>
        <v>0</v>
      </c>
      <c r="AX217" s="2">
        <f>SUMIFS(Import!AX$2:AX$237,Import!$F$2:$F$237,$F217,Import!$G$2:$G$237,$G217)</f>
        <v>0</v>
      </c>
      <c r="AY217" s="2">
        <f t="shared" si="114"/>
        <v>0</v>
      </c>
      <c r="AZ217" s="2">
        <f t="shared" si="114"/>
        <v>0</v>
      </c>
      <c r="BA217" s="2">
        <f t="shared" si="114"/>
        <v>0</v>
      </c>
      <c r="BB217" s="2">
        <f>SUMIFS(Import!BB$2:BB$237,Import!$F$2:$F$237,$F217,Import!$G$2:$G$237,$G217)</f>
        <v>0</v>
      </c>
      <c r="BC217" s="2">
        <f>SUMIFS(Import!BC$2:BC$237,Import!$F$2:$F$237,$F217,Import!$G$2:$G$237,$G217)</f>
        <v>0</v>
      </c>
      <c r="BD217" s="2">
        <f>SUMIFS(Import!BD$2:BD$237,Import!$F$2:$F$237,$F217,Import!$G$2:$G$237,$G217)</f>
        <v>0</v>
      </c>
      <c r="BE217" s="2">
        <f>SUMIFS(Import!BE$2:BE$237,Import!$F$2:$F$237,$F217,Import!$G$2:$G$237,$G217)</f>
        <v>0</v>
      </c>
      <c r="BF217" s="2">
        <f t="shared" si="115"/>
        <v>0</v>
      </c>
      <c r="BG217" s="2">
        <f t="shared" si="115"/>
        <v>0</v>
      </c>
      <c r="BH217" s="2">
        <f t="shared" si="115"/>
        <v>0</v>
      </c>
      <c r="BI217" s="2">
        <f>SUMIFS(Import!BI$2:BI$237,Import!$F$2:$F$237,$F217,Import!$G$2:$G$237,$G217)</f>
        <v>0</v>
      </c>
      <c r="BJ217" s="2">
        <f>SUMIFS(Import!BJ$2:BJ$237,Import!$F$2:$F$237,$F217,Import!$G$2:$G$237,$G217)</f>
        <v>0</v>
      </c>
      <c r="BK217" s="2">
        <f>SUMIFS(Import!BK$2:BK$237,Import!$F$2:$F$237,$F217,Import!$G$2:$G$237,$G217)</f>
        <v>0</v>
      </c>
      <c r="BL217" s="2">
        <f>SUMIFS(Import!BL$2:BL$237,Import!$F$2:$F$237,$F217,Import!$G$2:$G$237,$G217)</f>
        <v>0</v>
      </c>
      <c r="BM217" s="2">
        <f t="shared" si="116"/>
        <v>0</v>
      </c>
      <c r="BN217" s="2">
        <f t="shared" si="116"/>
        <v>0</v>
      </c>
      <c r="BO217" s="2">
        <f t="shared" si="116"/>
        <v>0</v>
      </c>
      <c r="BP217" s="2">
        <f>SUMIFS(Import!BP$2:BP$237,Import!$F$2:$F$237,$F217,Import!$G$2:$G$237,$G217)</f>
        <v>0</v>
      </c>
      <c r="BQ217" s="2">
        <f>SUMIFS(Import!BQ$2:BQ$237,Import!$F$2:$F$237,$F217,Import!$G$2:$G$237,$G217)</f>
        <v>0</v>
      </c>
      <c r="BR217" s="2">
        <f>SUMIFS(Import!BR$2:BR$237,Import!$F$2:$F$237,$F217,Import!$G$2:$G$237,$G217)</f>
        <v>0</v>
      </c>
      <c r="BS217" s="2">
        <f>SUMIFS(Import!BS$2:BS$237,Import!$F$2:$F$237,$F217,Import!$G$2:$G$237,$G217)</f>
        <v>0</v>
      </c>
      <c r="BT217" s="2">
        <f t="shared" si="117"/>
        <v>0</v>
      </c>
      <c r="BU217" s="2">
        <f t="shared" si="117"/>
        <v>0</v>
      </c>
      <c r="BV217" s="2">
        <f t="shared" si="117"/>
        <v>0</v>
      </c>
      <c r="BW217" s="2">
        <f>SUMIFS(Import!BW$2:BW$237,Import!$F$2:$F$237,$F217,Import!$G$2:$G$237,$G217)</f>
        <v>0</v>
      </c>
      <c r="BX217" s="2">
        <f>SUMIFS(Import!BX$2:BX$237,Import!$F$2:$F$237,$F217,Import!$G$2:$G$237,$G217)</f>
        <v>0</v>
      </c>
      <c r="BY217" s="2">
        <f>SUMIFS(Import!BY$2:BY$237,Import!$F$2:$F$237,$F217,Import!$G$2:$G$237,$G217)</f>
        <v>0</v>
      </c>
      <c r="BZ217" s="2">
        <f>SUMIFS(Import!BZ$2:BZ$237,Import!$F$2:$F$237,$F217,Import!$G$2:$G$237,$G217)</f>
        <v>0</v>
      </c>
      <c r="CA217" s="2">
        <f t="shared" si="118"/>
        <v>0</v>
      </c>
      <c r="CB217" s="2">
        <f t="shared" si="118"/>
        <v>0</v>
      </c>
      <c r="CC217" s="2">
        <f t="shared" si="118"/>
        <v>0</v>
      </c>
      <c r="CD217" s="2">
        <f>SUMIFS(Import!CD$2:CD$237,Import!$F$2:$F$237,$F217,Import!$G$2:$G$237,$G217)</f>
        <v>0</v>
      </c>
      <c r="CE217" s="2">
        <f>SUMIFS(Import!CE$2:CE$237,Import!$F$2:$F$237,$F217,Import!$G$2:$G$237,$G217)</f>
        <v>0</v>
      </c>
      <c r="CF217" s="2">
        <f>SUMIFS(Import!CF$2:CF$237,Import!$F$2:$F$237,$F217,Import!$G$2:$G$237,$G217)</f>
        <v>0</v>
      </c>
      <c r="CG217" s="2">
        <f>SUMIFS(Import!CG$2:CG$237,Import!$F$2:$F$237,$F217,Import!$G$2:$G$237,$G217)</f>
        <v>0</v>
      </c>
      <c r="CH217" s="2">
        <f t="shared" si="119"/>
        <v>0</v>
      </c>
      <c r="CI217" s="2">
        <f t="shared" si="119"/>
        <v>0</v>
      </c>
      <c r="CJ217" s="2">
        <f t="shared" si="119"/>
        <v>0</v>
      </c>
      <c r="CK217" s="2">
        <f>SUMIFS(Import!CK$2:CK$237,Import!$F$2:$F$237,$F217,Import!$G$2:$G$237,$G217)</f>
        <v>0</v>
      </c>
      <c r="CL217" s="2">
        <f>SUMIFS(Import!CL$2:CL$237,Import!$F$2:$F$237,$F217,Import!$G$2:$G$237,$G217)</f>
        <v>0</v>
      </c>
      <c r="CM217" s="2">
        <f>SUMIFS(Import!CM$2:CM$237,Import!$F$2:$F$237,$F217,Import!$G$2:$G$237,$G217)</f>
        <v>0</v>
      </c>
      <c r="CN217" s="2">
        <f>SUMIFS(Import!CN$2:CN$237,Import!$F$2:$F$237,$F217,Import!$G$2:$G$237,$G217)</f>
        <v>0</v>
      </c>
      <c r="CO217" s="3">
        <f t="shared" si="120"/>
        <v>0</v>
      </c>
      <c r="CP217" s="3">
        <f t="shared" si="120"/>
        <v>0</v>
      </c>
      <c r="CQ217" s="3">
        <f t="shared" si="120"/>
        <v>0</v>
      </c>
      <c r="CR217" s="2">
        <f>SUMIFS(Import!CR$2:CR$237,Import!$F$2:$F$237,$F217,Import!$G$2:$G$237,$G217)</f>
        <v>0</v>
      </c>
      <c r="CS217" s="2">
        <f>SUMIFS(Import!CS$2:CS$237,Import!$F$2:$F$237,$F217,Import!$G$2:$G$237,$G217)</f>
        <v>0</v>
      </c>
      <c r="CT217" s="2">
        <f>SUMIFS(Import!CT$2:CT$237,Import!$F$2:$F$237,$F217,Import!$G$2:$G$237,$G217)</f>
        <v>0</v>
      </c>
    </row>
    <row r="218" spans="1:98" x14ac:dyDescent="0.25">
      <c r="A218" s="2" t="s">
        <v>38</v>
      </c>
      <c r="B218" s="2" t="s">
        <v>39</v>
      </c>
      <c r="C218" s="2">
        <v>2</v>
      </c>
      <c r="D218" s="2" t="s">
        <v>53</v>
      </c>
      <c r="E218" s="2">
        <v>53</v>
      </c>
      <c r="F218" s="2" t="s">
        <v>85</v>
      </c>
      <c r="G218" s="2">
        <v>1</v>
      </c>
      <c r="H218" s="2">
        <f>IF(SUMIFS(Import!H$2:H$237,Import!$F$2:$F$237,$F218,Import!$G$2:$G$237,$G218)=0,Data_T1!$H218,SUMIFS(Import!H$2:H$237,Import!$F$2:$F$237,$F218,Import!$G$2:$G$237,$G218))</f>
        <v>764</v>
      </c>
      <c r="I218" s="2">
        <f>SUMIFS(Import!I$2:I$237,Import!$F$2:$F$237,$F218,Import!$G$2:$G$237,$G218)</f>
        <v>252</v>
      </c>
      <c r="J218" s="2">
        <f>SUMIFS(Import!J$2:J$237,Import!$F$2:$F$237,$F218,Import!$G$2:$G$237,$G218)</f>
        <v>32.979999999999997</v>
      </c>
      <c r="K218" s="2">
        <f>SUMIFS(Import!K$2:K$237,Import!$F$2:$F$237,$F218,Import!$G$2:$G$237,$G218)</f>
        <v>512</v>
      </c>
      <c r="L218" s="2">
        <f>SUMIFS(Import!L$2:L$237,Import!$F$2:$F$237,$F218,Import!$G$2:$G$237,$G218)</f>
        <v>67.02</v>
      </c>
      <c r="M218" s="2">
        <f>SUMIFS(Import!M$2:M$237,Import!$F$2:$F$237,$F218,Import!$G$2:$G$237,$G218)</f>
        <v>2</v>
      </c>
      <c r="N218" s="2">
        <f>SUMIFS(Import!N$2:N$237,Import!$F$2:$F$237,$F218,Import!$G$2:$G$237,$G218)</f>
        <v>0.26</v>
      </c>
      <c r="O218" s="2">
        <f>SUMIFS(Import!O$2:O$237,Import!$F$2:$F$237,$F218,Import!$G$2:$G$237,$G218)</f>
        <v>0.39</v>
      </c>
      <c r="P218" s="2">
        <f>SUMIFS(Import!P$2:P$237,Import!$F$2:$F$237,$F218,Import!$G$2:$G$237,$G218)</f>
        <v>6</v>
      </c>
      <c r="Q218" s="2">
        <f>SUMIFS(Import!Q$2:Q$237,Import!$F$2:$F$237,$F218,Import!$G$2:$G$237,$G218)</f>
        <v>0.79</v>
      </c>
      <c r="R218" s="2">
        <f>SUMIFS(Import!R$2:R$237,Import!$F$2:$F$237,$F218,Import!$G$2:$G$237,$G218)</f>
        <v>1.17</v>
      </c>
      <c r="S218" s="2">
        <f>SUMIFS(Import!S$2:S$237,Import!$F$2:$F$237,$F218,Import!$G$2:$G$237,$G218)</f>
        <v>504</v>
      </c>
      <c r="T218" s="2">
        <f>SUMIFS(Import!T$2:T$237,Import!$F$2:$F$237,$F218,Import!$G$2:$G$237,$G218)</f>
        <v>65.97</v>
      </c>
      <c r="U218" s="2">
        <f>SUMIFS(Import!U$2:U$237,Import!$F$2:$F$237,$F218,Import!$G$2:$G$237,$G218)</f>
        <v>98.44</v>
      </c>
      <c r="V218" s="2">
        <f>SUMIFS(Import!V$2:V$237,Import!$F$2:$F$237,$F218,Import!$G$2:$G$237,$G218)</f>
        <v>1</v>
      </c>
      <c r="W218" s="2" t="str">
        <f t="shared" si="110"/>
        <v>F</v>
      </c>
      <c r="X218" s="2" t="str">
        <f t="shared" si="110"/>
        <v>IRITI</v>
      </c>
      <c r="Y218" s="2" t="str">
        <f t="shared" si="110"/>
        <v>Teura</v>
      </c>
      <c r="Z218" s="2">
        <f>SUMIFS(Import!Z$2:Z$237,Import!$F$2:$F$237,$F218,Import!$G$2:$G$237,$G218)</f>
        <v>303</v>
      </c>
      <c r="AA218" s="2">
        <f>SUMIFS(Import!AA$2:AA$237,Import!$F$2:$F$237,$F218,Import!$G$2:$G$237,$G218)</f>
        <v>39.659999999999997</v>
      </c>
      <c r="AB218" s="2">
        <f>SUMIFS(Import!AB$2:AB$237,Import!$F$2:$F$237,$F218,Import!$G$2:$G$237,$G218)</f>
        <v>60.12</v>
      </c>
      <c r="AC218" s="2">
        <f>SUMIFS(Import!AC$2:AC$237,Import!$F$2:$F$237,$F218,Import!$G$2:$G$237,$G218)</f>
        <v>3</v>
      </c>
      <c r="AD218" s="2" t="str">
        <f t="shared" si="111"/>
        <v>F</v>
      </c>
      <c r="AE218" s="2" t="str">
        <f t="shared" si="111"/>
        <v>SANQUER</v>
      </c>
      <c r="AF218" s="2" t="str">
        <f t="shared" si="111"/>
        <v>Nicole</v>
      </c>
      <c r="AG218" s="2">
        <f>SUMIFS(Import!AG$2:AG$237,Import!$F$2:$F$237,$F218,Import!$G$2:$G$237,$G218)</f>
        <v>201</v>
      </c>
      <c r="AH218" s="2">
        <f>SUMIFS(Import!AH$2:AH$237,Import!$F$2:$F$237,$F218,Import!$G$2:$G$237,$G218)</f>
        <v>26.31</v>
      </c>
      <c r="AI218" s="2">
        <f>SUMIFS(Import!AI$2:AI$237,Import!$F$2:$F$237,$F218,Import!$G$2:$G$237,$G218)</f>
        <v>39.880000000000003</v>
      </c>
      <c r="AJ218" s="2">
        <f>SUMIFS(Import!AJ$2:AJ$237,Import!$F$2:$F$237,$F218,Import!$G$2:$G$237,$G218)</f>
        <v>0</v>
      </c>
      <c r="AK218" s="2">
        <f t="shared" si="112"/>
        <v>0</v>
      </c>
      <c r="AL218" s="2">
        <f t="shared" si="112"/>
        <v>0</v>
      </c>
      <c r="AM218" s="2">
        <f t="shared" si="112"/>
        <v>0</v>
      </c>
      <c r="AN218" s="2">
        <f>SUMIFS(Import!AN$2:AN$237,Import!$F$2:$F$237,$F218,Import!$G$2:$G$237,$G218)</f>
        <v>0</v>
      </c>
      <c r="AO218" s="2">
        <f>SUMIFS(Import!AO$2:AO$237,Import!$F$2:$F$237,$F218,Import!$G$2:$G$237,$G218)</f>
        <v>0</v>
      </c>
      <c r="AP218" s="2">
        <f>SUMIFS(Import!AP$2:AP$237,Import!$F$2:$F$237,$F218,Import!$G$2:$G$237,$G218)</f>
        <v>0</v>
      </c>
      <c r="AQ218" s="2">
        <f>SUMIFS(Import!AQ$2:AQ$237,Import!$F$2:$F$237,$F218,Import!$G$2:$G$237,$G218)</f>
        <v>0</v>
      </c>
      <c r="AR218" s="2">
        <f t="shared" si="113"/>
        <v>0</v>
      </c>
      <c r="AS218" s="2">
        <f t="shared" si="113"/>
        <v>0</v>
      </c>
      <c r="AT218" s="2">
        <f t="shared" si="113"/>
        <v>0</v>
      </c>
      <c r="AU218" s="2">
        <f>SUMIFS(Import!AU$2:AU$237,Import!$F$2:$F$237,$F218,Import!$G$2:$G$237,$G218)</f>
        <v>0</v>
      </c>
      <c r="AV218" s="2">
        <f>SUMIFS(Import!AV$2:AV$237,Import!$F$2:$F$237,$F218,Import!$G$2:$G$237,$G218)</f>
        <v>0</v>
      </c>
      <c r="AW218" s="2">
        <f>SUMIFS(Import!AW$2:AW$237,Import!$F$2:$F$237,$F218,Import!$G$2:$G$237,$G218)</f>
        <v>0</v>
      </c>
      <c r="AX218" s="2">
        <f>SUMIFS(Import!AX$2:AX$237,Import!$F$2:$F$237,$F218,Import!$G$2:$G$237,$G218)</f>
        <v>0</v>
      </c>
      <c r="AY218" s="2">
        <f t="shared" si="114"/>
        <v>0</v>
      </c>
      <c r="AZ218" s="2">
        <f t="shared" si="114"/>
        <v>0</v>
      </c>
      <c r="BA218" s="2">
        <f t="shared" si="114"/>
        <v>0</v>
      </c>
      <c r="BB218" s="2">
        <f>SUMIFS(Import!BB$2:BB$237,Import!$F$2:$F$237,$F218,Import!$G$2:$G$237,$G218)</f>
        <v>0</v>
      </c>
      <c r="BC218" s="2">
        <f>SUMIFS(Import!BC$2:BC$237,Import!$F$2:$F$237,$F218,Import!$G$2:$G$237,$G218)</f>
        <v>0</v>
      </c>
      <c r="BD218" s="2">
        <f>SUMIFS(Import!BD$2:BD$237,Import!$F$2:$F$237,$F218,Import!$G$2:$G$237,$G218)</f>
        <v>0</v>
      </c>
      <c r="BE218" s="2">
        <f>SUMIFS(Import!BE$2:BE$237,Import!$F$2:$F$237,$F218,Import!$G$2:$G$237,$G218)</f>
        <v>0</v>
      </c>
      <c r="BF218" s="2">
        <f t="shared" si="115"/>
        <v>0</v>
      </c>
      <c r="BG218" s="2">
        <f t="shared" si="115"/>
        <v>0</v>
      </c>
      <c r="BH218" s="2">
        <f t="shared" si="115"/>
        <v>0</v>
      </c>
      <c r="BI218" s="2">
        <f>SUMIFS(Import!BI$2:BI$237,Import!$F$2:$F$237,$F218,Import!$G$2:$G$237,$G218)</f>
        <v>0</v>
      </c>
      <c r="BJ218" s="2">
        <f>SUMIFS(Import!BJ$2:BJ$237,Import!$F$2:$F$237,$F218,Import!$G$2:$G$237,$G218)</f>
        <v>0</v>
      </c>
      <c r="BK218" s="2">
        <f>SUMIFS(Import!BK$2:BK$237,Import!$F$2:$F$237,$F218,Import!$G$2:$G$237,$G218)</f>
        <v>0</v>
      </c>
      <c r="BL218" s="2">
        <f>SUMIFS(Import!BL$2:BL$237,Import!$F$2:$F$237,$F218,Import!$G$2:$G$237,$G218)</f>
        <v>0</v>
      </c>
      <c r="BM218" s="2">
        <f t="shared" si="116"/>
        <v>0</v>
      </c>
      <c r="BN218" s="2">
        <f t="shared" si="116"/>
        <v>0</v>
      </c>
      <c r="BO218" s="2">
        <f t="shared" si="116"/>
        <v>0</v>
      </c>
      <c r="BP218" s="2">
        <f>SUMIFS(Import!BP$2:BP$237,Import!$F$2:$F$237,$F218,Import!$G$2:$G$237,$G218)</f>
        <v>0</v>
      </c>
      <c r="BQ218" s="2">
        <f>SUMIFS(Import!BQ$2:BQ$237,Import!$F$2:$F$237,$F218,Import!$G$2:$G$237,$G218)</f>
        <v>0</v>
      </c>
      <c r="BR218" s="2">
        <f>SUMIFS(Import!BR$2:BR$237,Import!$F$2:$F$237,$F218,Import!$G$2:$G$237,$G218)</f>
        <v>0</v>
      </c>
      <c r="BS218" s="2">
        <f>SUMIFS(Import!BS$2:BS$237,Import!$F$2:$F$237,$F218,Import!$G$2:$G$237,$G218)</f>
        <v>0</v>
      </c>
      <c r="BT218" s="2">
        <f t="shared" si="117"/>
        <v>0</v>
      </c>
      <c r="BU218" s="2">
        <f t="shared" si="117"/>
        <v>0</v>
      </c>
      <c r="BV218" s="2">
        <f t="shared" si="117"/>
        <v>0</v>
      </c>
      <c r="BW218" s="2">
        <f>SUMIFS(Import!BW$2:BW$237,Import!$F$2:$F$237,$F218,Import!$G$2:$G$237,$G218)</f>
        <v>0</v>
      </c>
      <c r="BX218" s="2">
        <f>SUMIFS(Import!BX$2:BX$237,Import!$F$2:$F$237,$F218,Import!$G$2:$G$237,$G218)</f>
        <v>0</v>
      </c>
      <c r="BY218" s="2">
        <f>SUMIFS(Import!BY$2:BY$237,Import!$F$2:$F$237,$F218,Import!$G$2:$G$237,$G218)</f>
        <v>0</v>
      </c>
      <c r="BZ218" s="2">
        <f>SUMIFS(Import!BZ$2:BZ$237,Import!$F$2:$F$237,$F218,Import!$G$2:$G$237,$G218)</f>
        <v>0</v>
      </c>
      <c r="CA218" s="2">
        <f t="shared" si="118"/>
        <v>0</v>
      </c>
      <c r="CB218" s="2">
        <f t="shared" si="118"/>
        <v>0</v>
      </c>
      <c r="CC218" s="2">
        <f t="shared" si="118"/>
        <v>0</v>
      </c>
      <c r="CD218" s="2">
        <f>SUMIFS(Import!CD$2:CD$237,Import!$F$2:$F$237,$F218,Import!$G$2:$G$237,$G218)</f>
        <v>0</v>
      </c>
      <c r="CE218" s="2">
        <f>SUMIFS(Import!CE$2:CE$237,Import!$F$2:$F$237,$F218,Import!$G$2:$G$237,$G218)</f>
        <v>0</v>
      </c>
      <c r="CF218" s="2">
        <f>SUMIFS(Import!CF$2:CF$237,Import!$F$2:$F$237,$F218,Import!$G$2:$G$237,$G218)</f>
        <v>0</v>
      </c>
      <c r="CG218" s="2">
        <f>SUMIFS(Import!CG$2:CG$237,Import!$F$2:$F$237,$F218,Import!$G$2:$G$237,$G218)</f>
        <v>0</v>
      </c>
      <c r="CH218" s="2">
        <f t="shared" si="119"/>
        <v>0</v>
      </c>
      <c r="CI218" s="2">
        <f t="shared" si="119"/>
        <v>0</v>
      </c>
      <c r="CJ218" s="2">
        <f t="shared" si="119"/>
        <v>0</v>
      </c>
      <c r="CK218" s="2">
        <f>SUMIFS(Import!CK$2:CK$237,Import!$F$2:$F$237,$F218,Import!$G$2:$G$237,$G218)</f>
        <v>0</v>
      </c>
      <c r="CL218" s="2">
        <f>SUMIFS(Import!CL$2:CL$237,Import!$F$2:$F$237,$F218,Import!$G$2:$G$237,$G218)</f>
        <v>0</v>
      </c>
      <c r="CM218" s="2">
        <f>SUMIFS(Import!CM$2:CM$237,Import!$F$2:$F$237,$F218,Import!$G$2:$G$237,$G218)</f>
        <v>0</v>
      </c>
      <c r="CN218" s="2">
        <f>SUMIFS(Import!CN$2:CN$237,Import!$F$2:$F$237,$F218,Import!$G$2:$G$237,$G218)</f>
        <v>0</v>
      </c>
      <c r="CO218" s="3">
        <f t="shared" si="120"/>
        <v>0</v>
      </c>
      <c r="CP218" s="3">
        <f t="shared" si="120"/>
        <v>0</v>
      </c>
      <c r="CQ218" s="3">
        <f t="shared" si="120"/>
        <v>0</v>
      </c>
      <c r="CR218" s="2">
        <f>SUMIFS(Import!CR$2:CR$237,Import!$F$2:$F$237,$F218,Import!$G$2:$G$237,$G218)</f>
        <v>0</v>
      </c>
      <c r="CS218" s="2">
        <f>SUMIFS(Import!CS$2:CS$237,Import!$F$2:$F$237,$F218,Import!$G$2:$G$237,$G218)</f>
        <v>0</v>
      </c>
      <c r="CT218" s="2">
        <f>SUMIFS(Import!CT$2:CT$237,Import!$F$2:$F$237,$F218,Import!$G$2:$G$237,$G218)</f>
        <v>0</v>
      </c>
    </row>
    <row r="219" spans="1:98" x14ac:dyDescent="0.25">
      <c r="A219" s="2" t="s">
        <v>38</v>
      </c>
      <c r="B219" s="2" t="s">
        <v>39</v>
      </c>
      <c r="C219" s="2">
        <v>2</v>
      </c>
      <c r="D219" s="2" t="s">
        <v>53</v>
      </c>
      <c r="E219" s="2">
        <v>53</v>
      </c>
      <c r="F219" s="2" t="s">
        <v>85</v>
      </c>
      <c r="G219" s="2">
        <v>2</v>
      </c>
      <c r="H219" s="2">
        <f>IF(SUMIFS(Import!H$2:H$237,Import!$F$2:$F$237,$F219,Import!$G$2:$G$237,$G219)=0,Data_T1!$H219,SUMIFS(Import!H$2:H$237,Import!$F$2:$F$237,$F219,Import!$G$2:$G$237,$G219))</f>
        <v>419</v>
      </c>
      <c r="I219" s="2">
        <f>SUMIFS(Import!I$2:I$237,Import!$F$2:$F$237,$F219,Import!$G$2:$G$237,$G219)</f>
        <v>117</v>
      </c>
      <c r="J219" s="2">
        <f>SUMIFS(Import!J$2:J$237,Import!$F$2:$F$237,$F219,Import!$G$2:$G$237,$G219)</f>
        <v>27.92</v>
      </c>
      <c r="K219" s="2">
        <f>SUMIFS(Import!K$2:K$237,Import!$F$2:$F$237,$F219,Import!$G$2:$G$237,$G219)</f>
        <v>302</v>
      </c>
      <c r="L219" s="2">
        <f>SUMIFS(Import!L$2:L$237,Import!$F$2:$F$237,$F219,Import!$G$2:$G$237,$G219)</f>
        <v>72.08</v>
      </c>
      <c r="M219" s="2">
        <f>SUMIFS(Import!M$2:M$237,Import!$F$2:$F$237,$F219,Import!$G$2:$G$237,$G219)</f>
        <v>2</v>
      </c>
      <c r="N219" s="2">
        <f>SUMIFS(Import!N$2:N$237,Import!$F$2:$F$237,$F219,Import!$G$2:$G$237,$G219)</f>
        <v>0.48</v>
      </c>
      <c r="O219" s="2">
        <f>SUMIFS(Import!O$2:O$237,Import!$F$2:$F$237,$F219,Import!$G$2:$G$237,$G219)</f>
        <v>0.66</v>
      </c>
      <c r="P219" s="2">
        <f>SUMIFS(Import!P$2:P$237,Import!$F$2:$F$237,$F219,Import!$G$2:$G$237,$G219)</f>
        <v>7</v>
      </c>
      <c r="Q219" s="2">
        <f>SUMIFS(Import!Q$2:Q$237,Import!$F$2:$F$237,$F219,Import!$G$2:$G$237,$G219)</f>
        <v>1.67</v>
      </c>
      <c r="R219" s="2">
        <f>SUMIFS(Import!R$2:R$237,Import!$F$2:$F$237,$F219,Import!$G$2:$G$237,$G219)</f>
        <v>2.3199999999999998</v>
      </c>
      <c r="S219" s="2">
        <f>SUMIFS(Import!S$2:S$237,Import!$F$2:$F$237,$F219,Import!$G$2:$G$237,$G219)</f>
        <v>293</v>
      </c>
      <c r="T219" s="2">
        <f>SUMIFS(Import!T$2:T$237,Import!$F$2:$F$237,$F219,Import!$G$2:$G$237,$G219)</f>
        <v>69.930000000000007</v>
      </c>
      <c r="U219" s="2">
        <f>SUMIFS(Import!U$2:U$237,Import!$F$2:$F$237,$F219,Import!$G$2:$G$237,$G219)</f>
        <v>97.02</v>
      </c>
      <c r="V219" s="2">
        <f>SUMIFS(Import!V$2:V$237,Import!$F$2:$F$237,$F219,Import!$G$2:$G$237,$G219)</f>
        <v>1</v>
      </c>
      <c r="W219" s="2" t="str">
        <f t="shared" si="110"/>
        <v>F</v>
      </c>
      <c r="X219" s="2" t="str">
        <f t="shared" si="110"/>
        <v>IRITI</v>
      </c>
      <c r="Y219" s="2" t="str">
        <f t="shared" si="110"/>
        <v>Teura</v>
      </c>
      <c r="Z219" s="2">
        <f>SUMIFS(Import!Z$2:Z$237,Import!$F$2:$F$237,$F219,Import!$G$2:$G$237,$G219)</f>
        <v>190</v>
      </c>
      <c r="AA219" s="2">
        <f>SUMIFS(Import!AA$2:AA$237,Import!$F$2:$F$237,$F219,Import!$G$2:$G$237,$G219)</f>
        <v>45.35</v>
      </c>
      <c r="AB219" s="2">
        <f>SUMIFS(Import!AB$2:AB$237,Import!$F$2:$F$237,$F219,Import!$G$2:$G$237,$G219)</f>
        <v>64.849999999999994</v>
      </c>
      <c r="AC219" s="2">
        <f>SUMIFS(Import!AC$2:AC$237,Import!$F$2:$F$237,$F219,Import!$G$2:$G$237,$G219)</f>
        <v>3</v>
      </c>
      <c r="AD219" s="2" t="str">
        <f t="shared" si="111"/>
        <v>F</v>
      </c>
      <c r="AE219" s="2" t="str">
        <f t="shared" si="111"/>
        <v>SANQUER</v>
      </c>
      <c r="AF219" s="2" t="str">
        <f t="shared" si="111"/>
        <v>Nicole</v>
      </c>
      <c r="AG219" s="2">
        <f>SUMIFS(Import!AG$2:AG$237,Import!$F$2:$F$237,$F219,Import!$G$2:$G$237,$G219)</f>
        <v>103</v>
      </c>
      <c r="AH219" s="2">
        <f>SUMIFS(Import!AH$2:AH$237,Import!$F$2:$F$237,$F219,Import!$G$2:$G$237,$G219)</f>
        <v>24.58</v>
      </c>
      <c r="AI219" s="2">
        <f>SUMIFS(Import!AI$2:AI$237,Import!$F$2:$F$237,$F219,Import!$G$2:$G$237,$G219)</f>
        <v>35.15</v>
      </c>
      <c r="AJ219" s="2">
        <f>SUMIFS(Import!AJ$2:AJ$237,Import!$F$2:$F$237,$F219,Import!$G$2:$G$237,$G219)</f>
        <v>0</v>
      </c>
      <c r="AK219" s="2">
        <f t="shared" si="112"/>
        <v>0</v>
      </c>
      <c r="AL219" s="2">
        <f t="shared" si="112"/>
        <v>0</v>
      </c>
      <c r="AM219" s="2">
        <f t="shared" si="112"/>
        <v>0</v>
      </c>
      <c r="AN219" s="2">
        <f>SUMIFS(Import!AN$2:AN$237,Import!$F$2:$F$237,$F219,Import!$G$2:$G$237,$G219)</f>
        <v>0</v>
      </c>
      <c r="AO219" s="2">
        <f>SUMIFS(Import!AO$2:AO$237,Import!$F$2:$F$237,$F219,Import!$G$2:$G$237,$G219)</f>
        <v>0</v>
      </c>
      <c r="AP219" s="2">
        <f>SUMIFS(Import!AP$2:AP$237,Import!$F$2:$F$237,$F219,Import!$G$2:$G$237,$G219)</f>
        <v>0</v>
      </c>
      <c r="AQ219" s="2">
        <f>SUMIFS(Import!AQ$2:AQ$237,Import!$F$2:$F$237,$F219,Import!$G$2:$G$237,$G219)</f>
        <v>0</v>
      </c>
      <c r="AR219" s="2">
        <f t="shared" si="113"/>
        <v>0</v>
      </c>
      <c r="AS219" s="2">
        <f t="shared" si="113"/>
        <v>0</v>
      </c>
      <c r="AT219" s="2">
        <f t="shared" si="113"/>
        <v>0</v>
      </c>
      <c r="AU219" s="2">
        <f>SUMIFS(Import!AU$2:AU$237,Import!$F$2:$F$237,$F219,Import!$G$2:$G$237,$G219)</f>
        <v>0</v>
      </c>
      <c r="AV219" s="2">
        <f>SUMIFS(Import!AV$2:AV$237,Import!$F$2:$F$237,$F219,Import!$G$2:$G$237,$G219)</f>
        <v>0</v>
      </c>
      <c r="AW219" s="2">
        <f>SUMIFS(Import!AW$2:AW$237,Import!$F$2:$F$237,$F219,Import!$G$2:$G$237,$G219)</f>
        <v>0</v>
      </c>
      <c r="AX219" s="2">
        <f>SUMIFS(Import!AX$2:AX$237,Import!$F$2:$F$237,$F219,Import!$G$2:$G$237,$G219)</f>
        <v>0</v>
      </c>
      <c r="AY219" s="2">
        <f t="shared" si="114"/>
        <v>0</v>
      </c>
      <c r="AZ219" s="2">
        <f t="shared" si="114"/>
        <v>0</v>
      </c>
      <c r="BA219" s="2">
        <f t="shared" si="114"/>
        <v>0</v>
      </c>
      <c r="BB219" s="2">
        <f>SUMIFS(Import!BB$2:BB$237,Import!$F$2:$F$237,$F219,Import!$G$2:$G$237,$G219)</f>
        <v>0</v>
      </c>
      <c r="BC219" s="2">
        <f>SUMIFS(Import!BC$2:BC$237,Import!$F$2:$F$237,$F219,Import!$G$2:$G$237,$G219)</f>
        <v>0</v>
      </c>
      <c r="BD219" s="2">
        <f>SUMIFS(Import!BD$2:BD$237,Import!$F$2:$F$237,$F219,Import!$G$2:$G$237,$G219)</f>
        <v>0</v>
      </c>
      <c r="BE219" s="2">
        <f>SUMIFS(Import!BE$2:BE$237,Import!$F$2:$F$237,$F219,Import!$G$2:$G$237,$G219)</f>
        <v>0</v>
      </c>
      <c r="BF219" s="2">
        <f t="shared" si="115"/>
        <v>0</v>
      </c>
      <c r="BG219" s="2">
        <f t="shared" si="115"/>
        <v>0</v>
      </c>
      <c r="BH219" s="2">
        <f t="shared" si="115"/>
        <v>0</v>
      </c>
      <c r="BI219" s="2">
        <f>SUMIFS(Import!BI$2:BI$237,Import!$F$2:$F$237,$F219,Import!$G$2:$G$237,$G219)</f>
        <v>0</v>
      </c>
      <c r="BJ219" s="2">
        <f>SUMIFS(Import!BJ$2:BJ$237,Import!$F$2:$F$237,$F219,Import!$G$2:$G$237,$G219)</f>
        <v>0</v>
      </c>
      <c r="BK219" s="2">
        <f>SUMIFS(Import!BK$2:BK$237,Import!$F$2:$F$237,$F219,Import!$G$2:$G$237,$G219)</f>
        <v>0</v>
      </c>
      <c r="BL219" s="2">
        <f>SUMIFS(Import!BL$2:BL$237,Import!$F$2:$F$237,$F219,Import!$G$2:$G$237,$G219)</f>
        <v>0</v>
      </c>
      <c r="BM219" s="2">
        <f t="shared" si="116"/>
        <v>0</v>
      </c>
      <c r="BN219" s="2">
        <f t="shared" si="116"/>
        <v>0</v>
      </c>
      <c r="BO219" s="2">
        <f t="shared" si="116"/>
        <v>0</v>
      </c>
      <c r="BP219" s="2">
        <f>SUMIFS(Import!BP$2:BP$237,Import!$F$2:$F$237,$F219,Import!$G$2:$G$237,$G219)</f>
        <v>0</v>
      </c>
      <c r="BQ219" s="2">
        <f>SUMIFS(Import!BQ$2:BQ$237,Import!$F$2:$F$237,$F219,Import!$G$2:$G$237,$G219)</f>
        <v>0</v>
      </c>
      <c r="BR219" s="2">
        <f>SUMIFS(Import!BR$2:BR$237,Import!$F$2:$F$237,$F219,Import!$G$2:$G$237,$G219)</f>
        <v>0</v>
      </c>
      <c r="BS219" s="2">
        <f>SUMIFS(Import!BS$2:BS$237,Import!$F$2:$F$237,$F219,Import!$G$2:$G$237,$G219)</f>
        <v>0</v>
      </c>
      <c r="BT219" s="2">
        <f t="shared" si="117"/>
        <v>0</v>
      </c>
      <c r="BU219" s="2">
        <f t="shared" si="117"/>
        <v>0</v>
      </c>
      <c r="BV219" s="2">
        <f t="shared" si="117"/>
        <v>0</v>
      </c>
      <c r="BW219" s="2">
        <f>SUMIFS(Import!BW$2:BW$237,Import!$F$2:$F$237,$F219,Import!$G$2:$G$237,$G219)</f>
        <v>0</v>
      </c>
      <c r="BX219" s="2">
        <f>SUMIFS(Import!BX$2:BX$237,Import!$F$2:$F$237,$F219,Import!$G$2:$G$237,$G219)</f>
        <v>0</v>
      </c>
      <c r="BY219" s="2">
        <f>SUMIFS(Import!BY$2:BY$237,Import!$F$2:$F$237,$F219,Import!$G$2:$G$237,$G219)</f>
        <v>0</v>
      </c>
      <c r="BZ219" s="2">
        <f>SUMIFS(Import!BZ$2:BZ$237,Import!$F$2:$F$237,$F219,Import!$G$2:$G$237,$G219)</f>
        <v>0</v>
      </c>
      <c r="CA219" s="2">
        <f t="shared" si="118"/>
        <v>0</v>
      </c>
      <c r="CB219" s="2">
        <f t="shared" si="118"/>
        <v>0</v>
      </c>
      <c r="CC219" s="2">
        <f t="shared" si="118"/>
        <v>0</v>
      </c>
      <c r="CD219" s="2">
        <f>SUMIFS(Import!CD$2:CD$237,Import!$F$2:$F$237,$F219,Import!$G$2:$G$237,$G219)</f>
        <v>0</v>
      </c>
      <c r="CE219" s="2">
        <f>SUMIFS(Import!CE$2:CE$237,Import!$F$2:$F$237,$F219,Import!$G$2:$G$237,$G219)</f>
        <v>0</v>
      </c>
      <c r="CF219" s="2">
        <f>SUMIFS(Import!CF$2:CF$237,Import!$F$2:$F$237,$F219,Import!$G$2:$G$237,$G219)</f>
        <v>0</v>
      </c>
      <c r="CG219" s="2">
        <f>SUMIFS(Import!CG$2:CG$237,Import!$F$2:$F$237,$F219,Import!$G$2:$G$237,$G219)</f>
        <v>0</v>
      </c>
      <c r="CH219" s="2">
        <f t="shared" si="119"/>
        <v>0</v>
      </c>
      <c r="CI219" s="2">
        <f t="shared" si="119"/>
        <v>0</v>
      </c>
      <c r="CJ219" s="2">
        <f t="shared" si="119"/>
        <v>0</v>
      </c>
      <c r="CK219" s="2">
        <f>SUMIFS(Import!CK$2:CK$237,Import!$F$2:$F$237,$F219,Import!$G$2:$G$237,$G219)</f>
        <v>0</v>
      </c>
      <c r="CL219" s="2">
        <f>SUMIFS(Import!CL$2:CL$237,Import!$F$2:$F$237,$F219,Import!$G$2:$G$237,$G219)</f>
        <v>0</v>
      </c>
      <c r="CM219" s="2">
        <f>SUMIFS(Import!CM$2:CM$237,Import!$F$2:$F$237,$F219,Import!$G$2:$G$237,$G219)</f>
        <v>0</v>
      </c>
      <c r="CN219" s="2">
        <f>SUMIFS(Import!CN$2:CN$237,Import!$F$2:$F$237,$F219,Import!$G$2:$G$237,$G219)</f>
        <v>0</v>
      </c>
      <c r="CO219" s="3">
        <f t="shared" si="120"/>
        <v>0</v>
      </c>
      <c r="CP219" s="3">
        <f t="shared" si="120"/>
        <v>0</v>
      </c>
      <c r="CQ219" s="3">
        <f t="shared" si="120"/>
        <v>0</v>
      </c>
      <c r="CR219" s="2">
        <f>SUMIFS(Import!CR$2:CR$237,Import!$F$2:$F$237,$F219,Import!$G$2:$G$237,$G219)</f>
        <v>0</v>
      </c>
      <c r="CS219" s="2">
        <f>SUMIFS(Import!CS$2:CS$237,Import!$F$2:$F$237,$F219,Import!$G$2:$G$237,$G219)</f>
        <v>0</v>
      </c>
      <c r="CT219" s="2">
        <f>SUMIFS(Import!CT$2:CT$237,Import!$F$2:$F$237,$F219,Import!$G$2:$G$237,$G219)</f>
        <v>0</v>
      </c>
    </row>
    <row r="220" spans="1:98" x14ac:dyDescent="0.25">
      <c r="A220" s="2" t="s">
        <v>38</v>
      </c>
      <c r="B220" s="2" t="s">
        <v>39</v>
      </c>
      <c r="C220" s="2">
        <v>2</v>
      </c>
      <c r="D220" s="2" t="s">
        <v>53</v>
      </c>
      <c r="E220" s="2">
        <v>53</v>
      </c>
      <c r="F220" s="2" t="s">
        <v>85</v>
      </c>
      <c r="G220" s="2">
        <v>3</v>
      </c>
      <c r="H220" s="2">
        <f>IF(SUMIFS(Import!H$2:H$237,Import!$F$2:$F$237,$F220,Import!$G$2:$G$237,$G220)=0,Data_T1!$H220,SUMIFS(Import!H$2:H$237,Import!$F$2:$F$237,$F220,Import!$G$2:$G$237,$G220))</f>
        <v>453</v>
      </c>
      <c r="I220" s="2">
        <f>SUMIFS(Import!I$2:I$237,Import!$F$2:$F$237,$F220,Import!$G$2:$G$237,$G220)</f>
        <v>127</v>
      </c>
      <c r="J220" s="2">
        <f>SUMIFS(Import!J$2:J$237,Import!$F$2:$F$237,$F220,Import!$G$2:$G$237,$G220)</f>
        <v>28.04</v>
      </c>
      <c r="K220" s="2">
        <f>SUMIFS(Import!K$2:K$237,Import!$F$2:$F$237,$F220,Import!$G$2:$G$237,$G220)</f>
        <v>326</v>
      </c>
      <c r="L220" s="2">
        <f>SUMIFS(Import!L$2:L$237,Import!$F$2:$F$237,$F220,Import!$G$2:$G$237,$G220)</f>
        <v>71.959999999999994</v>
      </c>
      <c r="M220" s="2">
        <f>SUMIFS(Import!M$2:M$237,Import!$F$2:$F$237,$F220,Import!$G$2:$G$237,$G220)</f>
        <v>1</v>
      </c>
      <c r="N220" s="2">
        <f>SUMIFS(Import!N$2:N$237,Import!$F$2:$F$237,$F220,Import!$G$2:$G$237,$G220)</f>
        <v>0.22</v>
      </c>
      <c r="O220" s="2">
        <f>SUMIFS(Import!O$2:O$237,Import!$F$2:$F$237,$F220,Import!$G$2:$G$237,$G220)</f>
        <v>0.31</v>
      </c>
      <c r="P220" s="2">
        <f>SUMIFS(Import!P$2:P$237,Import!$F$2:$F$237,$F220,Import!$G$2:$G$237,$G220)</f>
        <v>9</v>
      </c>
      <c r="Q220" s="2">
        <f>SUMIFS(Import!Q$2:Q$237,Import!$F$2:$F$237,$F220,Import!$G$2:$G$237,$G220)</f>
        <v>1.99</v>
      </c>
      <c r="R220" s="2">
        <f>SUMIFS(Import!R$2:R$237,Import!$F$2:$F$237,$F220,Import!$G$2:$G$237,$G220)</f>
        <v>2.76</v>
      </c>
      <c r="S220" s="2">
        <f>SUMIFS(Import!S$2:S$237,Import!$F$2:$F$237,$F220,Import!$G$2:$G$237,$G220)</f>
        <v>316</v>
      </c>
      <c r="T220" s="2">
        <f>SUMIFS(Import!T$2:T$237,Import!$F$2:$F$237,$F220,Import!$G$2:$G$237,$G220)</f>
        <v>69.760000000000005</v>
      </c>
      <c r="U220" s="2">
        <f>SUMIFS(Import!U$2:U$237,Import!$F$2:$F$237,$F220,Import!$G$2:$G$237,$G220)</f>
        <v>96.93</v>
      </c>
      <c r="V220" s="2">
        <f>SUMIFS(Import!V$2:V$237,Import!$F$2:$F$237,$F220,Import!$G$2:$G$237,$G220)</f>
        <v>1</v>
      </c>
      <c r="W220" s="2" t="str">
        <f t="shared" si="110"/>
        <v>F</v>
      </c>
      <c r="X220" s="2" t="str">
        <f t="shared" si="110"/>
        <v>IRITI</v>
      </c>
      <c r="Y220" s="2" t="str">
        <f t="shared" si="110"/>
        <v>Teura</v>
      </c>
      <c r="Z220" s="2">
        <f>SUMIFS(Import!Z$2:Z$237,Import!$F$2:$F$237,$F220,Import!$G$2:$G$237,$G220)</f>
        <v>169</v>
      </c>
      <c r="AA220" s="2">
        <f>SUMIFS(Import!AA$2:AA$237,Import!$F$2:$F$237,$F220,Import!$G$2:$G$237,$G220)</f>
        <v>37.31</v>
      </c>
      <c r="AB220" s="2">
        <f>SUMIFS(Import!AB$2:AB$237,Import!$F$2:$F$237,$F220,Import!$G$2:$G$237,$G220)</f>
        <v>53.48</v>
      </c>
      <c r="AC220" s="2">
        <f>SUMIFS(Import!AC$2:AC$237,Import!$F$2:$F$237,$F220,Import!$G$2:$G$237,$G220)</f>
        <v>3</v>
      </c>
      <c r="AD220" s="2" t="str">
        <f t="shared" si="111"/>
        <v>F</v>
      </c>
      <c r="AE220" s="2" t="str">
        <f t="shared" si="111"/>
        <v>SANQUER</v>
      </c>
      <c r="AF220" s="2" t="str">
        <f t="shared" si="111"/>
        <v>Nicole</v>
      </c>
      <c r="AG220" s="2">
        <f>SUMIFS(Import!AG$2:AG$237,Import!$F$2:$F$237,$F220,Import!$G$2:$G$237,$G220)</f>
        <v>147</v>
      </c>
      <c r="AH220" s="2">
        <f>SUMIFS(Import!AH$2:AH$237,Import!$F$2:$F$237,$F220,Import!$G$2:$G$237,$G220)</f>
        <v>32.450000000000003</v>
      </c>
      <c r="AI220" s="2">
        <f>SUMIFS(Import!AI$2:AI$237,Import!$F$2:$F$237,$F220,Import!$G$2:$G$237,$G220)</f>
        <v>46.52</v>
      </c>
      <c r="AJ220" s="2">
        <f>SUMIFS(Import!AJ$2:AJ$237,Import!$F$2:$F$237,$F220,Import!$G$2:$G$237,$G220)</f>
        <v>0</v>
      </c>
      <c r="AK220" s="2">
        <f t="shared" si="112"/>
        <v>0</v>
      </c>
      <c r="AL220" s="2">
        <f t="shared" si="112"/>
        <v>0</v>
      </c>
      <c r="AM220" s="2">
        <f t="shared" si="112"/>
        <v>0</v>
      </c>
      <c r="AN220" s="2">
        <f>SUMIFS(Import!AN$2:AN$237,Import!$F$2:$F$237,$F220,Import!$G$2:$G$237,$G220)</f>
        <v>0</v>
      </c>
      <c r="AO220" s="2">
        <f>SUMIFS(Import!AO$2:AO$237,Import!$F$2:$F$237,$F220,Import!$G$2:$G$237,$G220)</f>
        <v>0</v>
      </c>
      <c r="AP220" s="2">
        <f>SUMIFS(Import!AP$2:AP$237,Import!$F$2:$F$237,$F220,Import!$G$2:$G$237,$G220)</f>
        <v>0</v>
      </c>
      <c r="AQ220" s="2">
        <f>SUMIFS(Import!AQ$2:AQ$237,Import!$F$2:$F$237,$F220,Import!$G$2:$G$237,$G220)</f>
        <v>0</v>
      </c>
      <c r="AR220" s="2">
        <f t="shared" si="113"/>
        <v>0</v>
      </c>
      <c r="AS220" s="2">
        <f t="shared" si="113"/>
        <v>0</v>
      </c>
      <c r="AT220" s="2">
        <f t="shared" si="113"/>
        <v>0</v>
      </c>
      <c r="AU220" s="2">
        <f>SUMIFS(Import!AU$2:AU$237,Import!$F$2:$F$237,$F220,Import!$G$2:$G$237,$G220)</f>
        <v>0</v>
      </c>
      <c r="AV220" s="2">
        <f>SUMIFS(Import!AV$2:AV$237,Import!$F$2:$F$237,$F220,Import!$G$2:$G$237,$G220)</f>
        <v>0</v>
      </c>
      <c r="AW220" s="2">
        <f>SUMIFS(Import!AW$2:AW$237,Import!$F$2:$F$237,$F220,Import!$G$2:$G$237,$G220)</f>
        <v>0</v>
      </c>
      <c r="AX220" s="2">
        <f>SUMIFS(Import!AX$2:AX$237,Import!$F$2:$F$237,$F220,Import!$G$2:$G$237,$G220)</f>
        <v>0</v>
      </c>
      <c r="AY220" s="2">
        <f t="shared" si="114"/>
        <v>0</v>
      </c>
      <c r="AZ220" s="2">
        <f t="shared" si="114"/>
        <v>0</v>
      </c>
      <c r="BA220" s="2">
        <f t="shared" si="114"/>
        <v>0</v>
      </c>
      <c r="BB220" s="2">
        <f>SUMIFS(Import!BB$2:BB$237,Import!$F$2:$F$237,$F220,Import!$G$2:$G$237,$G220)</f>
        <v>0</v>
      </c>
      <c r="BC220" s="2">
        <f>SUMIFS(Import!BC$2:BC$237,Import!$F$2:$F$237,$F220,Import!$G$2:$G$237,$G220)</f>
        <v>0</v>
      </c>
      <c r="BD220" s="2">
        <f>SUMIFS(Import!BD$2:BD$237,Import!$F$2:$F$237,$F220,Import!$G$2:$G$237,$G220)</f>
        <v>0</v>
      </c>
      <c r="BE220" s="2">
        <f>SUMIFS(Import!BE$2:BE$237,Import!$F$2:$F$237,$F220,Import!$G$2:$G$237,$G220)</f>
        <v>0</v>
      </c>
      <c r="BF220" s="2">
        <f t="shared" si="115"/>
        <v>0</v>
      </c>
      <c r="BG220" s="2">
        <f t="shared" si="115"/>
        <v>0</v>
      </c>
      <c r="BH220" s="2">
        <f t="shared" si="115"/>
        <v>0</v>
      </c>
      <c r="BI220" s="2">
        <f>SUMIFS(Import!BI$2:BI$237,Import!$F$2:$F$237,$F220,Import!$G$2:$G$237,$G220)</f>
        <v>0</v>
      </c>
      <c r="BJ220" s="2">
        <f>SUMIFS(Import!BJ$2:BJ$237,Import!$F$2:$F$237,$F220,Import!$G$2:$G$237,$G220)</f>
        <v>0</v>
      </c>
      <c r="BK220" s="2">
        <f>SUMIFS(Import!BK$2:BK$237,Import!$F$2:$F$237,$F220,Import!$G$2:$G$237,$G220)</f>
        <v>0</v>
      </c>
      <c r="BL220" s="2">
        <f>SUMIFS(Import!BL$2:BL$237,Import!$F$2:$F$237,$F220,Import!$G$2:$G$237,$G220)</f>
        <v>0</v>
      </c>
      <c r="BM220" s="2">
        <f t="shared" si="116"/>
        <v>0</v>
      </c>
      <c r="BN220" s="2">
        <f t="shared" si="116"/>
        <v>0</v>
      </c>
      <c r="BO220" s="2">
        <f t="shared" si="116"/>
        <v>0</v>
      </c>
      <c r="BP220" s="2">
        <f>SUMIFS(Import!BP$2:BP$237,Import!$F$2:$F$237,$F220,Import!$G$2:$G$237,$G220)</f>
        <v>0</v>
      </c>
      <c r="BQ220" s="2">
        <f>SUMIFS(Import!BQ$2:BQ$237,Import!$F$2:$F$237,$F220,Import!$G$2:$G$237,$G220)</f>
        <v>0</v>
      </c>
      <c r="BR220" s="2">
        <f>SUMIFS(Import!BR$2:BR$237,Import!$F$2:$F$237,$F220,Import!$G$2:$G$237,$G220)</f>
        <v>0</v>
      </c>
      <c r="BS220" s="2">
        <f>SUMIFS(Import!BS$2:BS$237,Import!$F$2:$F$237,$F220,Import!$G$2:$G$237,$G220)</f>
        <v>0</v>
      </c>
      <c r="BT220" s="2">
        <f t="shared" si="117"/>
        <v>0</v>
      </c>
      <c r="BU220" s="2">
        <f t="shared" si="117"/>
        <v>0</v>
      </c>
      <c r="BV220" s="2">
        <f t="shared" si="117"/>
        <v>0</v>
      </c>
      <c r="BW220" s="2">
        <f>SUMIFS(Import!BW$2:BW$237,Import!$F$2:$F$237,$F220,Import!$G$2:$G$237,$G220)</f>
        <v>0</v>
      </c>
      <c r="BX220" s="2">
        <f>SUMIFS(Import!BX$2:BX$237,Import!$F$2:$F$237,$F220,Import!$G$2:$G$237,$G220)</f>
        <v>0</v>
      </c>
      <c r="BY220" s="2">
        <f>SUMIFS(Import!BY$2:BY$237,Import!$F$2:$F$237,$F220,Import!$G$2:$G$237,$G220)</f>
        <v>0</v>
      </c>
      <c r="BZ220" s="2">
        <f>SUMIFS(Import!BZ$2:BZ$237,Import!$F$2:$F$237,$F220,Import!$G$2:$G$237,$G220)</f>
        <v>0</v>
      </c>
      <c r="CA220" s="2">
        <f t="shared" si="118"/>
        <v>0</v>
      </c>
      <c r="CB220" s="2">
        <f t="shared" si="118"/>
        <v>0</v>
      </c>
      <c r="CC220" s="2">
        <f t="shared" si="118"/>
        <v>0</v>
      </c>
      <c r="CD220" s="2">
        <f>SUMIFS(Import!CD$2:CD$237,Import!$F$2:$F$237,$F220,Import!$G$2:$G$237,$G220)</f>
        <v>0</v>
      </c>
      <c r="CE220" s="2">
        <f>SUMIFS(Import!CE$2:CE$237,Import!$F$2:$F$237,$F220,Import!$G$2:$G$237,$G220)</f>
        <v>0</v>
      </c>
      <c r="CF220" s="2">
        <f>SUMIFS(Import!CF$2:CF$237,Import!$F$2:$F$237,$F220,Import!$G$2:$G$237,$G220)</f>
        <v>0</v>
      </c>
      <c r="CG220" s="2">
        <f>SUMIFS(Import!CG$2:CG$237,Import!$F$2:$F$237,$F220,Import!$G$2:$G$237,$G220)</f>
        <v>0</v>
      </c>
      <c r="CH220" s="2">
        <f t="shared" si="119"/>
        <v>0</v>
      </c>
      <c r="CI220" s="2">
        <f t="shared" si="119"/>
        <v>0</v>
      </c>
      <c r="CJ220" s="2">
        <f t="shared" si="119"/>
        <v>0</v>
      </c>
      <c r="CK220" s="2">
        <f>SUMIFS(Import!CK$2:CK$237,Import!$F$2:$F$237,$F220,Import!$G$2:$G$237,$G220)</f>
        <v>0</v>
      </c>
      <c r="CL220" s="2">
        <f>SUMIFS(Import!CL$2:CL$237,Import!$F$2:$F$237,$F220,Import!$G$2:$G$237,$G220)</f>
        <v>0</v>
      </c>
      <c r="CM220" s="2">
        <f>SUMIFS(Import!CM$2:CM$237,Import!$F$2:$F$237,$F220,Import!$G$2:$G$237,$G220)</f>
        <v>0</v>
      </c>
      <c r="CN220" s="2">
        <f>SUMIFS(Import!CN$2:CN$237,Import!$F$2:$F$237,$F220,Import!$G$2:$G$237,$G220)</f>
        <v>0</v>
      </c>
      <c r="CO220" s="3">
        <f t="shared" si="120"/>
        <v>0</v>
      </c>
      <c r="CP220" s="3">
        <f t="shared" si="120"/>
        <v>0</v>
      </c>
      <c r="CQ220" s="3">
        <f t="shared" si="120"/>
        <v>0</v>
      </c>
      <c r="CR220" s="2">
        <f>SUMIFS(Import!CR$2:CR$237,Import!$F$2:$F$237,$F220,Import!$G$2:$G$237,$G220)</f>
        <v>0</v>
      </c>
      <c r="CS220" s="2">
        <f>SUMIFS(Import!CS$2:CS$237,Import!$F$2:$F$237,$F220,Import!$G$2:$G$237,$G220)</f>
        <v>0</v>
      </c>
      <c r="CT220" s="2">
        <f>SUMIFS(Import!CT$2:CT$237,Import!$F$2:$F$237,$F220,Import!$G$2:$G$237,$G220)</f>
        <v>0</v>
      </c>
    </row>
    <row r="221" spans="1:98" x14ac:dyDescent="0.25">
      <c r="A221" s="2" t="s">
        <v>38</v>
      </c>
      <c r="B221" s="2" t="s">
        <v>39</v>
      </c>
      <c r="C221" s="2">
        <v>3</v>
      </c>
      <c r="D221" s="2" t="s">
        <v>44</v>
      </c>
      <c r="E221" s="2">
        <v>54</v>
      </c>
      <c r="F221" s="2" t="s">
        <v>86</v>
      </c>
      <c r="G221" s="2">
        <v>1</v>
      </c>
      <c r="H221" s="2">
        <f>IF(SUMIFS(Import!H$2:H$237,Import!$F$2:$F$237,$F221,Import!$G$2:$G$237,$G221)=0,Data_T1!$H221,SUMIFS(Import!H$2:H$237,Import!$F$2:$F$237,$F221,Import!$G$2:$G$237,$G221))</f>
        <v>809</v>
      </c>
      <c r="I221" s="2">
        <f>SUMIFS(Import!I$2:I$237,Import!$F$2:$F$237,$F221,Import!$G$2:$G$237,$G221)</f>
        <v>325</v>
      </c>
      <c r="J221" s="2">
        <f>SUMIFS(Import!J$2:J$237,Import!$F$2:$F$237,$F221,Import!$G$2:$G$237,$G221)</f>
        <v>40.17</v>
      </c>
      <c r="K221" s="2">
        <f>SUMIFS(Import!K$2:K$237,Import!$F$2:$F$237,$F221,Import!$G$2:$G$237,$G221)</f>
        <v>484</v>
      </c>
      <c r="L221" s="2">
        <f>SUMIFS(Import!L$2:L$237,Import!$F$2:$F$237,$F221,Import!$G$2:$G$237,$G221)</f>
        <v>59.83</v>
      </c>
      <c r="M221" s="2">
        <f>SUMIFS(Import!M$2:M$237,Import!$F$2:$F$237,$F221,Import!$G$2:$G$237,$G221)</f>
        <v>9</v>
      </c>
      <c r="N221" s="2">
        <f>SUMIFS(Import!N$2:N$237,Import!$F$2:$F$237,$F221,Import!$G$2:$G$237,$G221)</f>
        <v>1.1100000000000001</v>
      </c>
      <c r="O221" s="2">
        <f>SUMIFS(Import!O$2:O$237,Import!$F$2:$F$237,$F221,Import!$G$2:$G$237,$G221)</f>
        <v>1.86</v>
      </c>
      <c r="P221" s="2">
        <f>SUMIFS(Import!P$2:P$237,Import!$F$2:$F$237,$F221,Import!$G$2:$G$237,$G221)</f>
        <v>5</v>
      </c>
      <c r="Q221" s="2">
        <f>SUMIFS(Import!Q$2:Q$237,Import!$F$2:$F$237,$F221,Import!$G$2:$G$237,$G221)</f>
        <v>0.62</v>
      </c>
      <c r="R221" s="2">
        <f>SUMIFS(Import!R$2:R$237,Import!$F$2:$F$237,$F221,Import!$G$2:$G$237,$G221)</f>
        <v>1.03</v>
      </c>
      <c r="S221" s="2">
        <f>SUMIFS(Import!S$2:S$237,Import!$F$2:$F$237,$F221,Import!$G$2:$G$237,$G221)</f>
        <v>470</v>
      </c>
      <c r="T221" s="2">
        <f>SUMIFS(Import!T$2:T$237,Import!$F$2:$F$237,$F221,Import!$G$2:$G$237,$G221)</f>
        <v>58.1</v>
      </c>
      <c r="U221" s="2">
        <f>SUMIFS(Import!U$2:U$237,Import!$F$2:$F$237,$F221,Import!$G$2:$G$237,$G221)</f>
        <v>97.11</v>
      </c>
      <c r="V221" s="2">
        <f>SUMIFS(Import!V$2:V$237,Import!$F$2:$F$237,$F221,Import!$G$2:$G$237,$G221)</f>
        <v>1</v>
      </c>
      <c r="W221" s="2" t="str">
        <f t="shared" si="110"/>
        <v>M</v>
      </c>
      <c r="X221" s="2" t="str">
        <f t="shared" si="110"/>
        <v>HOWELL</v>
      </c>
      <c r="Y221" s="2" t="str">
        <f t="shared" si="110"/>
        <v>Patrick</v>
      </c>
      <c r="Z221" s="2">
        <f>SUMIFS(Import!Z$2:Z$237,Import!$F$2:$F$237,$F221,Import!$G$2:$G$237,$G221)</f>
        <v>275</v>
      </c>
      <c r="AA221" s="2">
        <f>SUMIFS(Import!AA$2:AA$237,Import!$F$2:$F$237,$F221,Import!$G$2:$G$237,$G221)</f>
        <v>33.99</v>
      </c>
      <c r="AB221" s="2">
        <f>SUMIFS(Import!AB$2:AB$237,Import!$F$2:$F$237,$F221,Import!$G$2:$G$237,$G221)</f>
        <v>58.51</v>
      </c>
      <c r="AC221" s="2">
        <f>SUMIFS(Import!AC$2:AC$237,Import!$F$2:$F$237,$F221,Import!$G$2:$G$237,$G221)</f>
        <v>5</v>
      </c>
      <c r="AD221" s="2" t="str">
        <f t="shared" si="111"/>
        <v>M</v>
      </c>
      <c r="AE221" s="2" t="str">
        <f t="shared" si="111"/>
        <v>BROTHERSON</v>
      </c>
      <c r="AF221" s="2" t="str">
        <f t="shared" si="111"/>
        <v>Moetai, Charles</v>
      </c>
      <c r="AG221" s="2">
        <f>SUMIFS(Import!AG$2:AG$237,Import!$F$2:$F$237,$F221,Import!$G$2:$G$237,$G221)</f>
        <v>195</v>
      </c>
      <c r="AH221" s="2">
        <f>SUMIFS(Import!AH$2:AH$237,Import!$F$2:$F$237,$F221,Import!$G$2:$G$237,$G221)</f>
        <v>24.1</v>
      </c>
      <c r="AI221" s="2">
        <f>SUMIFS(Import!AI$2:AI$237,Import!$F$2:$F$237,$F221,Import!$G$2:$G$237,$G221)</f>
        <v>41.49</v>
      </c>
      <c r="AJ221" s="2">
        <f>SUMIFS(Import!AJ$2:AJ$237,Import!$F$2:$F$237,$F221,Import!$G$2:$G$237,$G221)</f>
        <v>0</v>
      </c>
      <c r="AK221" s="2">
        <f t="shared" si="112"/>
        <v>0</v>
      </c>
      <c r="AL221" s="2">
        <f t="shared" si="112"/>
        <v>0</v>
      </c>
      <c r="AM221" s="2">
        <f t="shared" si="112"/>
        <v>0</v>
      </c>
      <c r="AN221" s="2">
        <f>SUMIFS(Import!AN$2:AN$237,Import!$F$2:$F$237,$F221,Import!$G$2:$G$237,$G221)</f>
        <v>0</v>
      </c>
      <c r="AO221" s="2">
        <f>SUMIFS(Import!AO$2:AO$237,Import!$F$2:$F$237,$F221,Import!$G$2:$G$237,$G221)</f>
        <v>0</v>
      </c>
      <c r="AP221" s="2">
        <f>SUMIFS(Import!AP$2:AP$237,Import!$F$2:$F$237,$F221,Import!$G$2:$G$237,$G221)</f>
        <v>0</v>
      </c>
      <c r="AQ221" s="2">
        <f>SUMIFS(Import!AQ$2:AQ$237,Import!$F$2:$F$237,$F221,Import!$G$2:$G$237,$G221)</f>
        <v>0</v>
      </c>
      <c r="AR221" s="2">
        <f t="shared" si="113"/>
        <v>0</v>
      </c>
      <c r="AS221" s="2">
        <f t="shared" si="113"/>
        <v>0</v>
      </c>
      <c r="AT221" s="2">
        <f t="shared" si="113"/>
        <v>0</v>
      </c>
      <c r="AU221" s="2">
        <f>SUMIFS(Import!AU$2:AU$237,Import!$F$2:$F$237,$F221,Import!$G$2:$G$237,$G221)</f>
        <v>0</v>
      </c>
      <c r="AV221" s="2">
        <f>SUMIFS(Import!AV$2:AV$237,Import!$F$2:$F$237,$F221,Import!$G$2:$G$237,$G221)</f>
        <v>0</v>
      </c>
      <c r="AW221" s="2">
        <f>SUMIFS(Import!AW$2:AW$237,Import!$F$2:$F$237,$F221,Import!$G$2:$G$237,$G221)</f>
        <v>0</v>
      </c>
      <c r="AX221" s="2">
        <f>SUMIFS(Import!AX$2:AX$237,Import!$F$2:$F$237,$F221,Import!$G$2:$G$237,$G221)</f>
        <v>0</v>
      </c>
      <c r="AY221" s="2">
        <f t="shared" si="114"/>
        <v>0</v>
      </c>
      <c r="AZ221" s="2">
        <f t="shared" si="114"/>
        <v>0</v>
      </c>
      <c r="BA221" s="2">
        <f t="shared" si="114"/>
        <v>0</v>
      </c>
      <c r="BB221" s="2">
        <f>SUMIFS(Import!BB$2:BB$237,Import!$F$2:$F$237,$F221,Import!$G$2:$G$237,$G221)</f>
        <v>0</v>
      </c>
      <c r="BC221" s="2">
        <f>SUMIFS(Import!BC$2:BC$237,Import!$F$2:$F$237,$F221,Import!$G$2:$G$237,$G221)</f>
        <v>0</v>
      </c>
      <c r="BD221" s="2">
        <f>SUMIFS(Import!BD$2:BD$237,Import!$F$2:$F$237,$F221,Import!$G$2:$G$237,$G221)</f>
        <v>0</v>
      </c>
      <c r="BE221" s="2">
        <f>SUMIFS(Import!BE$2:BE$237,Import!$F$2:$F$237,$F221,Import!$G$2:$G$237,$G221)</f>
        <v>0</v>
      </c>
      <c r="BF221" s="2">
        <f t="shared" si="115"/>
        <v>0</v>
      </c>
      <c r="BG221" s="2">
        <f t="shared" si="115"/>
        <v>0</v>
      </c>
      <c r="BH221" s="2">
        <f t="shared" si="115"/>
        <v>0</v>
      </c>
      <c r="BI221" s="2">
        <f>SUMIFS(Import!BI$2:BI$237,Import!$F$2:$F$237,$F221,Import!$G$2:$G$237,$G221)</f>
        <v>0</v>
      </c>
      <c r="BJ221" s="2">
        <f>SUMIFS(Import!BJ$2:BJ$237,Import!$F$2:$F$237,$F221,Import!$G$2:$G$237,$G221)</f>
        <v>0</v>
      </c>
      <c r="BK221" s="2">
        <f>SUMIFS(Import!BK$2:BK$237,Import!$F$2:$F$237,$F221,Import!$G$2:$G$237,$G221)</f>
        <v>0</v>
      </c>
      <c r="BL221" s="2">
        <f>SUMIFS(Import!BL$2:BL$237,Import!$F$2:$F$237,$F221,Import!$G$2:$G$237,$G221)</f>
        <v>0</v>
      </c>
      <c r="BM221" s="2">
        <f t="shared" si="116"/>
        <v>0</v>
      </c>
      <c r="BN221" s="2">
        <f t="shared" si="116"/>
        <v>0</v>
      </c>
      <c r="BO221" s="2">
        <f t="shared" si="116"/>
        <v>0</v>
      </c>
      <c r="BP221" s="2">
        <f>SUMIFS(Import!BP$2:BP$237,Import!$F$2:$F$237,$F221,Import!$G$2:$G$237,$G221)</f>
        <v>0</v>
      </c>
      <c r="BQ221" s="2">
        <f>SUMIFS(Import!BQ$2:BQ$237,Import!$F$2:$F$237,$F221,Import!$G$2:$G$237,$G221)</f>
        <v>0</v>
      </c>
      <c r="BR221" s="2">
        <f>SUMIFS(Import!BR$2:BR$237,Import!$F$2:$F$237,$F221,Import!$G$2:$G$237,$G221)</f>
        <v>0</v>
      </c>
      <c r="BS221" s="2">
        <f>SUMIFS(Import!BS$2:BS$237,Import!$F$2:$F$237,$F221,Import!$G$2:$G$237,$G221)</f>
        <v>0</v>
      </c>
      <c r="BT221" s="2">
        <f t="shared" si="117"/>
        <v>0</v>
      </c>
      <c r="BU221" s="2">
        <f t="shared" si="117"/>
        <v>0</v>
      </c>
      <c r="BV221" s="2">
        <f t="shared" si="117"/>
        <v>0</v>
      </c>
      <c r="BW221" s="2">
        <f>SUMIFS(Import!BW$2:BW$237,Import!$F$2:$F$237,$F221,Import!$G$2:$G$237,$G221)</f>
        <v>0</v>
      </c>
      <c r="BX221" s="2">
        <f>SUMIFS(Import!BX$2:BX$237,Import!$F$2:$F$237,$F221,Import!$G$2:$G$237,$G221)</f>
        <v>0</v>
      </c>
      <c r="BY221" s="2">
        <f>SUMIFS(Import!BY$2:BY$237,Import!$F$2:$F$237,$F221,Import!$G$2:$G$237,$G221)</f>
        <v>0</v>
      </c>
      <c r="BZ221" s="2">
        <f>SUMIFS(Import!BZ$2:BZ$237,Import!$F$2:$F$237,$F221,Import!$G$2:$G$237,$G221)</f>
        <v>0</v>
      </c>
      <c r="CA221" s="2">
        <f t="shared" si="118"/>
        <v>0</v>
      </c>
      <c r="CB221" s="2">
        <f t="shared" si="118"/>
        <v>0</v>
      </c>
      <c r="CC221" s="2">
        <f t="shared" si="118"/>
        <v>0</v>
      </c>
      <c r="CD221" s="2">
        <f>SUMIFS(Import!CD$2:CD$237,Import!$F$2:$F$237,$F221,Import!$G$2:$G$237,$G221)</f>
        <v>0</v>
      </c>
      <c r="CE221" s="2">
        <f>SUMIFS(Import!CE$2:CE$237,Import!$F$2:$F$237,$F221,Import!$G$2:$G$237,$G221)</f>
        <v>0</v>
      </c>
      <c r="CF221" s="2">
        <f>SUMIFS(Import!CF$2:CF$237,Import!$F$2:$F$237,$F221,Import!$G$2:$G$237,$G221)</f>
        <v>0</v>
      </c>
      <c r="CG221" s="2">
        <f>SUMIFS(Import!CG$2:CG$237,Import!$F$2:$F$237,$F221,Import!$G$2:$G$237,$G221)</f>
        <v>0</v>
      </c>
      <c r="CH221" s="2">
        <f t="shared" si="119"/>
        <v>0</v>
      </c>
      <c r="CI221" s="2">
        <f t="shared" si="119"/>
        <v>0</v>
      </c>
      <c r="CJ221" s="2">
        <f t="shared" si="119"/>
        <v>0</v>
      </c>
      <c r="CK221" s="2">
        <f>SUMIFS(Import!CK$2:CK$237,Import!$F$2:$F$237,$F221,Import!$G$2:$G$237,$G221)</f>
        <v>0</v>
      </c>
      <c r="CL221" s="2">
        <f>SUMIFS(Import!CL$2:CL$237,Import!$F$2:$F$237,$F221,Import!$G$2:$G$237,$G221)</f>
        <v>0</v>
      </c>
      <c r="CM221" s="2">
        <f>SUMIFS(Import!CM$2:CM$237,Import!$F$2:$F$237,$F221,Import!$G$2:$G$237,$G221)</f>
        <v>0</v>
      </c>
      <c r="CN221" s="2">
        <f>SUMIFS(Import!CN$2:CN$237,Import!$F$2:$F$237,$F221,Import!$G$2:$G$237,$G221)</f>
        <v>0</v>
      </c>
      <c r="CO221" s="3">
        <f t="shared" si="120"/>
        <v>0</v>
      </c>
      <c r="CP221" s="3">
        <f t="shared" si="120"/>
        <v>0</v>
      </c>
      <c r="CQ221" s="3">
        <f t="shared" si="120"/>
        <v>0</v>
      </c>
      <c r="CR221" s="2">
        <f>SUMIFS(Import!CR$2:CR$237,Import!$F$2:$F$237,$F221,Import!$G$2:$G$237,$G221)</f>
        <v>0</v>
      </c>
      <c r="CS221" s="2">
        <f>SUMIFS(Import!CS$2:CS$237,Import!$F$2:$F$237,$F221,Import!$G$2:$G$237,$G221)</f>
        <v>0</v>
      </c>
      <c r="CT221" s="2">
        <f>SUMIFS(Import!CT$2:CT$237,Import!$F$2:$F$237,$F221,Import!$G$2:$G$237,$G221)</f>
        <v>0</v>
      </c>
    </row>
    <row r="222" spans="1:98" x14ac:dyDescent="0.25">
      <c r="A222" s="2" t="s">
        <v>38</v>
      </c>
      <c r="B222" s="2" t="s">
        <v>39</v>
      </c>
      <c r="C222" s="2">
        <v>3</v>
      </c>
      <c r="D222" s="2" t="s">
        <v>44</v>
      </c>
      <c r="E222" s="2">
        <v>54</v>
      </c>
      <c r="F222" s="2" t="s">
        <v>86</v>
      </c>
      <c r="G222" s="2">
        <v>2</v>
      </c>
      <c r="H222" s="2">
        <f>IF(SUMIFS(Import!H$2:H$237,Import!$F$2:$F$237,$F222,Import!$G$2:$G$237,$G222)=0,Data_T1!$H222,SUMIFS(Import!H$2:H$237,Import!$F$2:$F$237,$F222,Import!$G$2:$G$237,$G222))</f>
        <v>808</v>
      </c>
      <c r="I222" s="2">
        <f>SUMIFS(Import!I$2:I$237,Import!$F$2:$F$237,$F222,Import!$G$2:$G$237,$G222)</f>
        <v>195</v>
      </c>
      <c r="J222" s="2">
        <f>SUMIFS(Import!J$2:J$237,Import!$F$2:$F$237,$F222,Import!$G$2:$G$237,$G222)</f>
        <v>24.13</v>
      </c>
      <c r="K222" s="2">
        <f>SUMIFS(Import!K$2:K$237,Import!$F$2:$F$237,$F222,Import!$G$2:$G$237,$G222)</f>
        <v>613</v>
      </c>
      <c r="L222" s="2">
        <f>SUMIFS(Import!L$2:L$237,Import!$F$2:$F$237,$F222,Import!$G$2:$G$237,$G222)</f>
        <v>75.87</v>
      </c>
      <c r="M222" s="2">
        <f>SUMIFS(Import!M$2:M$237,Import!$F$2:$F$237,$F222,Import!$G$2:$G$237,$G222)</f>
        <v>3</v>
      </c>
      <c r="N222" s="2">
        <f>SUMIFS(Import!N$2:N$237,Import!$F$2:$F$237,$F222,Import!$G$2:$G$237,$G222)</f>
        <v>0.37</v>
      </c>
      <c r="O222" s="2">
        <f>SUMIFS(Import!O$2:O$237,Import!$F$2:$F$237,$F222,Import!$G$2:$G$237,$G222)</f>
        <v>0.49</v>
      </c>
      <c r="P222" s="2">
        <f>SUMIFS(Import!P$2:P$237,Import!$F$2:$F$237,$F222,Import!$G$2:$G$237,$G222)</f>
        <v>4</v>
      </c>
      <c r="Q222" s="2">
        <f>SUMIFS(Import!Q$2:Q$237,Import!$F$2:$F$237,$F222,Import!$G$2:$G$237,$G222)</f>
        <v>0.5</v>
      </c>
      <c r="R222" s="2">
        <f>SUMIFS(Import!R$2:R$237,Import!$F$2:$F$237,$F222,Import!$G$2:$G$237,$G222)</f>
        <v>0.65</v>
      </c>
      <c r="S222" s="2">
        <f>SUMIFS(Import!S$2:S$237,Import!$F$2:$F$237,$F222,Import!$G$2:$G$237,$G222)</f>
        <v>606</v>
      </c>
      <c r="T222" s="2">
        <f>SUMIFS(Import!T$2:T$237,Import!$F$2:$F$237,$F222,Import!$G$2:$G$237,$G222)</f>
        <v>75</v>
      </c>
      <c r="U222" s="2">
        <f>SUMIFS(Import!U$2:U$237,Import!$F$2:$F$237,$F222,Import!$G$2:$G$237,$G222)</f>
        <v>98.86</v>
      </c>
      <c r="V222" s="2">
        <f>SUMIFS(Import!V$2:V$237,Import!$F$2:$F$237,$F222,Import!$G$2:$G$237,$G222)</f>
        <v>1</v>
      </c>
      <c r="W222" s="2" t="str">
        <f t="shared" ref="W222:Y237" si="121">VLOOKUP($C222,Import_Donnees,COLUMN()-2,FALSE)</f>
        <v>M</v>
      </c>
      <c r="X222" s="2" t="str">
        <f t="shared" si="121"/>
        <v>HOWELL</v>
      </c>
      <c r="Y222" s="2" t="str">
        <f t="shared" si="121"/>
        <v>Patrick</v>
      </c>
      <c r="Z222" s="2">
        <f>SUMIFS(Import!Z$2:Z$237,Import!$F$2:$F$237,$F222,Import!$G$2:$G$237,$G222)</f>
        <v>350</v>
      </c>
      <c r="AA222" s="2">
        <f>SUMIFS(Import!AA$2:AA$237,Import!$F$2:$F$237,$F222,Import!$G$2:$G$237,$G222)</f>
        <v>43.32</v>
      </c>
      <c r="AB222" s="2">
        <f>SUMIFS(Import!AB$2:AB$237,Import!$F$2:$F$237,$F222,Import!$G$2:$G$237,$G222)</f>
        <v>57.76</v>
      </c>
      <c r="AC222" s="2">
        <f>SUMIFS(Import!AC$2:AC$237,Import!$F$2:$F$237,$F222,Import!$G$2:$G$237,$G222)</f>
        <v>5</v>
      </c>
      <c r="AD222" s="2" t="str">
        <f t="shared" ref="AD222:AF237" si="122">VLOOKUP($C222,Import_Donnees,COLUMN()-2,FALSE)</f>
        <v>M</v>
      </c>
      <c r="AE222" s="2" t="str">
        <f t="shared" si="122"/>
        <v>BROTHERSON</v>
      </c>
      <c r="AF222" s="2" t="str">
        <f t="shared" si="122"/>
        <v>Moetai, Charles</v>
      </c>
      <c r="AG222" s="2">
        <f>SUMIFS(Import!AG$2:AG$237,Import!$F$2:$F$237,$F222,Import!$G$2:$G$237,$G222)</f>
        <v>256</v>
      </c>
      <c r="AH222" s="2">
        <f>SUMIFS(Import!AH$2:AH$237,Import!$F$2:$F$237,$F222,Import!$G$2:$G$237,$G222)</f>
        <v>31.68</v>
      </c>
      <c r="AI222" s="2">
        <f>SUMIFS(Import!AI$2:AI$237,Import!$F$2:$F$237,$F222,Import!$G$2:$G$237,$G222)</f>
        <v>42.24</v>
      </c>
      <c r="AJ222" s="2">
        <f>SUMIFS(Import!AJ$2:AJ$237,Import!$F$2:$F$237,$F222,Import!$G$2:$G$237,$G222)</f>
        <v>0</v>
      </c>
      <c r="AK222" s="2">
        <f t="shared" ref="AK222:AM237" si="123">VLOOKUP($C222,Import_Donnees,COLUMN()-2,FALSE)</f>
        <v>0</v>
      </c>
      <c r="AL222" s="2">
        <f t="shared" si="123"/>
        <v>0</v>
      </c>
      <c r="AM222" s="2">
        <f t="shared" si="123"/>
        <v>0</v>
      </c>
      <c r="AN222" s="2">
        <f>SUMIFS(Import!AN$2:AN$237,Import!$F$2:$F$237,$F222,Import!$G$2:$G$237,$G222)</f>
        <v>0</v>
      </c>
      <c r="AO222" s="2">
        <f>SUMIFS(Import!AO$2:AO$237,Import!$F$2:$F$237,$F222,Import!$G$2:$G$237,$G222)</f>
        <v>0</v>
      </c>
      <c r="AP222" s="2">
        <f>SUMIFS(Import!AP$2:AP$237,Import!$F$2:$F$237,$F222,Import!$G$2:$G$237,$G222)</f>
        <v>0</v>
      </c>
      <c r="AQ222" s="2">
        <f>SUMIFS(Import!AQ$2:AQ$237,Import!$F$2:$F$237,$F222,Import!$G$2:$G$237,$G222)</f>
        <v>0</v>
      </c>
      <c r="AR222" s="2">
        <f t="shared" ref="AR222:AT237" si="124">VLOOKUP($C222,Import_Donnees,COLUMN()-2,FALSE)</f>
        <v>0</v>
      </c>
      <c r="AS222" s="2">
        <f t="shared" si="124"/>
        <v>0</v>
      </c>
      <c r="AT222" s="2">
        <f t="shared" si="124"/>
        <v>0</v>
      </c>
      <c r="AU222" s="2">
        <f>SUMIFS(Import!AU$2:AU$237,Import!$F$2:$F$237,$F222,Import!$G$2:$G$237,$G222)</f>
        <v>0</v>
      </c>
      <c r="AV222" s="2">
        <f>SUMIFS(Import!AV$2:AV$237,Import!$F$2:$F$237,$F222,Import!$G$2:$G$237,$G222)</f>
        <v>0</v>
      </c>
      <c r="AW222" s="2">
        <f>SUMIFS(Import!AW$2:AW$237,Import!$F$2:$F$237,$F222,Import!$G$2:$G$237,$G222)</f>
        <v>0</v>
      </c>
      <c r="AX222" s="2">
        <f>SUMIFS(Import!AX$2:AX$237,Import!$F$2:$F$237,$F222,Import!$G$2:$G$237,$G222)</f>
        <v>0</v>
      </c>
      <c r="AY222" s="2">
        <f t="shared" ref="AY222:BA237" si="125">VLOOKUP($C222,Import_Donnees,COLUMN()-2,FALSE)</f>
        <v>0</v>
      </c>
      <c r="AZ222" s="2">
        <f t="shared" si="125"/>
        <v>0</v>
      </c>
      <c r="BA222" s="2">
        <f t="shared" si="125"/>
        <v>0</v>
      </c>
      <c r="BB222" s="2">
        <f>SUMIFS(Import!BB$2:BB$237,Import!$F$2:$F$237,$F222,Import!$G$2:$G$237,$G222)</f>
        <v>0</v>
      </c>
      <c r="BC222" s="2">
        <f>SUMIFS(Import!BC$2:BC$237,Import!$F$2:$F$237,$F222,Import!$G$2:$G$237,$G222)</f>
        <v>0</v>
      </c>
      <c r="BD222" s="2">
        <f>SUMIFS(Import!BD$2:BD$237,Import!$F$2:$F$237,$F222,Import!$G$2:$G$237,$G222)</f>
        <v>0</v>
      </c>
      <c r="BE222" s="2">
        <f>SUMIFS(Import!BE$2:BE$237,Import!$F$2:$F$237,$F222,Import!$G$2:$G$237,$G222)</f>
        <v>0</v>
      </c>
      <c r="BF222" s="2">
        <f t="shared" ref="BF222:BH237" si="126">VLOOKUP($C222,Import_Donnees,COLUMN()-2,FALSE)</f>
        <v>0</v>
      </c>
      <c r="BG222" s="2">
        <f t="shared" si="126"/>
        <v>0</v>
      </c>
      <c r="BH222" s="2">
        <f t="shared" si="126"/>
        <v>0</v>
      </c>
      <c r="BI222" s="2">
        <f>SUMIFS(Import!BI$2:BI$237,Import!$F$2:$F$237,$F222,Import!$G$2:$G$237,$G222)</f>
        <v>0</v>
      </c>
      <c r="BJ222" s="2">
        <f>SUMIFS(Import!BJ$2:BJ$237,Import!$F$2:$F$237,$F222,Import!$G$2:$G$237,$G222)</f>
        <v>0</v>
      </c>
      <c r="BK222" s="2">
        <f>SUMIFS(Import!BK$2:BK$237,Import!$F$2:$F$237,$F222,Import!$G$2:$G$237,$G222)</f>
        <v>0</v>
      </c>
      <c r="BL222" s="2">
        <f>SUMIFS(Import!BL$2:BL$237,Import!$F$2:$F$237,$F222,Import!$G$2:$G$237,$G222)</f>
        <v>0</v>
      </c>
      <c r="BM222" s="2">
        <f t="shared" ref="BM222:BO237" si="127">VLOOKUP($C222,Import_Donnees,COLUMN()-2,FALSE)</f>
        <v>0</v>
      </c>
      <c r="BN222" s="2">
        <f t="shared" si="127"/>
        <v>0</v>
      </c>
      <c r="BO222" s="2">
        <f t="shared" si="127"/>
        <v>0</v>
      </c>
      <c r="BP222" s="2">
        <f>SUMIFS(Import!BP$2:BP$237,Import!$F$2:$F$237,$F222,Import!$G$2:$G$237,$G222)</f>
        <v>0</v>
      </c>
      <c r="BQ222" s="2">
        <f>SUMIFS(Import!BQ$2:BQ$237,Import!$F$2:$F$237,$F222,Import!$G$2:$G$237,$G222)</f>
        <v>0</v>
      </c>
      <c r="BR222" s="2">
        <f>SUMIFS(Import!BR$2:BR$237,Import!$F$2:$F$237,$F222,Import!$G$2:$G$237,$G222)</f>
        <v>0</v>
      </c>
      <c r="BS222" s="2">
        <f>SUMIFS(Import!BS$2:BS$237,Import!$F$2:$F$237,$F222,Import!$G$2:$G$237,$G222)</f>
        <v>0</v>
      </c>
      <c r="BT222" s="2">
        <f t="shared" ref="BT222:BV237" si="128">VLOOKUP($C222,Import_Donnees,COLUMN()-2,FALSE)</f>
        <v>0</v>
      </c>
      <c r="BU222" s="2">
        <f t="shared" si="128"/>
        <v>0</v>
      </c>
      <c r="BV222" s="2">
        <f t="shared" si="128"/>
        <v>0</v>
      </c>
      <c r="BW222" s="2">
        <f>SUMIFS(Import!BW$2:BW$237,Import!$F$2:$F$237,$F222,Import!$G$2:$G$237,$G222)</f>
        <v>0</v>
      </c>
      <c r="BX222" s="2">
        <f>SUMIFS(Import!BX$2:BX$237,Import!$F$2:$F$237,$F222,Import!$G$2:$G$237,$G222)</f>
        <v>0</v>
      </c>
      <c r="BY222" s="2">
        <f>SUMIFS(Import!BY$2:BY$237,Import!$F$2:$F$237,$F222,Import!$G$2:$G$237,$G222)</f>
        <v>0</v>
      </c>
      <c r="BZ222" s="2">
        <f>SUMIFS(Import!BZ$2:BZ$237,Import!$F$2:$F$237,$F222,Import!$G$2:$G$237,$G222)</f>
        <v>0</v>
      </c>
      <c r="CA222" s="2">
        <f t="shared" ref="CA222:CC237" si="129">VLOOKUP($C222,Import_Donnees,COLUMN()-2,FALSE)</f>
        <v>0</v>
      </c>
      <c r="CB222" s="2">
        <f t="shared" si="129"/>
        <v>0</v>
      </c>
      <c r="CC222" s="2">
        <f t="shared" si="129"/>
        <v>0</v>
      </c>
      <c r="CD222" s="2">
        <f>SUMIFS(Import!CD$2:CD$237,Import!$F$2:$F$237,$F222,Import!$G$2:$G$237,$G222)</f>
        <v>0</v>
      </c>
      <c r="CE222" s="2">
        <f>SUMIFS(Import!CE$2:CE$237,Import!$F$2:$F$237,$F222,Import!$G$2:$G$237,$G222)</f>
        <v>0</v>
      </c>
      <c r="CF222" s="2">
        <f>SUMIFS(Import!CF$2:CF$237,Import!$F$2:$F$237,$F222,Import!$G$2:$G$237,$G222)</f>
        <v>0</v>
      </c>
      <c r="CG222" s="2">
        <f>SUMIFS(Import!CG$2:CG$237,Import!$F$2:$F$237,$F222,Import!$G$2:$G$237,$G222)</f>
        <v>0</v>
      </c>
      <c r="CH222" s="2">
        <f t="shared" ref="CH222:CJ237" si="130">VLOOKUP($C222,Import_Donnees,COLUMN()-2,FALSE)</f>
        <v>0</v>
      </c>
      <c r="CI222" s="2">
        <f t="shared" si="130"/>
        <v>0</v>
      </c>
      <c r="CJ222" s="2">
        <f t="shared" si="130"/>
        <v>0</v>
      </c>
      <c r="CK222" s="2">
        <f>SUMIFS(Import!CK$2:CK$237,Import!$F$2:$F$237,$F222,Import!$G$2:$G$237,$G222)</f>
        <v>0</v>
      </c>
      <c r="CL222" s="2">
        <f>SUMIFS(Import!CL$2:CL$237,Import!$F$2:$F$237,$F222,Import!$G$2:$G$237,$G222)</f>
        <v>0</v>
      </c>
      <c r="CM222" s="2">
        <f>SUMIFS(Import!CM$2:CM$237,Import!$F$2:$F$237,$F222,Import!$G$2:$G$237,$G222)</f>
        <v>0</v>
      </c>
      <c r="CN222" s="2">
        <f>SUMIFS(Import!CN$2:CN$237,Import!$F$2:$F$237,$F222,Import!$G$2:$G$237,$G222)</f>
        <v>0</v>
      </c>
      <c r="CO222" s="3">
        <f t="shared" ref="CO222:CQ237" si="131">VLOOKUP($C222,Import_Donnees,COLUMN()-2,FALSE)</f>
        <v>0</v>
      </c>
      <c r="CP222" s="3">
        <f t="shared" si="131"/>
        <v>0</v>
      </c>
      <c r="CQ222" s="3">
        <f t="shared" si="131"/>
        <v>0</v>
      </c>
      <c r="CR222" s="2">
        <f>SUMIFS(Import!CR$2:CR$237,Import!$F$2:$F$237,$F222,Import!$G$2:$G$237,$G222)</f>
        <v>0</v>
      </c>
      <c r="CS222" s="2">
        <f>SUMIFS(Import!CS$2:CS$237,Import!$F$2:$F$237,$F222,Import!$G$2:$G$237,$G222)</f>
        <v>0</v>
      </c>
      <c r="CT222" s="2">
        <f>SUMIFS(Import!CT$2:CT$237,Import!$F$2:$F$237,$F222,Import!$G$2:$G$237,$G222)</f>
        <v>0</v>
      </c>
    </row>
    <row r="223" spans="1:98" x14ac:dyDescent="0.25">
      <c r="A223" s="2" t="s">
        <v>38</v>
      </c>
      <c r="B223" s="2" t="s">
        <v>39</v>
      </c>
      <c r="C223" s="2">
        <v>3</v>
      </c>
      <c r="D223" s="2" t="s">
        <v>44</v>
      </c>
      <c r="E223" s="2">
        <v>54</v>
      </c>
      <c r="F223" s="2" t="s">
        <v>86</v>
      </c>
      <c r="G223" s="2">
        <v>3</v>
      </c>
      <c r="H223" s="2">
        <f>IF(SUMIFS(Import!H$2:H$237,Import!$F$2:$F$237,$F223,Import!$G$2:$G$237,$G223)=0,Data_T1!$H223,SUMIFS(Import!H$2:H$237,Import!$F$2:$F$237,$F223,Import!$G$2:$G$237,$G223))</f>
        <v>405</v>
      </c>
      <c r="I223" s="2">
        <f>SUMIFS(Import!I$2:I$237,Import!$F$2:$F$237,$F223,Import!$G$2:$G$237,$G223)</f>
        <v>101</v>
      </c>
      <c r="J223" s="2">
        <f>SUMIFS(Import!J$2:J$237,Import!$F$2:$F$237,$F223,Import!$G$2:$G$237,$G223)</f>
        <v>24.94</v>
      </c>
      <c r="K223" s="2">
        <f>SUMIFS(Import!K$2:K$237,Import!$F$2:$F$237,$F223,Import!$G$2:$G$237,$G223)</f>
        <v>304</v>
      </c>
      <c r="L223" s="2">
        <f>SUMIFS(Import!L$2:L$237,Import!$F$2:$F$237,$F223,Import!$G$2:$G$237,$G223)</f>
        <v>75.06</v>
      </c>
      <c r="M223" s="2">
        <f>SUMIFS(Import!M$2:M$237,Import!$F$2:$F$237,$F223,Import!$G$2:$G$237,$G223)</f>
        <v>7</v>
      </c>
      <c r="N223" s="2">
        <f>SUMIFS(Import!N$2:N$237,Import!$F$2:$F$237,$F223,Import!$G$2:$G$237,$G223)</f>
        <v>1.73</v>
      </c>
      <c r="O223" s="2">
        <f>SUMIFS(Import!O$2:O$237,Import!$F$2:$F$237,$F223,Import!$G$2:$G$237,$G223)</f>
        <v>2.2999999999999998</v>
      </c>
      <c r="P223" s="2">
        <f>SUMIFS(Import!P$2:P$237,Import!$F$2:$F$237,$F223,Import!$G$2:$G$237,$G223)</f>
        <v>9</v>
      </c>
      <c r="Q223" s="2">
        <f>SUMIFS(Import!Q$2:Q$237,Import!$F$2:$F$237,$F223,Import!$G$2:$G$237,$G223)</f>
        <v>2.2200000000000002</v>
      </c>
      <c r="R223" s="2">
        <f>SUMIFS(Import!R$2:R$237,Import!$F$2:$F$237,$F223,Import!$G$2:$G$237,$G223)</f>
        <v>2.96</v>
      </c>
      <c r="S223" s="2">
        <f>SUMIFS(Import!S$2:S$237,Import!$F$2:$F$237,$F223,Import!$G$2:$G$237,$G223)</f>
        <v>288</v>
      </c>
      <c r="T223" s="2">
        <f>SUMIFS(Import!T$2:T$237,Import!$F$2:$F$237,$F223,Import!$G$2:$G$237,$G223)</f>
        <v>71.11</v>
      </c>
      <c r="U223" s="2">
        <f>SUMIFS(Import!U$2:U$237,Import!$F$2:$F$237,$F223,Import!$G$2:$G$237,$G223)</f>
        <v>94.74</v>
      </c>
      <c r="V223" s="2">
        <f>SUMIFS(Import!V$2:V$237,Import!$F$2:$F$237,$F223,Import!$G$2:$G$237,$G223)</f>
        <v>1</v>
      </c>
      <c r="W223" s="2" t="str">
        <f t="shared" si="121"/>
        <v>M</v>
      </c>
      <c r="X223" s="2" t="str">
        <f t="shared" si="121"/>
        <v>HOWELL</v>
      </c>
      <c r="Y223" s="2" t="str">
        <f t="shared" si="121"/>
        <v>Patrick</v>
      </c>
      <c r="Z223" s="2">
        <f>SUMIFS(Import!Z$2:Z$237,Import!$F$2:$F$237,$F223,Import!$G$2:$G$237,$G223)</f>
        <v>156</v>
      </c>
      <c r="AA223" s="2">
        <f>SUMIFS(Import!AA$2:AA$237,Import!$F$2:$F$237,$F223,Import!$G$2:$G$237,$G223)</f>
        <v>38.520000000000003</v>
      </c>
      <c r="AB223" s="2">
        <f>SUMIFS(Import!AB$2:AB$237,Import!$F$2:$F$237,$F223,Import!$G$2:$G$237,$G223)</f>
        <v>54.17</v>
      </c>
      <c r="AC223" s="2">
        <f>SUMIFS(Import!AC$2:AC$237,Import!$F$2:$F$237,$F223,Import!$G$2:$G$237,$G223)</f>
        <v>5</v>
      </c>
      <c r="AD223" s="2" t="str">
        <f t="shared" si="122"/>
        <v>M</v>
      </c>
      <c r="AE223" s="2" t="str">
        <f t="shared" si="122"/>
        <v>BROTHERSON</v>
      </c>
      <c r="AF223" s="2" t="str">
        <f t="shared" si="122"/>
        <v>Moetai, Charles</v>
      </c>
      <c r="AG223" s="2">
        <f>SUMIFS(Import!AG$2:AG$237,Import!$F$2:$F$237,$F223,Import!$G$2:$G$237,$G223)</f>
        <v>132</v>
      </c>
      <c r="AH223" s="2">
        <f>SUMIFS(Import!AH$2:AH$237,Import!$F$2:$F$237,$F223,Import!$G$2:$G$237,$G223)</f>
        <v>32.590000000000003</v>
      </c>
      <c r="AI223" s="2">
        <f>SUMIFS(Import!AI$2:AI$237,Import!$F$2:$F$237,$F223,Import!$G$2:$G$237,$G223)</f>
        <v>45.83</v>
      </c>
      <c r="AJ223" s="2">
        <f>SUMIFS(Import!AJ$2:AJ$237,Import!$F$2:$F$237,$F223,Import!$G$2:$G$237,$G223)</f>
        <v>0</v>
      </c>
      <c r="AK223" s="2">
        <f t="shared" si="123"/>
        <v>0</v>
      </c>
      <c r="AL223" s="2">
        <f t="shared" si="123"/>
        <v>0</v>
      </c>
      <c r="AM223" s="2">
        <f t="shared" si="123"/>
        <v>0</v>
      </c>
      <c r="AN223" s="2">
        <f>SUMIFS(Import!AN$2:AN$237,Import!$F$2:$F$237,$F223,Import!$G$2:$G$237,$G223)</f>
        <v>0</v>
      </c>
      <c r="AO223" s="2">
        <f>SUMIFS(Import!AO$2:AO$237,Import!$F$2:$F$237,$F223,Import!$G$2:$G$237,$G223)</f>
        <v>0</v>
      </c>
      <c r="AP223" s="2">
        <f>SUMIFS(Import!AP$2:AP$237,Import!$F$2:$F$237,$F223,Import!$G$2:$G$237,$G223)</f>
        <v>0</v>
      </c>
      <c r="AQ223" s="2">
        <f>SUMIFS(Import!AQ$2:AQ$237,Import!$F$2:$F$237,$F223,Import!$G$2:$G$237,$G223)</f>
        <v>0</v>
      </c>
      <c r="AR223" s="2">
        <f t="shared" si="124"/>
        <v>0</v>
      </c>
      <c r="AS223" s="2">
        <f t="shared" si="124"/>
        <v>0</v>
      </c>
      <c r="AT223" s="2">
        <f t="shared" si="124"/>
        <v>0</v>
      </c>
      <c r="AU223" s="2">
        <f>SUMIFS(Import!AU$2:AU$237,Import!$F$2:$F$237,$F223,Import!$G$2:$G$237,$G223)</f>
        <v>0</v>
      </c>
      <c r="AV223" s="2">
        <f>SUMIFS(Import!AV$2:AV$237,Import!$F$2:$F$237,$F223,Import!$G$2:$G$237,$G223)</f>
        <v>0</v>
      </c>
      <c r="AW223" s="2">
        <f>SUMIFS(Import!AW$2:AW$237,Import!$F$2:$F$237,$F223,Import!$G$2:$G$237,$G223)</f>
        <v>0</v>
      </c>
      <c r="AX223" s="2">
        <f>SUMIFS(Import!AX$2:AX$237,Import!$F$2:$F$237,$F223,Import!$G$2:$G$237,$G223)</f>
        <v>0</v>
      </c>
      <c r="AY223" s="2">
        <f t="shared" si="125"/>
        <v>0</v>
      </c>
      <c r="AZ223" s="2">
        <f t="shared" si="125"/>
        <v>0</v>
      </c>
      <c r="BA223" s="2">
        <f t="shared" si="125"/>
        <v>0</v>
      </c>
      <c r="BB223" s="2">
        <f>SUMIFS(Import!BB$2:BB$237,Import!$F$2:$F$237,$F223,Import!$G$2:$G$237,$G223)</f>
        <v>0</v>
      </c>
      <c r="BC223" s="2">
        <f>SUMIFS(Import!BC$2:BC$237,Import!$F$2:$F$237,$F223,Import!$G$2:$G$237,$G223)</f>
        <v>0</v>
      </c>
      <c r="BD223" s="2">
        <f>SUMIFS(Import!BD$2:BD$237,Import!$F$2:$F$237,$F223,Import!$G$2:$G$237,$G223)</f>
        <v>0</v>
      </c>
      <c r="BE223" s="2">
        <f>SUMIFS(Import!BE$2:BE$237,Import!$F$2:$F$237,$F223,Import!$G$2:$G$237,$G223)</f>
        <v>0</v>
      </c>
      <c r="BF223" s="2">
        <f t="shared" si="126"/>
        <v>0</v>
      </c>
      <c r="BG223" s="2">
        <f t="shared" si="126"/>
        <v>0</v>
      </c>
      <c r="BH223" s="2">
        <f t="shared" si="126"/>
        <v>0</v>
      </c>
      <c r="BI223" s="2">
        <f>SUMIFS(Import!BI$2:BI$237,Import!$F$2:$F$237,$F223,Import!$G$2:$G$237,$G223)</f>
        <v>0</v>
      </c>
      <c r="BJ223" s="2">
        <f>SUMIFS(Import!BJ$2:BJ$237,Import!$F$2:$F$237,$F223,Import!$G$2:$G$237,$G223)</f>
        <v>0</v>
      </c>
      <c r="BK223" s="2">
        <f>SUMIFS(Import!BK$2:BK$237,Import!$F$2:$F$237,$F223,Import!$G$2:$G$237,$G223)</f>
        <v>0</v>
      </c>
      <c r="BL223" s="2">
        <f>SUMIFS(Import!BL$2:BL$237,Import!$F$2:$F$237,$F223,Import!$G$2:$G$237,$G223)</f>
        <v>0</v>
      </c>
      <c r="BM223" s="2">
        <f t="shared" si="127"/>
        <v>0</v>
      </c>
      <c r="BN223" s="2">
        <f t="shared" si="127"/>
        <v>0</v>
      </c>
      <c r="BO223" s="2">
        <f t="shared" si="127"/>
        <v>0</v>
      </c>
      <c r="BP223" s="2">
        <f>SUMIFS(Import!BP$2:BP$237,Import!$F$2:$F$237,$F223,Import!$G$2:$G$237,$G223)</f>
        <v>0</v>
      </c>
      <c r="BQ223" s="2">
        <f>SUMIFS(Import!BQ$2:BQ$237,Import!$F$2:$F$237,$F223,Import!$G$2:$G$237,$G223)</f>
        <v>0</v>
      </c>
      <c r="BR223" s="2">
        <f>SUMIFS(Import!BR$2:BR$237,Import!$F$2:$F$237,$F223,Import!$G$2:$G$237,$G223)</f>
        <v>0</v>
      </c>
      <c r="BS223" s="2">
        <f>SUMIFS(Import!BS$2:BS$237,Import!$F$2:$F$237,$F223,Import!$G$2:$G$237,$G223)</f>
        <v>0</v>
      </c>
      <c r="BT223" s="2">
        <f t="shared" si="128"/>
        <v>0</v>
      </c>
      <c r="BU223" s="2">
        <f t="shared" si="128"/>
        <v>0</v>
      </c>
      <c r="BV223" s="2">
        <f t="shared" si="128"/>
        <v>0</v>
      </c>
      <c r="BW223" s="2">
        <f>SUMIFS(Import!BW$2:BW$237,Import!$F$2:$F$237,$F223,Import!$G$2:$G$237,$G223)</f>
        <v>0</v>
      </c>
      <c r="BX223" s="2">
        <f>SUMIFS(Import!BX$2:BX$237,Import!$F$2:$F$237,$F223,Import!$G$2:$G$237,$G223)</f>
        <v>0</v>
      </c>
      <c r="BY223" s="2">
        <f>SUMIFS(Import!BY$2:BY$237,Import!$F$2:$F$237,$F223,Import!$G$2:$G$237,$G223)</f>
        <v>0</v>
      </c>
      <c r="BZ223" s="2">
        <f>SUMIFS(Import!BZ$2:BZ$237,Import!$F$2:$F$237,$F223,Import!$G$2:$G$237,$G223)</f>
        <v>0</v>
      </c>
      <c r="CA223" s="2">
        <f t="shared" si="129"/>
        <v>0</v>
      </c>
      <c r="CB223" s="2">
        <f t="shared" si="129"/>
        <v>0</v>
      </c>
      <c r="CC223" s="2">
        <f t="shared" si="129"/>
        <v>0</v>
      </c>
      <c r="CD223" s="2">
        <f>SUMIFS(Import!CD$2:CD$237,Import!$F$2:$F$237,$F223,Import!$G$2:$G$237,$G223)</f>
        <v>0</v>
      </c>
      <c r="CE223" s="2">
        <f>SUMIFS(Import!CE$2:CE$237,Import!$F$2:$F$237,$F223,Import!$G$2:$G$237,$G223)</f>
        <v>0</v>
      </c>
      <c r="CF223" s="2">
        <f>SUMIFS(Import!CF$2:CF$237,Import!$F$2:$F$237,$F223,Import!$G$2:$G$237,$G223)</f>
        <v>0</v>
      </c>
      <c r="CG223" s="2">
        <f>SUMIFS(Import!CG$2:CG$237,Import!$F$2:$F$237,$F223,Import!$G$2:$G$237,$G223)</f>
        <v>0</v>
      </c>
      <c r="CH223" s="2">
        <f t="shared" si="130"/>
        <v>0</v>
      </c>
      <c r="CI223" s="2">
        <f t="shared" si="130"/>
        <v>0</v>
      </c>
      <c r="CJ223" s="2">
        <f t="shared" si="130"/>
        <v>0</v>
      </c>
      <c r="CK223" s="2">
        <f>SUMIFS(Import!CK$2:CK$237,Import!$F$2:$F$237,$F223,Import!$G$2:$G$237,$G223)</f>
        <v>0</v>
      </c>
      <c r="CL223" s="2">
        <f>SUMIFS(Import!CL$2:CL$237,Import!$F$2:$F$237,$F223,Import!$G$2:$G$237,$G223)</f>
        <v>0</v>
      </c>
      <c r="CM223" s="2">
        <f>SUMIFS(Import!CM$2:CM$237,Import!$F$2:$F$237,$F223,Import!$G$2:$G$237,$G223)</f>
        <v>0</v>
      </c>
      <c r="CN223" s="2">
        <f>SUMIFS(Import!CN$2:CN$237,Import!$F$2:$F$237,$F223,Import!$G$2:$G$237,$G223)</f>
        <v>0</v>
      </c>
      <c r="CO223" s="3">
        <f t="shared" si="131"/>
        <v>0</v>
      </c>
      <c r="CP223" s="3">
        <f t="shared" si="131"/>
        <v>0</v>
      </c>
      <c r="CQ223" s="3">
        <f t="shared" si="131"/>
        <v>0</v>
      </c>
      <c r="CR223" s="2">
        <f>SUMIFS(Import!CR$2:CR$237,Import!$F$2:$F$237,$F223,Import!$G$2:$G$237,$G223)</f>
        <v>0</v>
      </c>
      <c r="CS223" s="2">
        <f>SUMIFS(Import!CS$2:CS$237,Import!$F$2:$F$237,$F223,Import!$G$2:$G$237,$G223)</f>
        <v>0</v>
      </c>
      <c r="CT223" s="2">
        <f>SUMIFS(Import!CT$2:CT$237,Import!$F$2:$F$237,$F223,Import!$G$2:$G$237,$G223)</f>
        <v>0</v>
      </c>
    </row>
    <row r="224" spans="1:98" x14ac:dyDescent="0.25">
      <c r="A224" s="2" t="s">
        <v>38</v>
      </c>
      <c r="B224" s="2" t="s">
        <v>39</v>
      </c>
      <c r="C224" s="2">
        <v>3</v>
      </c>
      <c r="D224" s="2" t="s">
        <v>44</v>
      </c>
      <c r="E224" s="2">
        <v>54</v>
      </c>
      <c r="F224" s="2" t="s">
        <v>86</v>
      </c>
      <c r="G224" s="2">
        <v>4</v>
      </c>
      <c r="H224" s="2">
        <f>IF(SUMIFS(Import!H$2:H$237,Import!$F$2:$F$237,$F224,Import!$G$2:$G$237,$G224)=0,Data_T1!$H224,SUMIFS(Import!H$2:H$237,Import!$F$2:$F$237,$F224,Import!$G$2:$G$237,$G224))</f>
        <v>761</v>
      </c>
      <c r="I224" s="2">
        <f>SUMIFS(Import!I$2:I$237,Import!$F$2:$F$237,$F224,Import!$G$2:$G$237,$G224)</f>
        <v>263</v>
      </c>
      <c r="J224" s="2">
        <f>SUMIFS(Import!J$2:J$237,Import!$F$2:$F$237,$F224,Import!$G$2:$G$237,$G224)</f>
        <v>34.56</v>
      </c>
      <c r="K224" s="2">
        <f>SUMIFS(Import!K$2:K$237,Import!$F$2:$F$237,$F224,Import!$G$2:$G$237,$G224)</f>
        <v>498</v>
      </c>
      <c r="L224" s="2">
        <f>SUMIFS(Import!L$2:L$237,Import!$F$2:$F$237,$F224,Import!$G$2:$G$237,$G224)</f>
        <v>65.44</v>
      </c>
      <c r="M224" s="2">
        <f>SUMIFS(Import!M$2:M$237,Import!$F$2:$F$237,$F224,Import!$G$2:$G$237,$G224)</f>
        <v>8</v>
      </c>
      <c r="N224" s="2">
        <f>SUMIFS(Import!N$2:N$237,Import!$F$2:$F$237,$F224,Import!$G$2:$G$237,$G224)</f>
        <v>1.05</v>
      </c>
      <c r="O224" s="2">
        <f>SUMIFS(Import!O$2:O$237,Import!$F$2:$F$237,$F224,Import!$G$2:$G$237,$G224)</f>
        <v>1.61</v>
      </c>
      <c r="P224" s="2">
        <f>SUMIFS(Import!P$2:P$237,Import!$F$2:$F$237,$F224,Import!$G$2:$G$237,$G224)</f>
        <v>12</v>
      </c>
      <c r="Q224" s="2">
        <f>SUMIFS(Import!Q$2:Q$237,Import!$F$2:$F$237,$F224,Import!$G$2:$G$237,$G224)</f>
        <v>1.58</v>
      </c>
      <c r="R224" s="2">
        <f>SUMIFS(Import!R$2:R$237,Import!$F$2:$F$237,$F224,Import!$G$2:$G$237,$G224)</f>
        <v>2.41</v>
      </c>
      <c r="S224" s="2">
        <f>SUMIFS(Import!S$2:S$237,Import!$F$2:$F$237,$F224,Import!$G$2:$G$237,$G224)</f>
        <v>478</v>
      </c>
      <c r="T224" s="2">
        <f>SUMIFS(Import!T$2:T$237,Import!$F$2:$F$237,$F224,Import!$G$2:$G$237,$G224)</f>
        <v>62.81</v>
      </c>
      <c r="U224" s="2">
        <f>SUMIFS(Import!U$2:U$237,Import!$F$2:$F$237,$F224,Import!$G$2:$G$237,$G224)</f>
        <v>95.98</v>
      </c>
      <c r="V224" s="2">
        <f>SUMIFS(Import!V$2:V$237,Import!$F$2:$F$237,$F224,Import!$G$2:$G$237,$G224)</f>
        <v>1</v>
      </c>
      <c r="W224" s="2" t="str">
        <f t="shared" si="121"/>
        <v>M</v>
      </c>
      <c r="X224" s="2" t="str">
        <f t="shared" si="121"/>
        <v>HOWELL</v>
      </c>
      <c r="Y224" s="2" t="str">
        <f t="shared" si="121"/>
        <v>Patrick</v>
      </c>
      <c r="Z224" s="2">
        <f>SUMIFS(Import!Z$2:Z$237,Import!$F$2:$F$237,$F224,Import!$G$2:$G$237,$G224)</f>
        <v>196</v>
      </c>
      <c r="AA224" s="2">
        <f>SUMIFS(Import!AA$2:AA$237,Import!$F$2:$F$237,$F224,Import!$G$2:$G$237,$G224)</f>
        <v>25.76</v>
      </c>
      <c r="AB224" s="2">
        <f>SUMIFS(Import!AB$2:AB$237,Import!$F$2:$F$237,$F224,Import!$G$2:$G$237,$G224)</f>
        <v>41</v>
      </c>
      <c r="AC224" s="2">
        <f>SUMIFS(Import!AC$2:AC$237,Import!$F$2:$F$237,$F224,Import!$G$2:$G$237,$G224)</f>
        <v>5</v>
      </c>
      <c r="AD224" s="2" t="str">
        <f t="shared" si="122"/>
        <v>M</v>
      </c>
      <c r="AE224" s="2" t="str">
        <f t="shared" si="122"/>
        <v>BROTHERSON</v>
      </c>
      <c r="AF224" s="2" t="str">
        <f t="shared" si="122"/>
        <v>Moetai, Charles</v>
      </c>
      <c r="AG224" s="2">
        <f>SUMIFS(Import!AG$2:AG$237,Import!$F$2:$F$237,$F224,Import!$G$2:$G$237,$G224)</f>
        <v>282</v>
      </c>
      <c r="AH224" s="2">
        <f>SUMIFS(Import!AH$2:AH$237,Import!$F$2:$F$237,$F224,Import!$G$2:$G$237,$G224)</f>
        <v>37.06</v>
      </c>
      <c r="AI224" s="2">
        <f>SUMIFS(Import!AI$2:AI$237,Import!$F$2:$F$237,$F224,Import!$G$2:$G$237,$G224)</f>
        <v>59</v>
      </c>
      <c r="AJ224" s="2">
        <f>SUMIFS(Import!AJ$2:AJ$237,Import!$F$2:$F$237,$F224,Import!$G$2:$G$237,$G224)</f>
        <v>0</v>
      </c>
      <c r="AK224" s="2">
        <f t="shared" si="123"/>
        <v>0</v>
      </c>
      <c r="AL224" s="2">
        <f t="shared" si="123"/>
        <v>0</v>
      </c>
      <c r="AM224" s="2">
        <f t="shared" si="123"/>
        <v>0</v>
      </c>
      <c r="AN224" s="2">
        <f>SUMIFS(Import!AN$2:AN$237,Import!$F$2:$F$237,$F224,Import!$G$2:$G$237,$G224)</f>
        <v>0</v>
      </c>
      <c r="AO224" s="2">
        <f>SUMIFS(Import!AO$2:AO$237,Import!$F$2:$F$237,$F224,Import!$G$2:$G$237,$G224)</f>
        <v>0</v>
      </c>
      <c r="AP224" s="2">
        <f>SUMIFS(Import!AP$2:AP$237,Import!$F$2:$F$237,$F224,Import!$G$2:$G$237,$G224)</f>
        <v>0</v>
      </c>
      <c r="AQ224" s="2">
        <f>SUMIFS(Import!AQ$2:AQ$237,Import!$F$2:$F$237,$F224,Import!$G$2:$G$237,$G224)</f>
        <v>0</v>
      </c>
      <c r="AR224" s="2">
        <f t="shared" si="124"/>
        <v>0</v>
      </c>
      <c r="AS224" s="2">
        <f t="shared" si="124"/>
        <v>0</v>
      </c>
      <c r="AT224" s="2">
        <f t="shared" si="124"/>
        <v>0</v>
      </c>
      <c r="AU224" s="2">
        <f>SUMIFS(Import!AU$2:AU$237,Import!$F$2:$F$237,$F224,Import!$G$2:$G$237,$G224)</f>
        <v>0</v>
      </c>
      <c r="AV224" s="2">
        <f>SUMIFS(Import!AV$2:AV$237,Import!$F$2:$F$237,$F224,Import!$G$2:$G$237,$G224)</f>
        <v>0</v>
      </c>
      <c r="AW224" s="2">
        <f>SUMIFS(Import!AW$2:AW$237,Import!$F$2:$F$237,$F224,Import!$G$2:$G$237,$G224)</f>
        <v>0</v>
      </c>
      <c r="AX224" s="2">
        <f>SUMIFS(Import!AX$2:AX$237,Import!$F$2:$F$237,$F224,Import!$G$2:$G$237,$G224)</f>
        <v>0</v>
      </c>
      <c r="AY224" s="2">
        <f t="shared" si="125"/>
        <v>0</v>
      </c>
      <c r="AZ224" s="2">
        <f t="shared" si="125"/>
        <v>0</v>
      </c>
      <c r="BA224" s="2">
        <f t="shared" si="125"/>
        <v>0</v>
      </c>
      <c r="BB224" s="2">
        <f>SUMIFS(Import!BB$2:BB$237,Import!$F$2:$F$237,$F224,Import!$G$2:$G$237,$G224)</f>
        <v>0</v>
      </c>
      <c r="BC224" s="2">
        <f>SUMIFS(Import!BC$2:BC$237,Import!$F$2:$F$237,$F224,Import!$G$2:$G$237,$G224)</f>
        <v>0</v>
      </c>
      <c r="BD224" s="2">
        <f>SUMIFS(Import!BD$2:BD$237,Import!$F$2:$F$237,$F224,Import!$G$2:$G$237,$G224)</f>
        <v>0</v>
      </c>
      <c r="BE224" s="2">
        <f>SUMIFS(Import!BE$2:BE$237,Import!$F$2:$F$237,$F224,Import!$G$2:$G$237,$G224)</f>
        <v>0</v>
      </c>
      <c r="BF224" s="2">
        <f t="shared" si="126"/>
        <v>0</v>
      </c>
      <c r="BG224" s="2">
        <f t="shared" si="126"/>
        <v>0</v>
      </c>
      <c r="BH224" s="2">
        <f t="shared" si="126"/>
        <v>0</v>
      </c>
      <c r="BI224" s="2">
        <f>SUMIFS(Import!BI$2:BI$237,Import!$F$2:$F$237,$F224,Import!$G$2:$G$237,$G224)</f>
        <v>0</v>
      </c>
      <c r="BJ224" s="2">
        <f>SUMIFS(Import!BJ$2:BJ$237,Import!$F$2:$F$237,$F224,Import!$G$2:$G$237,$G224)</f>
        <v>0</v>
      </c>
      <c r="BK224" s="2">
        <f>SUMIFS(Import!BK$2:BK$237,Import!$F$2:$F$237,$F224,Import!$G$2:$G$237,$G224)</f>
        <v>0</v>
      </c>
      <c r="BL224" s="2">
        <f>SUMIFS(Import!BL$2:BL$237,Import!$F$2:$F$237,$F224,Import!$G$2:$G$237,$G224)</f>
        <v>0</v>
      </c>
      <c r="BM224" s="2">
        <f t="shared" si="127"/>
        <v>0</v>
      </c>
      <c r="BN224" s="2">
        <f t="shared" si="127"/>
        <v>0</v>
      </c>
      <c r="BO224" s="2">
        <f t="shared" si="127"/>
        <v>0</v>
      </c>
      <c r="BP224" s="2">
        <f>SUMIFS(Import!BP$2:BP$237,Import!$F$2:$F$237,$F224,Import!$G$2:$G$237,$G224)</f>
        <v>0</v>
      </c>
      <c r="BQ224" s="2">
        <f>SUMIFS(Import!BQ$2:BQ$237,Import!$F$2:$F$237,$F224,Import!$G$2:$G$237,$G224)</f>
        <v>0</v>
      </c>
      <c r="BR224" s="2">
        <f>SUMIFS(Import!BR$2:BR$237,Import!$F$2:$F$237,$F224,Import!$G$2:$G$237,$G224)</f>
        <v>0</v>
      </c>
      <c r="BS224" s="2">
        <f>SUMIFS(Import!BS$2:BS$237,Import!$F$2:$F$237,$F224,Import!$G$2:$G$237,$G224)</f>
        <v>0</v>
      </c>
      <c r="BT224" s="2">
        <f t="shared" si="128"/>
        <v>0</v>
      </c>
      <c r="BU224" s="2">
        <f t="shared" si="128"/>
        <v>0</v>
      </c>
      <c r="BV224" s="2">
        <f t="shared" si="128"/>
        <v>0</v>
      </c>
      <c r="BW224" s="2">
        <f>SUMIFS(Import!BW$2:BW$237,Import!$F$2:$F$237,$F224,Import!$G$2:$G$237,$G224)</f>
        <v>0</v>
      </c>
      <c r="BX224" s="2">
        <f>SUMIFS(Import!BX$2:BX$237,Import!$F$2:$F$237,$F224,Import!$G$2:$G$237,$G224)</f>
        <v>0</v>
      </c>
      <c r="BY224" s="2">
        <f>SUMIFS(Import!BY$2:BY$237,Import!$F$2:$F$237,$F224,Import!$G$2:$G$237,$G224)</f>
        <v>0</v>
      </c>
      <c r="BZ224" s="2">
        <f>SUMIFS(Import!BZ$2:BZ$237,Import!$F$2:$F$237,$F224,Import!$G$2:$G$237,$G224)</f>
        <v>0</v>
      </c>
      <c r="CA224" s="2">
        <f t="shared" si="129"/>
        <v>0</v>
      </c>
      <c r="CB224" s="2">
        <f t="shared" si="129"/>
        <v>0</v>
      </c>
      <c r="CC224" s="2">
        <f t="shared" si="129"/>
        <v>0</v>
      </c>
      <c r="CD224" s="2">
        <f>SUMIFS(Import!CD$2:CD$237,Import!$F$2:$F$237,$F224,Import!$G$2:$G$237,$G224)</f>
        <v>0</v>
      </c>
      <c r="CE224" s="2">
        <f>SUMIFS(Import!CE$2:CE$237,Import!$F$2:$F$237,$F224,Import!$G$2:$G$237,$G224)</f>
        <v>0</v>
      </c>
      <c r="CF224" s="2">
        <f>SUMIFS(Import!CF$2:CF$237,Import!$F$2:$F$237,$F224,Import!$G$2:$G$237,$G224)</f>
        <v>0</v>
      </c>
      <c r="CG224" s="2">
        <f>SUMIFS(Import!CG$2:CG$237,Import!$F$2:$F$237,$F224,Import!$G$2:$G$237,$G224)</f>
        <v>0</v>
      </c>
      <c r="CH224" s="2">
        <f t="shared" si="130"/>
        <v>0</v>
      </c>
      <c r="CI224" s="2">
        <f t="shared" si="130"/>
        <v>0</v>
      </c>
      <c r="CJ224" s="2">
        <f t="shared" si="130"/>
        <v>0</v>
      </c>
      <c r="CK224" s="2">
        <f>SUMIFS(Import!CK$2:CK$237,Import!$F$2:$F$237,$F224,Import!$G$2:$G$237,$G224)</f>
        <v>0</v>
      </c>
      <c r="CL224" s="2">
        <f>SUMIFS(Import!CL$2:CL$237,Import!$F$2:$F$237,$F224,Import!$G$2:$G$237,$G224)</f>
        <v>0</v>
      </c>
      <c r="CM224" s="2">
        <f>SUMIFS(Import!CM$2:CM$237,Import!$F$2:$F$237,$F224,Import!$G$2:$G$237,$G224)</f>
        <v>0</v>
      </c>
      <c r="CN224" s="2">
        <f>SUMIFS(Import!CN$2:CN$237,Import!$F$2:$F$237,$F224,Import!$G$2:$G$237,$G224)</f>
        <v>0</v>
      </c>
      <c r="CO224" s="3">
        <f t="shared" si="131"/>
        <v>0</v>
      </c>
      <c r="CP224" s="3">
        <f t="shared" si="131"/>
        <v>0</v>
      </c>
      <c r="CQ224" s="3">
        <f t="shared" si="131"/>
        <v>0</v>
      </c>
      <c r="CR224" s="2">
        <f>SUMIFS(Import!CR$2:CR$237,Import!$F$2:$F$237,$F224,Import!$G$2:$G$237,$G224)</f>
        <v>0</v>
      </c>
      <c r="CS224" s="2">
        <f>SUMIFS(Import!CS$2:CS$237,Import!$F$2:$F$237,$F224,Import!$G$2:$G$237,$G224)</f>
        <v>0</v>
      </c>
      <c r="CT224" s="2">
        <f>SUMIFS(Import!CT$2:CT$237,Import!$F$2:$F$237,$F224,Import!$G$2:$G$237,$G224)</f>
        <v>0</v>
      </c>
    </row>
    <row r="225" spans="1:98" x14ac:dyDescent="0.25">
      <c r="A225" s="2" t="s">
        <v>38</v>
      </c>
      <c r="B225" s="2" t="s">
        <v>39</v>
      </c>
      <c r="C225" s="2">
        <v>3</v>
      </c>
      <c r="D225" s="2" t="s">
        <v>44</v>
      </c>
      <c r="E225" s="2">
        <v>54</v>
      </c>
      <c r="F225" s="2" t="s">
        <v>86</v>
      </c>
      <c r="G225" s="2">
        <v>5</v>
      </c>
      <c r="H225" s="2">
        <f>IF(SUMIFS(Import!H$2:H$237,Import!$F$2:$F$237,$F225,Import!$G$2:$G$237,$G225)=0,Data_T1!$H225,SUMIFS(Import!H$2:H$237,Import!$F$2:$F$237,$F225,Import!$G$2:$G$237,$G225))</f>
        <v>335</v>
      </c>
      <c r="I225" s="2">
        <f>SUMIFS(Import!I$2:I$237,Import!$F$2:$F$237,$F225,Import!$G$2:$G$237,$G225)</f>
        <v>136</v>
      </c>
      <c r="J225" s="2">
        <f>SUMIFS(Import!J$2:J$237,Import!$F$2:$F$237,$F225,Import!$G$2:$G$237,$G225)</f>
        <v>40.6</v>
      </c>
      <c r="K225" s="2">
        <f>SUMIFS(Import!K$2:K$237,Import!$F$2:$F$237,$F225,Import!$G$2:$G$237,$G225)</f>
        <v>199</v>
      </c>
      <c r="L225" s="2">
        <f>SUMIFS(Import!L$2:L$237,Import!$F$2:$F$237,$F225,Import!$G$2:$G$237,$G225)</f>
        <v>59.4</v>
      </c>
      <c r="M225" s="2">
        <f>SUMIFS(Import!M$2:M$237,Import!$F$2:$F$237,$F225,Import!$G$2:$G$237,$G225)</f>
        <v>0</v>
      </c>
      <c r="N225" s="2">
        <f>SUMIFS(Import!N$2:N$237,Import!$F$2:$F$237,$F225,Import!$G$2:$G$237,$G225)</f>
        <v>0</v>
      </c>
      <c r="O225" s="2">
        <f>SUMIFS(Import!O$2:O$237,Import!$F$2:$F$237,$F225,Import!$G$2:$G$237,$G225)</f>
        <v>0</v>
      </c>
      <c r="P225" s="2">
        <f>SUMIFS(Import!P$2:P$237,Import!$F$2:$F$237,$F225,Import!$G$2:$G$237,$G225)</f>
        <v>1</v>
      </c>
      <c r="Q225" s="2">
        <f>SUMIFS(Import!Q$2:Q$237,Import!$F$2:$F$237,$F225,Import!$G$2:$G$237,$G225)</f>
        <v>0.3</v>
      </c>
      <c r="R225" s="2">
        <f>SUMIFS(Import!R$2:R$237,Import!$F$2:$F$237,$F225,Import!$G$2:$G$237,$G225)</f>
        <v>0.5</v>
      </c>
      <c r="S225" s="2">
        <f>SUMIFS(Import!S$2:S$237,Import!$F$2:$F$237,$F225,Import!$G$2:$G$237,$G225)</f>
        <v>198</v>
      </c>
      <c r="T225" s="2">
        <f>SUMIFS(Import!T$2:T$237,Import!$F$2:$F$237,$F225,Import!$G$2:$G$237,$G225)</f>
        <v>59.1</v>
      </c>
      <c r="U225" s="2">
        <f>SUMIFS(Import!U$2:U$237,Import!$F$2:$F$237,$F225,Import!$G$2:$G$237,$G225)</f>
        <v>99.5</v>
      </c>
      <c r="V225" s="2">
        <f>SUMIFS(Import!V$2:V$237,Import!$F$2:$F$237,$F225,Import!$G$2:$G$237,$G225)</f>
        <v>1</v>
      </c>
      <c r="W225" s="2" t="str">
        <f t="shared" si="121"/>
        <v>M</v>
      </c>
      <c r="X225" s="2" t="str">
        <f t="shared" si="121"/>
        <v>HOWELL</v>
      </c>
      <c r="Y225" s="2" t="str">
        <f t="shared" si="121"/>
        <v>Patrick</v>
      </c>
      <c r="Z225" s="2">
        <f>SUMIFS(Import!Z$2:Z$237,Import!$F$2:$F$237,$F225,Import!$G$2:$G$237,$G225)</f>
        <v>89</v>
      </c>
      <c r="AA225" s="2">
        <f>SUMIFS(Import!AA$2:AA$237,Import!$F$2:$F$237,$F225,Import!$G$2:$G$237,$G225)</f>
        <v>26.57</v>
      </c>
      <c r="AB225" s="2">
        <f>SUMIFS(Import!AB$2:AB$237,Import!$F$2:$F$237,$F225,Import!$G$2:$G$237,$G225)</f>
        <v>44.95</v>
      </c>
      <c r="AC225" s="2">
        <f>SUMIFS(Import!AC$2:AC$237,Import!$F$2:$F$237,$F225,Import!$G$2:$G$237,$G225)</f>
        <v>5</v>
      </c>
      <c r="AD225" s="2" t="str">
        <f t="shared" si="122"/>
        <v>M</v>
      </c>
      <c r="AE225" s="2" t="str">
        <f t="shared" si="122"/>
        <v>BROTHERSON</v>
      </c>
      <c r="AF225" s="2" t="str">
        <f t="shared" si="122"/>
        <v>Moetai, Charles</v>
      </c>
      <c r="AG225" s="2">
        <f>SUMIFS(Import!AG$2:AG$237,Import!$F$2:$F$237,$F225,Import!$G$2:$G$237,$G225)</f>
        <v>109</v>
      </c>
      <c r="AH225" s="2">
        <f>SUMIFS(Import!AH$2:AH$237,Import!$F$2:$F$237,$F225,Import!$G$2:$G$237,$G225)</f>
        <v>32.54</v>
      </c>
      <c r="AI225" s="2">
        <f>SUMIFS(Import!AI$2:AI$237,Import!$F$2:$F$237,$F225,Import!$G$2:$G$237,$G225)</f>
        <v>55.05</v>
      </c>
      <c r="AJ225" s="2">
        <f>SUMIFS(Import!AJ$2:AJ$237,Import!$F$2:$F$237,$F225,Import!$G$2:$G$237,$G225)</f>
        <v>0</v>
      </c>
      <c r="AK225" s="2">
        <f t="shared" si="123"/>
        <v>0</v>
      </c>
      <c r="AL225" s="2">
        <f t="shared" si="123"/>
        <v>0</v>
      </c>
      <c r="AM225" s="2">
        <f t="shared" si="123"/>
        <v>0</v>
      </c>
      <c r="AN225" s="2">
        <f>SUMIFS(Import!AN$2:AN$237,Import!$F$2:$F$237,$F225,Import!$G$2:$G$237,$G225)</f>
        <v>0</v>
      </c>
      <c r="AO225" s="2">
        <f>SUMIFS(Import!AO$2:AO$237,Import!$F$2:$F$237,$F225,Import!$G$2:$G$237,$G225)</f>
        <v>0</v>
      </c>
      <c r="AP225" s="2">
        <f>SUMIFS(Import!AP$2:AP$237,Import!$F$2:$F$237,$F225,Import!$G$2:$G$237,$G225)</f>
        <v>0</v>
      </c>
      <c r="AQ225" s="2">
        <f>SUMIFS(Import!AQ$2:AQ$237,Import!$F$2:$F$237,$F225,Import!$G$2:$G$237,$G225)</f>
        <v>0</v>
      </c>
      <c r="AR225" s="2">
        <f t="shared" si="124"/>
        <v>0</v>
      </c>
      <c r="AS225" s="2">
        <f t="shared" si="124"/>
        <v>0</v>
      </c>
      <c r="AT225" s="2">
        <f t="shared" si="124"/>
        <v>0</v>
      </c>
      <c r="AU225" s="2">
        <f>SUMIFS(Import!AU$2:AU$237,Import!$F$2:$F$237,$F225,Import!$G$2:$G$237,$G225)</f>
        <v>0</v>
      </c>
      <c r="AV225" s="2">
        <f>SUMIFS(Import!AV$2:AV$237,Import!$F$2:$F$237,$F225,Import!$G$2:$G$237,$G225)</f>
        <v>0</v>
      </c>
      <c r="AW225" s="2">
        <f>SUMIFS(Import!AW$2:AW$237,Import!$F$2:$F$237,$F225,Import!$G$2:$G$237,$G225)</f>
        <v>0</v>
      </c>
      <c r="AX225" s="2">
        <f>SUMIFS(Import!AX$2:AX$237,Import!$F$2:$F$237,$F225,Import!$G$2:$G$237,$G225)</f>
        <v>0</v>
      </c>
      <c r="AY225" s="2">
        <f t="shared" si="125"/>
        <v>0</v>
      </c>
      <c r="AZ225" s="2">
        <f t="shared" si="125"/>
        <v>0</v>
      </c>
      <c r="BA225" s="2">
        <f t="shared" si="125"/>
        <v>0</v>
      </c>
      <c r="BB225" s="2">
        <f>SUMIFS(Import!BB$2:BB$237,Import!$F$2:$F$237,$F225,Import!$G$2:$G$237,$G225)</f>
        <v>0</v>
      </c>
      <c r="BC225" s="2">
        <f>SUMIFS(Import!BC$2:BC$237,Import!$F$2:$F$237,$F225,Import!$G$2:$G$237,$G225)</f>
        <v>0</v>
      </c>
      <c r="BD225" s="2">
        <f>SUMIFS(Import!BD$2:BD$237,Import!$F$2:$F$237,$F225,Import!$G$2:$G$237,$G225)</f>
        <v>0</v>
      </c>
      <c r="BE225" s="2">
        <f>SUMIFS(Import!BE$2:BE$237,Import!$F$2:$F$237,$F225,Import!$G$2:$G$237,$G225)</f>
        <v>0</v>
      </c>
      <c r="BF225" s="2">
        <f t="shared" si="126"/>
        <v>0</v>
      </c>
      <c r="BG225" s="2">
        <f t="shared" si="126"/>
        <v>0</v>
      </c>
      <c r="BH225" s="2">
        <f t="shared" si="126"/>
        <v>0</v>
      </c>
      <c r="BI225" s="2">
        <f>SUMIFS(Import!BI$2:BI$237,Import!$F$2:$F$237,$F225,Import!$G$2:$G$237,$G225)</f>
        <v>0</v>
      </c>
      <c r="BJ225" s="2">
        <f>SUMIFS(Import!BJ$2:BJ$237,Import!$F$2:$F$237,$F225,Import!$G$2:$G$237,$G225)</f>
        <v>0</v>
      </c>
      <c r="BK225" s="2">
        <f>SUMIFS(Import!BK$2:BK$237,Import!$F$2:$F$237,$F225,Import!$G$2:$G$237,$G225)</f>
        <v>0</v>
      </c>
      <c r="BL225" s="2">
        <f>SUMIFS(Import!BL$2:BL$237,Import!$F$2:$F$237,$F225,Import!$G$2:$G$237,$G225)</f>
        <v>0</v>
      </c>
      <c r="BM225" s="2">
        <f t="shared" si="127"/>
        <v>0</v>
      </c>
      <c r="BN225" s="2">
        <f t="shared" si="127"/>
        <v>0</v>
      </c>
      <c r="BO225" s="2">
        <f t="shared" si="127"/>
        <v>0</v>
      </c>
      <c r="BP225" s="2">
        <f>SUMIFS(Import!BP$2:BP$237,Import!$F$2:$F$237,$F225,Import!$G$2:$G$237,$G225)</f>
        <v>0</v>
      </c>
      <c r="BQ225" s="2">
        <f>SUMIFS(Import!BQ$2:BQ$237,Import!$F$2:$F$237,$F225,Import!$G$2:$G$237,$G225)</f>
        <v>0</v>
      </c>
      <c r="BR225" s="2">
        <f>SUMIFS(Import!BR$2:BR$237,Import!$F$2:$F$237,$F225,Import!$G$2:$G$237,$G225)</f>
        <v>0</v>
      </c>
      <c r="BS225" s="2">
        <f>SUMIFS(Import!BS$2:BS$237,Import!$F$2:$F$237,$F225,Import!$G$2:$G$237,$G225)</f>
        <v>0</v>
      </c>
      <c r="BT225" s="2">
        <f t="shared" si="128"/>
        <v>0</v>
      </c>
      <c r="BU225" s="2">
        <f t="shared" si="128"/>
        <v>0</v>
      </c>
      <c r="BV225" s="2">
        <f t="shared" si="128"/>
        <v>0</v>
      </c>
      <c r="BW225" s="2">
        <f>SUMIFS(Import!BW$2:BW$237,Import!$F$2:$F$237,$F225,Import!$G$2:$G$237,$G225)</f>
        <v>0</v>
      </c>
      <c r="BX225" s="2">
        <f>SUMIFS(Import!BX$2:BX$237,Import!$F$2:$F$237,$F225,Import!$G$2:$G$237,$G225)</f>
        <v>0</v>
      </c>
      <c r="BY225" s="2">
        <f>SUMIFS(Import!BY$2:BY$237,Import!$F$2:$F$237,$F225,Import!$G$2:$G$237,$G225)</f>
        <v>0</v>
      </c>
      <c r="BZ225" s="2">
        <f>SUMIFS(Import!BZ$2:BZ$237,Import!$F$2:$F$237,$F225,Import!$G$2:$G$237,$G225)</f>
        <v>0</v>
      </c>
      <c r="CA225" s="2">
        <f t="shared" si="129"/>
        <v>0</v>
      </c>
      <c r="CB225" s="2">
        <f t="shared" si="129"/>
        <v>0</v>
      </c>
      <c r="CC225" s="2">
        <f t="shared" si="129"/>
        <v>0</v>
      </c>
      <c r="CD225" s="2">
        <f>SUMIFS(Import!CD$2:CD$237,Import!$F$2:$F$237,$F225,Import!$G$2:$G$237,$G225)</f>
        <v>0</v>
      </c>
      <c r="CE225" s="2">
        <f>SUMIFS(Import!CE$2:CE$237,Import!$F$2:$F$237,$F225,Import!$G$2:$G$237,$G225)</f>
        <v>0</v>
      </c>
      <c r="CF225" s="2">
        <f>SUMIFS(Import!CF$2:CF$237,Import!$F$2:$F$237,$F225,Import!$G$2:$G$237,$G225)</f>
        <v>0</v>
      </c>
      <c r="CG225" s="2">
        <f>SUMIFS(Import!CG$2:CG$237,Import!$F$2:$F$237,$F225,Import!$G$2:$G$237,$G225)</f>
        <v>0</v>
      </c>
      <c r="CH225" s="2">
        <f t="shared" si="130"/>
        <v>0</v>
      </c>
      <c r="CI225" s="2">
        <f t="shared" si="130"/>
        <v>0</v>
      </c>
      <c r="CJ225" s="2">
        <f t="shared" si="130"/>
        <v>0</v>
      </c>
      <c r="CK225" s="2">
        <f>SUMIFS(Import!CK$2:CK$237,Import!$F$2:$F$237,$F225,Import!$G$2:$G$237,$G225)</f>
        <v>0</v>
      </c>
      <c r="CL225" s="2">
        <f>SUMIFS(Import!CL$2:CL$237,Import!$F$2:$F$237,$F225,Import!$G$2:$G$237,$G225)</f>
        <v>0</v>
      </c>
      <c r="CM225" s="2">
        <f>SUMIFS(Import!CM$2:CM$237,Import!$F$2:$F$237,$F225,Import!$G$2:$G$237,$G225)</f>
        <v>0</v>
      </c>
      <c r="CN225" s="2">
        <f>SUMIFS(Import!CN$2:CN$237,Import!$F$2:$F$237,$F225,Import!$G$2:$G$237,$G225)</f>
        <v>0</v>
      </c>
      <c r="CO225" s="3">
        <f t="shared" si="131"/>
        <v>0</v>
      </c>
      <c r="CP225" s="3">
        <f t="shared" si="131"/>
        <v>0</v>
      </c>
      <c r="CQ225" s="3">
        <f t="shared" si="131"/>
        <v>0</v>
      </c>
      <c r="CR225" s="2">
        <f>SUMIFS(Import!CR$2:CR$237,Import!$F$2:$F$237,$F225,Import!$G$2:$G$237,$G225)</f>
        <v>0</v>
      </c>
      <c r="CS225" s="2">
        <f>SUMIFS(Import!CS$2:CS$237,Import!$F$2:$F$237,$F225,Import!$G$2:$G$237,$G225)</f>
        <v>0</v>
      </c>
      <c r="CT225" s="2">
        <f>SUMIFS(Import!CT$2:CT$237,Import!$F$2:$F$237,$F225,Import!$G$2:$G$237,$G225)</f>
        <v>0</v>
      </c>
    </row>
    <row r="226" spans="1:98" x14ac:dyDescent="0.25">
      <c r="A226" s="2" t="s">
        <v>38</v>
      </c>
      <c r="B226" s="2" t="s">
        <v>39</v>
      </c>
      <c r="C226" s="2">
        <v>1</v>
      </c>
      <c r="D226" s="2" t="s">
        <v>40</v>
      </c>
      <c r="E226" s="2">
        <v>55</v>
      </c>
      <c r="F226" s="2" t="s">
        <v>87</v>
      </c>
      <c r="G226" s="2">
        <v>1</v>
      </c>
      <c r="H226" s="2">
        <f>IF(SUMIFS(Import!H$2:H$237,Import!$F$2:$F$237,$F226,Import!$G$2:$G$237,$G226)=0,Data_T1!$H226,SUMIFS(Import!H$2:H$237,Import!$F$2:$F$237,$F226,Import!$G$2:$G$237,$G226))</f>
        <v>237</v>
      </c>
      <c r="I226" s="2">
        <f>SUMIFS(Import!I$2:I$237,Import!$F$2:$F$237,$F226,Import!$G$2:$G$237,$G226)</f>
        <v>116</v>
      </c>
      <c r="J226" s="2">
        <f>SUMIFS(Import!J$2:J$237,Import!$F$2:$F$237,$F226,Import!$G$2:$G$237,$G226)</f>
        <v>48.95</v>
      </c>
      <c r="K226" s="2">
        <f>SUMIFS(Import!K$2:K$237,Import!$F$2:$F$237,$F226,Import!$G$2:$G$237,$G226)</f>
        <v>121</v>
      </c>
      <c r="L226" s="2">
        <f>SUMIFS(Import!L$2:L$237,Import!$F$2:$F$237,$F226,Import!$G$2:$G$237,$G226)</f>
        <v>51.05</v>
      </c>
      <c r="M226" s="2">
        <f>SUMIFS(Import!M$2:M$237,Import!$F$2:$F$237,$F226,Import!$G$2:$G$237,$G226)</f>
        <v>5</v>
      </c>
      <c r="N226" s="2">
        <f>SUMIFS(Import!N$2:N$237,Import!$F$2:$F$237,$F226,Import!$G$2:$G$237,$G226)</f>
        <v>2.11</v>
      </c>
      <c r="O226" s="2">
        <f>SUMIFS(Import!O$2:O$237,Import!$F$2:$F$237,$F226,Import!$G$2:$G$237,$G226)</f>
        <v>4.13</v>
      </c>
      <c r="P226" s="2">
        <f>SUMIFS(Import!P$2:P$237,Import!$F$2:$F$237,$F226,Import!$G$2:$G$237,$G226)</f>
        <v>0</v>
      </c>
      <c r="Q226" s="2">
        <f>SUMIFS(Import!Q$2:Q$237,Import!$F$2:$F$237,$F226,Import!$G$2:$G$237,$G226)</f>
        <v>0</v>
      </c>
      <c r="R226" s="2">
        <f>SUMIFS(Import!R$2:R$237,Import!$F$2:$F$237,$F226,Import!$G$2:$G$237,$G226)</f>
        <v>0</v>
      </c>
      <c r="S226" s="2">
        <f>SUMIFS(Import!S$2:S$237,Import!$F$2:$F$237,$F226,Import!$G$2:$G$237,$G226)</f>
        <v>116</v>
      </c>
      <c r="T226" s="2">
        <f>SUMIFS(Import!T$2:T$237,Import!$F$2:$F$237,$F226,Import!$G$2:$G$237,$G226)</f>
        <v>48.95</v>
      </c>
      <c r="U226" s="2">
        <f>SUMIFS(Import!U$2:U$237,Import!$F$2:$F$237,$F226,Import!$G$2:$G$237,$G226)</f>
        <v>95.87</v>
      </c>
      <c r="V226" s="2">
        <f>SUMIFS(Import!V$2:V$237,Import!$F$2:$F$237,$F226,Import!$G$2:$G$237,$G226)</f>
        <v>1</v>
      </c>
      <c r="W226" s="2" t="str">
        <f t="shared" si="121"/>
        <v>M</v>
      </c>
      <c r="X226" s="2" t="str">
        <f t="shared" si="121"/>
        <v>GREIG</v>
      </c>
      <c r="Y226" s="2" t="str">
        <f t="shared" si="121"/>
        <v>Moana</v>
      </c>
      <c r="Z226" s="2">
        <f>SUMIFS(Import!Z$2:Z$237,Import!$F$2:$F$237,$F226,Import!$G$2:$G$237,$G226)</f>
        <v>29</v>
      </c>
      <c r="AA226" s="2">
        <f>SUMIFS(Import!AA$2:AA$237,Import!$F$2:$F$237,$F226,Import!$G$2:$G$237,$G226)</f>
        <v>12.24</v>
      </c>
      <c r="AB226" s="2">
        <f>SUMIFS(Import!AB$2:AB$237,Import!$F$2:$F$237,$F226,Import!$G$2:$G$237,$G226)</f>
        <v>25</v>
      </c>
      <c r="AC226" s="2">
        <f>SUMIFS(Import!AC$2:AC$237,Import!$F$2:$F$237,$F226,Import!$G$2:$G$237,$G226)</f>
        <v>3</v>
      </c>
      <c r="AD226" s="2" t="str">
        <f t="shared" si="122"/>
        <v>F</v>
      </c>
      <c r="AE226" s="2" t="str">
        <f t="shared" si="122"/>
        <v>SAGE</v>
      </c>
      <c r="AF226" s="2" t="str">
        <f t="shared" si="122"/>
        <v>Maina</v>
      </c>
      <c r="AG226" s="2">
        <f>SUMIFS(Import!AG$2:AG$237,Import!$F$2:$F$237,$F226,Import!$G$2:$G$237,$G226)</f>
        <v>87</v>
      </c>
      <c r="AH226" s="2">
        <f>SUMIFS(Import!AH$2:AH$237,Import!$F$2:$F$237,$F226,Import!$G$2:$G$237,$G226)</f>
        <v>36.71</v>
      </c>
      <c r="AI226" s="2">
        <f>SUMIFS(Import!AI$2:AI$237,Import!$F$2:$F$237,$F226,Import!$G$2:$G$237,$G226)</f>
        <v>75</v>
      </c>
      <c r="AJ226" s="2">
        <f>SUMIFS(Import!AJ$2:AJ$237,Import!$F$2:$F$237,$F226,Import!$G$2:$G$237,$G226)</f>
        <v>0</v>
      </c>
      <c r="AK226" s="2">
        <f t="shared" si="123"/>
        <v>0</v>
      </c>
      <c r="AL226" s="2">
        <f t="shared" si="123"/>
        <v>0</v>
      </c>
      <c r="AM226" s="2">
        <f t="shared" si="123"/>
        <v>0</v>
      </c>
      <c r="AN226" s="2">
        <f>SUMIFS(Import!AN$2:AN$237,Import!$F$2:$F$237,$F226,Import!$G$2:$G$237,$G226)</f>
        <v>0</v>
      </c>
      <c r="AO226" s="2">
        <f>SUMIFS(Import!AO$2:AO$237,Import!$F$2:$F$237,$F226,Import!$G$2:$G$237,$G226)</f>
        <v>0</v>
      </c>
      <c r="AP226" s="2">
        <f>SUMIFS(Import!AP$2:AP$237,Import!$F$2:$F$237,$F226,Import!$G$2:$G$237,$G226)</f>
        <v>0</v>
      </c>
      <c r="AQ226" s="2">
        <f>SUMIFS(Import!AQ$2:AQ$237,Import!$F$2:$F$237,$F226,Import!$G$2:$G$237,$G226)</f>
        <v>0</v>
      </c>
      <c r="AR226" s="2">
        <f t="shared" si="124"/>
        <v>0</v>
      </c>
      <c r="AS226" s="2">
        <f t="shared" si="124"/>
        <v>0</v>
      </c>
      <c r="AT226" s="2">
        <f t="shared" si="124"/>
        <v>0</v>
      </c>
      <c r="AU226" s="2">
        <f>SUMIFS(Import!AU$2:AU$237,Import!$F$2:$F$237,$F226,Import!$G$2:$G$237,$G226)</f>
        <v>0</v>
      </c>
      <c r="AV226" s="2">
        <f>SUMIFS(Import!AV$2:AV$237,Import!$F$2:$F$237,$F226,Import!$G$2:$G$237,$G226)</f>
        <v>0</v>
      </c>
      <c r="AW226" s="2">
        <f>SUMIFS(Import!AW$2:AW$237,Import!$F$2:$F$237,$F226,Import!$G$2:$G$237,$G226)</f>
        <v>0</v>
      </c>
      <c r="AX226" s="2">
        <f>SUMIFS(Import!AX$2:AX$237,Import!$F$2:$F$237,$F226,Import!$G$2:$G$237,$G226)</f>
        <v>0</v>
      </c>
      <c r="AY226" s="2">
        <f t="shared" si="125"/>
        <v>0</v>
      </c>
      <c r="AZ226" s="2">
        <f t="shared" si="125"/>
        <v>0</v>
      </c>
      <c r="BA226" s="2">
        <f t="shared" si="125"/>
        <v>0</v>
      </c>
      <c r="BB226" s="2">
        <f>SUMIFS(Import!BB$2:BB$237,Import!$F$2:$F$237,$F226,Import!$G$2:$G$237,$G226)</f>
        <v>0</v>
      </c>
      <c r="BC226" s="2">
        <f>SUMIFS(Import!BC$2:BC$237,Import!$F$2:$F$237,$F226,Import!$G$2:$G$237,$G226)</f>
        <v>0</v>
      </c>
      <c r="BD226" s="2">
        <f>SUMIFS(Import!BD$2:BD$237,Import!$F$2:$F$237,$F226,Import!$G$2:$G$237,$G226)</f>
        <v>0</v>
      </c>
      <c r="BE226" s="2">
        <f>SUMIFS(Import!BE$2:BE$237,Import!$F$2:$F$237,$F226,Import!$G$2:$G$237,$G226)</f>
        <v>0</v>
      </c>
      <c r="BF226" s="2">
        <f t="shared" si="126"/>
        <v>0</v>
      </c>
      <c r="BG226" s="2">
        <f t="shared" si="126"/>
        <v>0</v>
      </c>
      <c r="BH226" s="2">
        <f t="shared" si="126"/>
        <v>0</v>
      </c>
      <c r="BI226" s="2">
        <f>SUMIFS(Import!BI$2:BI$237,Import!$F$2:$F$237,$F226,Import!$G$2:$G$237,$G226)</f>
        <v>0</v>
      </c>
      <c r="BJ226" s="2">
        <f>SUMIFS(Import!BJ$2:BJ$237,Import!$F$2:$F$237,$F226,Import!$G$2:$G$237,$G226)</f>
        <v>0</v>
      </c>
      <c r="BK226" s="2">
        <f>SUMIFS(Import!BK$2:BK$237,Import!$F$2:$F$237,$F226,Import!$G$2:$G$237,$G226)</f>
        <v>0</v>
      </c>
      <c r="BL226" s="2">
        <f>SUMIFS(Import!BL$2:BL$237,Import!$F$2:$F$237,$F226,Import!$G$2:$G$237,$G226)</f>
        <v>0</v>
      </c>
      <c r="BM226" s="2">
        <f t="shared" si="127"/>
        <v>0</v>
      </c>
      <c r="BN226" s="2">
        <f t="shared" si="127"/>
        <v>0</v>
      </c>
      <c r="BO226" s="2">
        <f t="shared" si="127"/>
        <v>0</v>
      </c>
      <c r="BP226" s="2">
        <f>SUMIFS(Import!BP$2:BP$237,Import!$F$2:$F$237,$F226,Import!$G$2:$G$237,$G226)</f>
        <v>0</v>
      </c>
      <c r="BQ226" s="2">
        <f>SUMIFS(Import!BQ$2:BQ$237,Import!$F$2:$F$237,$F226,Import!$G$2:$G$237,$G226)</f>
        <v>0</v>
      </c>
      <c r="BR226" s="2">
        <f>SUMIFS(Import!BR$2:BR$237,Import!$F$2:$F$237,$F226,Import!$G$2:$G$237,$G226)</f>
        <v>0</v>
      </c>
      <c r="BS226" s="2">
        <f>SUMIFS(Import!BS$2:BS$237,Import!$F$2:$F$237,$F226,Import!$G$2:$G$237,$G226)</f>
        <v>0</v>
      </c>
      <c r="BT226" s="2">
        <f t="shared" si="128"/>
        <v>0</v>
      </c>
      <c r="BU226" s="2">
        <f t="shared" si="128"/>
        <v>0</v>
      </c>
      <c r="BV226" s="2">
        <f t="shared" si="128"/>
        <v>0</v>
      </c>
      <c r="BW226" s="2">
        <f>SUMIFS(Import!BW$2:BW$237,Import!$F$2:$F$237,$F226,Import!$G$2:$G$237,$G226)</f>
        <v>0</v>
      </c>
      <c r="BX226" s="2">
        <f>SUMIFS(Import!BX$2:BX$237,Import!$F$2:$F$237,$F226,Import!$G$2:$G$237,$G226)</f>
        <v>0</v>
      </c>
      <c r="BY226" s="2">
        <f>SUMIFS(Import!BY$2:BY$237,Import!$F$2:$F$237,$F226,Import!$G$2:$G$237,$G226)</f>
        <v>0</v>
      </c>
      <c r="BZ226" s="2">
        <f>SUMIFS(Import!BZ$2:BZ$237,Import!$F$2:$F$237,$F226,Import!$G$2:$G$237,$G226)</f>
        <v>0</v>
      </c>
      <c r="CA226" s="2">
        <f t="shared" si="129"/>
        <v>0</v>
      </c>
      <c r="CB226" s="2">
        <f t="shared" si="129"/>
        <v>0</v>
      </c>
      <c r="CC226" s="2">
        <f t="shared" si="129"/>
        <v>0</v>
      </c>
      <c r="CD226" s="2">
        <f>SUMIFS(Import!CD$2:CD$237,Import!$F$2:$F$237,$F226,Import!$G$2:$G$237,$G226)</f>
        <v>0</v>
      </c>
      <c r="CE226" s="2">
        <f>SUMIFS(Import!CE$2:CE$237,Import!$F$2:$F$237,$F226,Import!$G$2:$G$237,$G226)</f>
        <v>0</v>
      </c>
      <c r="CF226" s="2">
        <f>SUMIFS(Import!CF$2:CF$237,Import!$F$2:$F$237,$F226,Import!$G$2:$G$237,$G226)</f>
        <v>0</v>
      </c>
      <c r="CG226" s="2">
        <f>SUMIFS(Import!CG$2:CG$237,Import!$F$2:$F$237,$F226,Import!$G$2:$G$237,$G226)</f>
        <v>0</v>
      </c>
      <c r="CH226" s="2">
        <f t="shared" si="130"/>
        <v>0</v>
      </c>
      <c r="CI226" s="2">
        <f t="shared" si="130"/>
        <v>0</v>
      </c>
      <c r="CJ226" s="2">
        <f t="shared" si="130"/>
        <v>0</v>
      </c>
      <c r="CK226" s="2">
        <f>SUMIFS(Import!CK$2:CK$237,Import!$F$2:$F$237,$F226,Import!$G$2:$G$237,$G226)</f>
        <v>0</v>
      </c>
      <c r="CL226" s="2">
        <f>SUMIFS(Import!CL$2:CL$237,Import!$F$2:$F$237,$F226,Import!$G$2:$G$237,$G226)</f>
        <v>0</v>
      </c>
      <c r="CM226" s="2">
        <f>SUMIFS(Import!CM$2:CM$237,Import!$F$2:$F$237,$F226,Import!$G$2:$G$237,$G226)</f>
        <v>0</v>
      </c>
      <c r="CN226" s="2">
        <f>SUMIFS(Import!CN$2:CN$237,Import!$F$2:$F$237,$F226,Import!$G$2:$G$237,$G226)</f>
        <v>0</v>
      </c>
      <c r="CO226" s="3">
        <f t="shared" si="131"/>
        <v>0</v>
      </c>
      <c r="CP226" s="3">
        <f t="shared" si="131"/>
        <v>0</v>
      </c>
      <c r="CQ226" s="3">
        <f t="shared" si="131"/>
        <v>0</v>
      </c>
      <c r="CR226" s="2">
        <f>SUMIFS(Import!CR$2:CR$237,Import!$F$2:$F$237,$F226,Import!$G$2:$G$237,$G226)</f>
        <v>0</v>
      </c>
      <c r="CS226" s="2">
        <f>SUMIFS(Import!CS$2:CS$237,Import!$F$2:$F$237,$F226,Import!$G$2:$G$237,$G226)</f>
        <v>0</v>
      </c>
      <c r="CT226" s="2">
        <f>SUMIFS(Import!CT$2:CT$237,Import!$F$2:$F$237,$F226,Import!$G$2:$G$237,$G226)</f>
        <v>0</v>
      </c>
    </row>
    <row r="227" spans="1:98" x14ac:dyDescent="0.25">
      <c r="A227" s="2" t="s">
        <v>38</v>
      </c>
      <c r="B227" s="2" t="s">
        <v>39</v>
      </c>
      <c r="C227" s="2">
        <v>1</v>
      </c>
      <c r="D227" s="2" t="s">
        <v>40</v>
      </c>
      <c r="E227" s="2">
        <v>56</v>
      </c>
      <c r="F227" s="2" t="s">
        <v>88</v>
      </c>
      <c r="G227" s="2">
        <v>1</v>
      </c>
      <c r="H227" s="2">
        <f>IF(SUMIFS(Import!H$2:H$237,Import!$F$2:$F$237,$F227,Import!$G$2:$G$237,$G227)=0,Data_T1!$H227,SUMIFS(Import!H$2:H$237,Import!$F$2:$F$237,$F227,Import!$G$2:$G$237,$G227))</f>
        <v>264</v>
      </c>
      <c r="I227" s="2">
        <f>SUMIFS(Import!I$2:I$237,Import!$F$2:$F$237,$F227,Import!$G$2:$G$237,$G227)</f>
        <v>81</v>
      </c>
      <c r="J227" s="2">
        <f>SUMIFS(Import!J$2:J$237,Import!$F$2:$F$237,$F227,Import!$G$2:$G$237,$G227)</f>
        <v>30.68</v>
      </c>
      <c r="K227" s="2">
        <f>SUMIFS(Import!K$2:K$237,Import!$F$2:$F$237,$F227,Import!$G$2:$G$237,$G227)</f>
        <v>183</v>
      </c>
      <c r="L227" s="2">
        <f>SUMIFS(Import!L$2:L$237,Import!$F$2:$F$237,$F227,Import!$G$2:$G$237,$G227)</f>
        <v>69.319999999999993</v>
      </c>
      <c r="M227" s="2">
        <f>SUMIFS(Import!M$2:M$237,Import!$F$2:$F$237,$F227,Import!$G$2:$G$237,$G227)</f>
        <v>0</v>
      </c>
      <c r="N227" s="2">
        <f>SUMIFS(Import!N$2:N$237,Import!$F$2:$F$237,$F227,Import!$G$2:$G$237,$G227)</f>
        <v>0</v>
      </c>
      <c r="O227" s="2">
        <f>SUMIFS(Import!O$2:O$237,Import!$F$2:$F$237,$F227,Import!$G$2:$G$237,$G227)</f>
        <v>0</v>
      </c>
      <c r="P227" s="2">
        <f>SUMIFS(Import!P$2:P$237,Import!$F$2:$F$237,$F227,Import!$G$2:$G$237,$G227)</f>
        <v>3</v>
      </c>
      <c r="Q227" s="2">
        <f>SUMIFS(Import!Q$2:Q$237,Import!$F$2:$F$237,$F227,Import!$G$2:$G$237,$G227)</f>
        <v>1.1399999999999999</v>
      </c>
      <c r="R227" s="2">
        <f>SUMIFS(Import!R$2:R$237,Import!$F$2:$F$237,$F227,Import!$G$2:$G$237,$G227)</f>
        <v>1.64</v>
      </c>
      <c r="S227" s="2">
        <f>SUMIFS(Import!S$2:S$237,Import!$F$2:$F$237,$F227,Import!$G$2:$G$237,$G227)</f>
        <v>180</v>
      </c>
      <c r="T227" s="2">
        <f>SUMIFS(Import!T$2:T$237,Import!$F$2:$F$237,$F227,Import!$G$2:$G$237,$G227)</f>
        <v>68.180000000000007</v>
      </c>
      <c r="U227" s="2">
        <f>SUMIFS(Import!U$2:U$237,Import!$F$2:$F$237,$F227,Import!$G$2:$G$237,$G227)</f>
        <v>98.36</v>
      </c>
      <c r="V227" s="2">
        <f>SUMIFS(Import!V$2:V$237,Import!$F$2:$F$237,$F227,Import!$G$2:$G$237,$G227)</f>
        <v>1</v>
      </c>
      <c r="W227" s="2" t="str">
        <f t="shared" si="121"/>
        <v>M</v>
      </c>
      <c r="X227" s="2" t="str">
        <f t="shared" si="121"/>
        <v>GREIG</v>
      </c>
      <c r="Y227" s="2" t="str">
        <f t="shared" si="121"/>
        <v>Moana</v>
      </c>
      <c r="Z227" s="2">
        <f>SUMIFS(Import!Z$2:Z$237,Import!$F$2:$F$237,$F227,Import!$G$2:$G$237,$G227)</f>
        <v>36</v>
      </c>
      <c r="AA227" s="2">
        <f>SUMIFS(Import!AA$2:AA$237,Import!$F$2:$F$237,$F227,Import!$G$2:$G$237,$G227)</f>
        <v>13.64</v>
      </c>
      <c r="AB227" s="2">
        <f>SUMIFS(Import!AB$2:AB$237,Import!$F$2:$F$237,$F227,Import!$G$2:$G$237,$G227)</f>
        <v>20</v>
      </c>
      <c r="AC227" s="2">
        <f>SUMIFS(Import!AC$2:AC$237,Import!$F$2:$F$237,$F227,Import!$G$2:$G$237,$G227)</f>
        <v>3</v>
      </c>
      <c r="AD227" s="2" t="str">
        <f t="shared" si="122"/>
        <v>F</v>
      </c>
      <c r="AE227" s="2" t="str">
        <f t="shared" si="122"/>
        <v>SAGE</v>
      </c>
      <c r="AF227" s="2" t="str">
        <f t="shared" si="122"/>
        <v>Maina</v>
      </c>
      <c r="AG227" s="2">
        <f>SUMIFS(Import!AG$2:AG$237,Import!$F$2:$F$237,$F227,Import!$G$2:$G$237,$G227)</f>
        <v>144</v>
      </c>
      <c r="AH227" s="2">
        <f>SUMIFS(Import!AH$2:AH$237,Import!$F$2:$F$237,$F227,Import!$G$2:$G$237,$G227)</f>
        <v>54.55</v>
      </c>
      <c r="AI227" s="2">
        <f>SUMIFS(Import!AI$2:AI$237,Import!$F$2:$F$237,$F227,Import!$G$2:$G$237,$G227)</f>
        <v>80</v>
      </c>
      <c r="AJ227" s="2">
        <f>SUMIFS(Import!AJ$2:AJ$237,Import!$F$2:$F$237,$F227,Import!$G$2:$G$237,$G227)</f>
        <v>0</v>
      </c>
      <c r="AK227" s="2">
        <f t="shared" si="123"/>
        <v>0</v>
      </c>
      <c r="AL227" s="2">
        <f t="shared" si="123"/>
        <v>0</v>
      </c>
      <c r="AM227" s="2">
        <f t="shared" si="123"/>
        <v>0</v>
      </c>
      <c r="AN227" s="2">
        <f>SUMIFS(Import!AN$2:AN$237,Import!$F$2:$F$237,$F227,Import!$G$2:$G$237,$G227)</f>
        <v>0</v>
      </c>
      <c r="AO227" s="2">
        <f>SUMIFS(Import!AO$2:AO$237,Import!$F$2:$F$237,$F227,Import!$G$2:$G$237,$G227)</f>
        <v>0</v>
      </c>
      <c r="AP227" s="2">
        <f>SUMIFS(Import!AP$2:AP$237,Import!$F$2:$F$237,$F227,Import!$G$2:$G$237,$G227)</f>
        <v>0</v>
      </c>
      <c r="AQ227" s="2">
        <f>SUMIFS(Import!AQ$2:AQ$237,Import!$F$2:$F$237,$F227,Import!$G$2:$G$237,$G227)</f>
        <v>0</v>
      </c>
      <c r="AR227" s="2">
        <f t="shared" si="124"/>
        <v>0</v>
      </c>
      <c r="AS227" s="2">
        <f t="shared" si="124"/>
        <v>0</v>
      </c>
      <c r="AT227" s="2">
        <f t="shared" si="124"/>
        <v>0</v>
      </c>
      <c r="AU227" s="2">
        <f>SUMIFS(Import!AU$2:AU$237,Import!$F$2:$F$237,$F227,Import!$G$2:$G$237,$G227)</f>
        <v>0</v>
      </c>
      <c r="AV227" s="2">
        <f>SUMIFS(Import!AV$2:AV$237,Import!$F$2:$F$237,$F227,Import!$G$2:$G$237,$G227)</f>
        <v>0</v>
      </c>
      <c r="AW227" s="2">
        <f>SUMIFS(Import!AW$2:AW$237,Import!$F$2:$F$237,$F227,Import!$G$2:$G$237,$G227)</f>
        <v>0</v>
      </c>
      <c r="AX227" s="2">
        <f>SUMIFS(Import!AX$2:AX$237,Import!$F$2:$F$237,$F227,Import!$G$2:$G$237,$G227)</f>
        <v>0</v>
      </c>
      <c r="AY227" s="2">
        <f t="shared" si="125"/>
        <v>0</v>
      </c>
      <c r="AZ227" s="2">
        <f t="shared" si="125"/>
        <v>0</v>
      </c>
      <c r="BA227" s="2">
        <f t="shared" si="125"/>
        <v>0</v>
      </c>
      <c r="BB227" s="2">
        <f>SUMIFS(Import!BB$2:BB$237,Import!$F$2:$F$237,$F227,Import!$G$2:$G$237,$G227)</f>
        <v>0</v>
      </c>
      <c r="BC227" s="2">
        <f>SUMIFS(Import!BC$2:BC$237,Import!$F$2:$F$237,$F227,Import!$G$2:$G$237,$G227)</f>
        <v>0</v>
      </c>
      <c r="BD227" s="2">
        <f>SUMIFS(Import!BD$2:BD$237,Import!$F$2:$F$237,$F227,Import!$G$2:$G$237,$G227)</f>
        <v>0</v>
      </c>
      <c r="BE227" s="2">
        <f>SUMIFS(Import!BE$2:BE$237,Import!$F$2:$F$237,$F227,Import!$G$2:$G$237,$G227)</f>
        <v>0</v>
      </c>
      <c r="BF227" s="2">
        <f t="shared" si="126"/>
        <v>0</v>
      </c>
      <c r="BG227" s="2">
        <f t="shared" si="126"/>
        <v>0</v>
      </c>
      <c r="BH227" s="2">
        <f t="shared" si="126"/>
        <v>0</v>
      </c>
      <c r="BI227" s="2">
        <f>SUMIFS(Import!BI$2:BI$237,Import!$F$2:$F$237,$F227,Import!$G$2:$G$237,$G227)</f>
        <v>0</v>
      </c>
      <c r="BJ227" s="2">
        <f>SUMIFS(Import!BJ$2:BJ$237,Import!$F$2:$F$237,$F227,Import!$G$2:$G$237,$G227)</f>
        <v>0</v>
      </c>
      <c r="BK227" s="2">
        <f>SUMIFS(Import!BK$2:BK$237,Import!$F$2:$F$237,$F227,Import!$G$2:$G$237,$G227)</f>
        <v>0</v>
      </c>
      <c r="BL227" s="2">
        <f>SUMIFS(Import!BL$2:BL$237,Import!$F$2:$F$237,$F227,Import!$G$2:$G$237,$G227)</f>
        <v>0</v>
      </c>
      <c r="BM227" s="2">
        <f t="shared" si="127"/>
        <v>0</v>
      </c>
      <c r="BN227" s="2">
        <f t="shared" si="127"/>
        <v>0</v>
      </c>
      <c r="BO227" s="2">
        <f t="shared" si="127"/>
        <v>0</v>
      </c>
      <c r="BP227" s="2">
        <f>SUMIFS(Import!BP$2:BP$237,Import!$F$2:$F$237,$F227,Import!$G$2:$G$237,$G227)</f>
        <v>0</v>
      </c>
      <c r="BQ227" s="2">
        <f>SUMIFS(Import!BQ$2:BQ$237,Import!$F$2:$F$237,$F227,Import!$G$2:$G$237,$G227)</f>
        <v>0</v>
      </c>
      <c r="BR227" s="2">
        <f>SUMIFS(Import!BR$2:BR$237,Import!$F$2:$F$237,$F227,Import!$G$2:$G$237,$G227)</f>
        <v>0</v>
      </c>
      <c r="BS227" s="2">
        <f>SUMIFS(Import!BS$2:BS$237,Import!$F$2:$F$237,$F227,Import!$G$2:$G$237,$G227)</f>
        <v>0</v>
      </c>
      <c r="BT227" s="2">
        <f t="shared" si="128"/>
        <v>0</v>
      </c>
      <c r="BU227" s="2">
        <f t="shared" si="128"/>
        <v>0</v>
      </c>
      <c r="BV227" s="2">
        <f t="shared" si="128"/>
        <v>0</v>
      </c>
      <c r="BW227" s="2">
        <f>SUMIFS(Import!BW$2:BW$237,Import!$F$2:$F$237,$F227,Import!$G$2:$G$237,$G227)</f>
        <v>0</v>
      </c>
      <c r="BX227" s="2">
        <f>SUMIFS(Import!BX$2:BX$237,Import!$F$2:$F$237,$F227,Import!$G$2:$G$237,$G227)</f>
        <v>0</v>
      </c>
      <c r="BY227" s="2">
        <f>SUMIFS(Import!BY$2:BY$237,Import!$F$2:$F$237,$F227,Import!$G$2:$G$237,$G227)</f>
        <v>0</v>
      </c>
      <c r="BZ227" s="2">
        <f>SUMIFS(Import!BZ$2:BZ$237,Import!$F$2:$F$237,$F227,Import!$G$2:$G$237,$G227)</f>
        <v>0</v>
      </c>
      <c r="CA227" s="2">
        <f t="shared" si="129"/>
        <v>0</v>
      </c>
      <c r="CB227" s="2">
        <f t="shared" si="129"/>
        <v>0</v>
      </c>
      <c r="CC227" s="2">
        <f t="shared" si="129"/>
        <v>0</v>
      </c>
      <c r="CD227" s="2">
        <f>SUMIFS(Import!CD$2:CD$237,Import!$F$2:$F$237,$F227,Import!$G$2:$G$237,$G227)</f>
        <v>0</v>
      </c>
      <c r="CE227" s="2">
        <f>SUMIFS(Import!CE$2:CE$237,Import!$F$2:$F$237,$F227,Import!$G$2:$G$237,$G227)</f>
        <v>0</v>
      </c>
      <c r="CF227" s="2">
        <f>SUMIFS(Import!CF$2:CF$237,Import!$F$2:$F$237,$F227,Import!$G$2:$G$237,$G227)</f>
        <v>0</v>
      </c>
      <c r="CG227" s="2">
        <f>SUMIFS(Import!CG$2:CG$237,Import!$F$2:$F$237,$F227,Import!$G$2:$G$237,$G227)</f>
        <v>0</v>
      </c>
      <c r="CH227" s="2">
        <f t="shared" si="130"/>
        <v>0</v>
      </c>
      <c r="CI227" s="2">
        <f t="shared" si="130"/>
        <v>0</v>
      </c>
      <c r="CJ227" s="2">
        <f t="shared" si="130"/>
        <v>0</v>
      </c>
      <c r="CK227" s="2">
        <f>SUMIFS(Import!CK$2:CK$237,Import!$F$2:$F$237,$F227,Import!$G$2:$G$237,$G227)</f>
        <v>0</v>
      </c>
      <c r="CL227" s="2">
        <f>SUMIFS(Import!CL$2:CL$237,Import!$F$2:$F$237,$F227,Import!$G$2:$G$237,$G227)</f>
        <v>0</v>
      </c>
      <c r="CM227" s="2">
        <f>SUMIFS(Import!CM$2:CM$237,Import!$F$2:$F$237,$F227,Import!$G$2:$G$237,$G227)</f>
        <v>0</v>
      </c>
      <c r="CN227" s="2">
        <f>SUMIFS(Import!CN$2:CN$237,Import!$F$2:$F$237,$F227,Import!$G$2:$G$237,$G227)</f>
        <v>0</v>
      </c>
      <c r="CO227" s="3">
        <f t="shared" si="131"/>
        <v>0</v>
      </c>
      <c r="CP227" s="3">
        <f t="shared" si="131"/>
        <v>0</v>
      </c>
      <c r="CQ227" s="3">
        <f t="shared" si="131"/>
        <v>0</v>
      </c>
      <c r="CR227" s="2">
        <f>SUMIFS(Import!CR$2:CR$237,Import!$F$2:$F$237,$F227,Import!$G$2:$G$237,$G227)</f>
        <v>0</v>
      </c>
      <c r="CS227" s="2">
        <f>SUMIFS(Import!CS$2:CS$237,Import!$F$2:$F$237,$F227,Import!$G$2:$G$237,$G227)</f>
        <v>0</v>
      </c>
      <c r="CT227" s="2">
        <f>SUMIFS(Import!CT$2:CT$237,Import!$F$2:$F$237,$F227,Import!$G$2:$G$237,$G227)</f>
        <v>0</v>
      </c>
    </row>
    <row r="228" spans="1:98" x14ac:dyDescent="0.25">
      <c r="A228" s="2" t="s">
        <v>38</v>
      </c>
      <c r="B228" s="2" t="s">
        <v>39</v>
      </c>
      <c r="C228" s="2">
        <v>1</v>
      </c>
      <c r="D228" s="2" t="s">
        <v>40</v>
      </c>
      <c r="E228" s="2">
        <v>56</v>
      </c>
      <c r="F228" s="2" t="s">
        <v>88</v>
      </c>
      <c r="G228" s="2">
        <v>2</v>
      </c>
      <c r="H228" s="2">
        <f>IF(SUMIFS(Import!H$2:H$237,Import!$F$2:$F$237,$F228,Import!$G$2:$G$237,$G228)=0,Data_T1!$H228,SUMIFS(Import!H$2:H$237,Import!$F$2:$F$237,$F228,Import!$G$2:$G$237,$G228))</f>
        <v>261</v>
      </c>
      <c r="I228" s="2">
        <f>SUMIFS(Import!I$2:I$237,Import!$F$2:$F$237,$F228,Import!$G$2:$G$237,$G228)</f>
        <v>57</v>
      </c>
      <c r="J228" s="2">
        <f>SUMIFS(Import!J$2:J$237,Import!$F$2:$F$237,$F228,Import!$G$2:$G$237,$G228)</f>
        <v>21.84</v>
      </c>
      <c r="K228" s="2">
        <f>SUMIFS(Import!K$2:K$237,Import!$F$2:$F$237,$F228,Import!$G$2:$G$237,$G228)</f>
        <v>204</v>
      </c>
      <c r="L228" s="2">
        <f>SUMIFS(Import!L$2:L$237,Import!$F$2:$F$237,$F228,Import!$G$2:$G$237,$G228)</f>
        <v>78.16</v>
      </c>
      <c r="M228" s="2">
        <f>SUMIFS(Import!M$2:M$237,Import!$F$2:$F$237,$F228,Import!$G$2:$G$237,$G228)</f>
        <v>0</v>
      </c>
      <c r="N228" s="2">
        <f>SUMIFS(Import!N$2:N$237,Import!$F$2:$F$237,$F228,Import!$G$2:$G$237,$G228)</f>
        <v>0</v>
      </c>
      <c r="O228" s="2">
        <f>SUMIFS(Import!O$2:O$237,Import!$F$2:$F$237,$F228,Import!$G$2:$G$237,$G228)</f>
        <v>0</v>
      </c>
      <c r="P228" s="2">
        <f>SUMIFS(Import!P$2:P$237,Import!$F$2:$F$237,$F228,Import!$G$2:$G$237,$G228)</f>
        <v>3</v>
      </c>
      <c r="Q228" s="2">
        <f>SUMIFS(Import!Q$2:Q$237,Import!$F$2:$F$237,$F228,Import!$G$2:$G$237,$G228)</f>
        <v>1.1499999999999999</v>
      </c>
      <c r="R228" s="2">
        <f>SUMIFS(Import!R$2:R$237,Import!$F$2:$F$237,$F228,Import!$G$2:$G$237,$G228)</f>
        <v>1.47</v>
      </c>
      <c r="S228" s="2">
        <f>SUMIFS(Import!S$2:S$237,Import!$F$2:$F$237,$F228,Import!$G$2:$G$237,$G228)</f>
        <v>201</v>
      </c>
      <c r="T228" s="2">
        <f>SUMIFS(Import!T$2:T$237,Import!$F$2:$F$237,$F228,Import!$G$2:$G$237,$G228)</f>
        <v>77.010000000000005</v>
      </c>
      <c r="U228" s="2">
        <f>SUMIFS(Import!U$2:U$237,Import!$F$2:$F$237,$F228,Import!$G$2:$G$237,$G228)</f>
        <v>98.53</v>
      </c>
      <c r="V228" s="2">
        <f>SUMIFS(Import!V$2:V$237,Import!$F$2:$F$237,$F228,Import!$G$2:$G$237,$G228)</f>
        <v>1</v>
      </c>
      <c r="W228" s="2" t="str">
        <f t="shared" si="121"/>
        <v>M</v>
      </c>
      <c r="X228" s="2" t="str">
        <f t="shared" si="121"/>
        <v>GREIG</v>
      </c>
      <c r="Y228" s="2" t="str">
        <f t="shared" si="121"/>
        <v>Moana</v>
      </c>
      <c r="Z228" s="2">
        <f>SUMIFS(Import!Z$2:Z$237,Import!$F$2:$F$237,$F228,Import!$G$2:$G$237,$G228)</f>
        <v>21</v>
      </c>
      <c r="AA228" s="2">
        <f>SUMIFS(Import!AA$2:AA$237,Import!$F$2:$F$237,$F228,Import!$G$2:$G$237,$G228)</f>
        <v>8.0500000000000007</v>
      </c>
      <c r="AB228" s="2">
        <f>SUMIFS(Import!AB$2:AB$237,Import!$F$2:$F$237,$F228,Import!$G$2:$G$237,$G228)</f>
        <v>10.45</v>
      </c>
      <c r="AC228" s="2">
        <f>SUMIFS(Import!AC$2:AC$237,Import!$F$2:$F$237,$F228,Import!$G$2:$G$237,$G228)</f>
        <v>3</v>
      </c>
      <c r="AD228" s="2" t="str">
        <f t="shared" si="122"/>
        <v>F</v>
      </c>
      <c r="AE228" s="2" t="str">
        <f t="shared" si="122"/>
        <v>SAGE</v>
      </c>
      <c r="AF228" s="2" t="str">
        <f t="shared" si="122"/>
        <v>Maina</v>
      </c>
      <c r="AG228" s="2">
        <f>SUMIFS(Import!AG$2:AG$237,Import!$F$2:$F$237,$F228,Import!$G$2:$G$237,$G228)</f>
        <v>180</v>
      </c>
      <c r="AH228" s="2">
        <f>SUMIFS(Import!AH$2:AH$237,Import!$F$2:$F$237,$F228,Import!$G$2:$G$237,$G228)</f>
        <v>68.97</v>
      </c>
      <c r="AI228" s="2">
        <f>SUMIFS(Import!AI$2:AI$237,Import!$F$2:$F$237,$F228,Import!$G$2:$G$237,$G228)</f>
        <v>89.55</v>
      </c>
      <c r="AJ228" s="2">
        <f>SUMIFS(Import!AJ$2:AJ$237,Import!$F$2:$F$237,$F228,Import!$G$2:$G$237,$G228)</f>
        <v>0</v>
      </c>
      <c r="AK228" s="2">
        <f t="shared" si="123"/>
        <v>0</v>
      </c>
      <c r="AL228" s="2">
        <f t="shared" si="123"/>
        <v>0</v>
      </c>
      <c r="AM228" s="2">
        <f t="shared" si="123"/>
        <v>0</v>
      </c>
      <c r="AN228" s="2">
        <f>SUMIFS(Import!AN$2:AN$237,Import!$F$2:$F$237,$F228,Import!$G$2:$G$237,$G228)</f>
        <v>0</v>
      </c>
      <c r="AO228" s="2">
        <f>SUMIFS(Import!AO$2:AO$237,Import!$F$2:$F$237,$F228,Import!$G$2:$G$237,$G228)</f>
        <v>0</v>
      </c>
      <c r="AP228" s="2">
        <f>SUMIFS(Import!AP$2:AP$237,Import!$F$2:$F$237,$F228,Import!$G$2:$G$237,$G228)</f>
        <v>0</v>
      </c>
      <c r="AQ228" s="2">
        <f>SUMIFS(Import!AQ$2:AQ$237,Import!$F$2:$F$237,$F228,Import!$G$2:$G$237,$G228)</f>
        <v>0</v>
      </c>
      <c r="AR228" s="2">
        <f t="shared" si="124"/>
        <v>0</v>
      </c>
      <c r="AS228" s="2">
        <f t="shared" si="124"/>
        <v>0</v>
      </c>
      <c r="AT228" s="2">
        <f t="shared" si="124"/>
        <v>0</v>
      </c>
      <c r="AU228" s="2">
        <f>SUMIFS(Import!AU$2:AU$237,Import!$F$2:$F$237,$F228,Import!$G$2:$G$237,$G228)</f>
        <v>0</v>
      </c>
      <c r="AV228" s="2">
        <f>SUMIFS(Import!AV$2:AV$237,Import!$F$2:$F$237,$F228,Import!$G$2:$G$237,$G228)</f>
        <v>0</v>
      </c>
      <c r="AW228" s="2">
        <f>SUMIFS(Import!AW$2:AW$237,Import!$F$2:$F$237,$F228,Import!$G$2:$G$237,$G228)</f>
        <v>0</v>
      </c>
      <c r="AX228" s="2">
        <f>SUMIFS(Import!AX$2:AX$237,Import!$F$2:$F$237,$F228,Import!$G$2:$G$237,$G228)</f>
        <v>0</v>
      </c>
      <c r="AY228" s="2">
        <f t="shared" si="125"/>
        <v>0</v>
      </c>
      <c r="AZ228" s="2">
        <f t="shared" si="125"/>
        <v>0</v>
      </c>
      <c r="BA228" s="2">
        <f t="shared" si="125"/>
        <v>0</v>
      </c>
      <c r="BB228" s="2">
        <f>SUMIFS(Import!BB$2:BB$237,Import!$F$2:$F$237,$F228,Import!$G$2:$G$237,$G228)</f>
        <v>0</v>
      </c>
      <c r="BC228" s="2">
        <f>SUMIFS(Import!BC$2:BC$237,Import!$F$2:$F$237,$F228,Import!$G$2:$G$237,$G228)</f>
        <v>0</v>
      </c>
      <c r="BD228" s="2">
        <f>SUMIFS(Import!BD$2:BD$237,Import!$F$2:$F$237,$F228,Import!$G$2:$G$237,$G228)</f>
        <v>0</v>
      </c>
      <c r="BE228" s="2">
        <f>SUMIFS(Import!BE$2:BE$237,Import!$F$2:$F$237,$F228,Import!$G$2:$G$237,$G228)</f>
        <v>0</v>
      </c>
      <c r="BF228" s="2">
        <f t="shared" si="126"/>
        <v>0</v>
      </c>
      <c r="BG228" s="2">
        <f t="shared" si="126"/>
        <v>0</v>
      </c>
      <c r="BH228" s="2">
        <f t="shared" si="126"/>
        <v>0</v>
      </c>
      <c r="BI228" s="2">
        <f>SUMIFS(Import!BI$2:BI$237,Import!$F$2:$F$237,$F228,Import!$G$2:$G$237,$G228)</f>
        <v>0</v>
      </c>
      <c r="BJ228" s="2">
        <f>SUMIFS(Import!BJ$2:BJ$237,Import!$F$2:$F$237,$F228,Import!$G$2:$G$237,$G228)</f>
        <v>0</v>
      </c>
      <c r="BK228" s="2">
        <f>SUMIFS(Import!BK$2:BK$237,Import!$F$2:$F$237,$F228,Import!$G$2:$G$237,$G228)</f>
        <v>0</v>
      </c>
      <c r="BL228" s="2">
        <f>SUMIFS(Import!BL$2:BL$237,Import!$F$2:$F$237,$F228,Import!$G$2:$G$237,$G228)</f>
        <v>0</v>
      </c>
      <c r="BM228" s="2">
        <f t="shared" si="127"/>
        <v>0</v>
      </c>
      <c r="BN228" s="2">
        <f t="shared" si="127"/>
        <v>0</v>
      </c>
      <c r="BO228" s="2">
        <f t="shared" si="127"/>
        <v>0</v>
      </c>
      <c r="BP228" s="2">
        <f>SUMIFS(Import!BP$2:BP$237,Import!$F$2:$F$237,$F228,Import!$G$2:$G$237,$G228)</f>
        <v>0</v>
      </c>
      <c r="BQ228" s="2">
        <f>SUMIFS(Import!BQ$2:BQ$237,Import!$F$2:$F$237,$F228,Import!$G$2:$G$237,$G228)</f>
        <v>0</v>
      </c>
      <c r="BR228" s="2">
        <f>SUMIFS(Import!BR$2:BR$237,Import!$F$2:$F$237,$F228,Import!$G$2:$G$237,$G228)</f>
        <v>0</v>
      </c>
      <c r="BS228" s="2">
        <f>SUMIFS(Import!BS$2:BS$237,Import!$F$2:$F$237,$F228,Import!$G$2:$G$237,$G228)</f>
        <v>0</v>
      </c>
      <c r="BT228" s="2">
        <f t="shared" si="128"/>
        <v>0</v>
      </c>
      <c r="BU228" s="2">
        <f t="shared" si="128"/>
        <v>0</v>
      </c>
      <c r="BV228" s="2">
        <f t="shared" si="128"/>
        <v>0</v>
      </c>
      <c r="BW228" s="2">
        <f>SUMIFS(Import!BW$2:BW$237,Import!$F$2:$F$237,$F228,Import!$G$2:$G$237,$G228)</f>
        <v>0</v>
      </c>
      <c r="BX228" s="2">
        <f>SUMIFS(Import!BX$2:BX$237,Import!$F$2:$F$237,$F228,Import!$G$2:$G$237,$G228)</f>
        <v>0</v>
      </c>
      <c r="BY228" s="2">
        <f>SUMIFS(Import!BY$2:BY$237,Import!$F$2:$F$237,$F228,Import!$G$2:$G$237,$G228)</f>
        <v>0</v>
      </c>
      <c r="BZ228" s="2">
        <f>SUMIFS(Import!BZ$2:BZ$237,Import!$F$2:$F$237,$F228,Import!$G$2:$G$237,$G228)</f>
        <v>0</v>
      </c>
      <c r="CA228" s="2">
        <f t="shared" si="129"/>
        <v>0</v>
      </c>
      <c r="CB228" s="2">
        <f t="shared" si="129"/>
        <v>0</v>
      </c>
      <c r="CC228" s="2">
        <f t="shared" si="129"/>
        <v>0</v>
      </c>
      <c r="CD228" s="2">
        <f>SUMIFS(Import!CD$2:CD$237,Import!$F$2:$F$237,$F228,Import!$G$2:$G$237,$G228)</f>
        <v>0</v>
      </c>
      <c r="CE228" s="2">
        <f>SUMIFS(Import!CE$2:CE$237,Import!$F$2:$F$237,$F228,Import!$G$2:$G$237,$G228)</f>
        <v>0</v>
      </c>
      <c r="CF228" s="2">
        <f>SUMIFS(Import!CF$2:CF$237,Import!$F$2:$F$237,$F228,Import!$G$2:$G$237,$G228)</f>
        <v>0</v>
      </c>
      <c r="CG228" s="2">
        <f>SUMIFS(Import!CG$2:CG$237,Import!$F$2:$F$237,$F228,Import!$G$2:$G$237,$G228)</f>
        <v>0</v>
      </c>
      <c r="CH228" s="2">
        <f t="shared" si="130"/>
        <v>0</v>
      </c>
      <c r="CI228" s="2">
        <f t="shared" si="130"/>
        <v>0</v>
      </c>
      <c r="CJ228" s="2">
        <f t="shared" si="130"/>
        <v>0</v>
      </c>
      <c r="CK228" s="2">
        <f>SUMIFS(Import!CK$2:CK$237,Import!$F$2:$F$237,$F228,Import!$G$2:$G$237,$G228)</f>
        <v>0</v>
      </c>
      <c r="CL228" s="2">
        <f>SUMIFS(Import!CL$2:CL$237,Import!$F$2:$F$237,$F228,Import!$G$2:$G$237,$G228)</f>
        <v>0</v>
      </c>
      <c r="CM228" s="2">
        <f>SUMIFS(Import!CM$2:CM$237,Import!$F$2:$F$237,$F228,Import!$G$2:$G$237,$G228)</f>
        <v>0</v>
      </c>
      <c r="CN228" s="2">
        <f>SUMIFS(Import!CN$2:CN$237,Import!$F$2:$F$237,$F228,Import!$G$2:$G$237,$G228)</f>
        <v>0</v>
      </c>
      <c r="CO228" s="3">
        <f t="shared" si="131"/>
        <v>0</v>
      </c>
      <c r="CP228" s="3">
        <f t="shared" si="131"/>
        <v>0</v>
      </c>
      <c r="CQ228" s="3">
        <f t="shared" si="131"/>
        <v>0</v>
      </c>
      <c r="CR228" s="2">
        <f>SUMIFS(Import!CR$2:CR$237,Import!$F$2:$F$237,$F228,Import!$G$2:$G$237,$G228)</f>
        <v>0</v>
      </c>
      <c r="CS228" s="2">
        <f>SUMIFS(Import!CS$2:CS$237,Import!$F$2:$F$237,$F228,Import!$G$2:$G$237,$G228)</f>
        <v>0</v>
      </c>
      <c r="CT228" s="2">
        <f>SUMIFS(Import!CT$2:CT$237,Import!$F$2:$F$237,$F228,Import!$G$2:$G$237,$G228)</f>
        <v>0</v>
      </c>
    </row>
    <row r="229" spans="1:98" x14ac:dyDescent="0.25">
      <c r="A229" s="2" t="s">
        <v>38</v>
      </c>
      <c r="B229" s="2" t="s">
        <v>39</v>
      </c>
      <c r="C229" s="2">
        <v>1</v>
      </c>
      <c r="D229" s="2" t="s">
        <v>40</v>
      </c>
      <c r="E229" s="2">
        <v>57</v>
      </c>
      <c r="F229" s="2" t="s">
        <v>89</v>
      </c>
      <c r="G229" s="2">
        <v>1</v>
      </c>
      <c r="H229" s="2">
        <f>IF(SUMIFS(Import!H$2:H$237,Import!$F$2:$F$237,$F229,Import!$G$2:$G$237,$G229)=0,Data_T1!$H229,SUMIFS(Import!H$2:H$237,Import!$F$2:$F$237,$F229,Import!$G$2:$G$237,$G229))</f>
        <v>959</v>
      </c>
      <c r="I229" s="2">
        <f>SUMIFS(Import!I$2:I$237,Import!$F$2:$F$237,$F229,Import!$G$2:$G$237,$G229)</f>
        <v>274</v>
      </c>
      <c r="J229" s="2">
        <f>SUMIFS(Import!J$2:J$237,Import!$F$2:$F$237,$F229,Import!$G$2:$G$237,$G229)</f>
        <v>28.57</v>
      </c>
      <c r="K229" s="2">
        <f>SUMIFS(Import!K$2:K$237,Import!$F$2:$F$237,$F229,Import!$G$2:$G$237,$G229)</f>
        <v>685</v>
      </c>
      <c r="L229" s="2">
        <f>SUMIFS(Import!L$2:L$237,Import!$F$2:$F$237,$F229,Import!$G$2:$G$237,$G229)</f>
        <v>71.430000000000007</v>
      </c>
      <c r="M229" s="2">
        <f>SUMIFS(Import!M$2:M$237,Import!$F$2:$F$237,$F229,Import!$G$2:$G$237,$G229)</f>
        <v>1</v>
      </c>
      <c r="N229" s="2">
        <f>SUMIFS(Import!N$2:N$237,Import!$F$2:$F$237,$F229,Import!$G$2:$G$237,$G229)</f>
        <v>0.1</v>
      </c>
      <c r="O229" s="2">
        <f>SUMIFS(Import!O$2:O$237,Import!$F$2:$F$237,$F229,Import!$G$2:$G$237,$G229)</f>
        <v>0.15</v>
      </c>
      <c r="P229" s="2">
        <f>SUMIFS(Import!P$2:P$237,Import!$F$2:$F$237,$F229,Import!$G$2:$G$237,$G229)</f>
        <v>9</v>
      </c>
      <c r="Q229" s="2">
        <f>SUMIFS(Import!Q$2:Q$237,Import!$F$2:$F$237,$F229,Import!$G$2:$G$237,$G229)</f>
        <v>0.94</v>
      </c>
      <c r="R229" s="2">
        <f>SUMIFS(Import!R$2:R$237,Import!$F$2:$F$237,$F229,Import!$G$2:$G$237,$G229)</f>
        <v>1.31</v>
      </c>
      <c r="S229" s="2">
        <f>SUMIFS(Import!S$2:S$237,Import!$F$2:$F$237,$F229,Import!$G$2:$G$237,$G229)</f>
        <v>675</v>
      </c>
      <c r="T229" s="2">
        <f>SUMIFS(Import!T$2:T$237,Import!$F$2:$F$237,$F229,Import!$G$2:$G$237,$G229)</f>
        <v>70.39</v>
      </c>
      <c r="U229" s="2">
        <f>SUMIFS(Import!U$2:U$237,Import!$F$2:$F$237,$F229,Import!$G$2:$G$237,$G229)</f>
        <v>98.54</v>
      </c>
      <c r="V229" s="2">
        <f>SUMIFS(Import!V$2:V$237,Import!$F$2:$F$237,$F229,Import!$G$2:$G$237,$G229)</f>
        <v>1</v>
      </c>
      <c r="W229" s="2" t="str">
        <f t="shared" si="121"/>
        <v>M</v>
      </c>
      <c r="X229" s="2" t="str">
        <f t="shared" si="121"/>
        <v>GREIG</v>
      </c>
      <c r="Y229" s="2" t="str">
        <f t="shared" si="121"/>
        <v>Moana</v>
      </c>
      <c r="Z229" s="2">
        <f>SUMIFS(Import!Z$2:Z$237,Import!$F$2:$F$237,$F229,Import!$G$2:$G$237,$G229)</f>
        <v>283</v>
      </c>
      <c r="AA229" s="2">
        <f>SUMIFS(Import!AA$2:AA$237,Import!$F$2:$F$237,$F229,Import!$G$2:$G$237,$G229)</f>
        <v>29.51</v>
      </c>
      <c r="AB229" s="2">
        <f>SUMIFS(Import!AB$2:AB$237,Import!$F$2:$F$237,$F229,Import!$G$2:$G$237,$G229)</f>
        <v>41.93</v>
      </c>
      <c r="AC229" s="2">
        <f>SUMIFS(Import!AC$2:AC$237,Import!$F$2:$F$237,$F229,Import!$G$2:$G$237,$G229)</f>
        <v>3</v>
      </c>
      <c r="AD229" s="2" t="str">
        <f t="shared" si="122"/>
        <v>F</v>
      </c>
      <c r="AE229" s="2" t="str">
        <f t="shared" si="122"/>
        <v>SAGE</v>
      </c>
      <c r="AF229" s="2" t="str">
        <f t="shared" si="122"/>
        <v>Maina</v>
      </c>
      <c r="AG229" s="2">
        <f>SUMIFS(Import!AG$2:AG$237,Import!$F$2:$F$237,$F229,Import!$G$2:$G$237,$G229)</f>
        <v>392</v>
      </c>
      <c r="AH229" s="2">
        <f>SUMIFS(Import!AH$2:AH$237,Import!$F$2:$F$237,$F229,Import!$G$2:$G$237,$G229)</f>
        <v>40.880000000000003</v>
      </c>
      <c r="AI229" s="2">
        <f>SUMIFS(Import!AI$2:AI$237,Import!$F$2:$F$237,$F229,Import!$G$2:$G$237,$G229)</f>
        <v>58.07</v>
      </c>
      <c r="AJ229" s="2">
        <f>SUMIFS(Import!AJ$2:AJ$237,Import!$F$2:$F$237,$F229,Import!$G$2:$G$237,$G229)</f>
        <v>0</v>
      </c>
      <c r="AK229" s="2">
        <f t="shared" si="123"/>
        <v>0</v>
      </c>
      <c r="AL229" s="2">
        <f t="shared" si="123"/>
        <v>0</v>
      </c>
      <c r="AM229" s="2">
        <f t="shared" si="123"/>
        <v>0</v>
      </c>
      <c r="AN229" s="2">
        <f>SUMIFS(Import!AN$2:AN$237,Import!$F$2:$F$237,$F229,Import!$G$2:$G$237,$G229)</f>
        <v>0</v>
      </c>
      <c r="AO229" s="2">
        <f>SUMIFS(Import!AO$2:AO$237,Import!$F$2:$F$237,$F229,Import!$G$2:$G$237,$G229)</f>
        <v>0</v>
      </c>
      <c r="AP229" s="2">
        <f>SUMIFS(Import!AP$2:AP$237,Import!$F$2:$F$237,$F229,Import!$G$2:$G$237,$G229)</f>
        <v>0</v>
      </c>
      <c r="AQ229" s="2">
        <f>SUMIFS(Import!AQ$2:AQ$237,Import!$F$2:$F$237,$F229,Import!$G$2:$G$237,$G229)</f>
        <v>0</v>
      </c>
      <c r="AR229" s="2">
        <f t="shared" si="124"/>
        <v>0</v>
      </c>
      <c r="AS229" s="2">
        <f t="shared" si="124"/>
        <v>0</v>
      </c>
      <c r="AT229" s="2">
        <f t="shared" si="124"/>
        <v>0</v>
      </c>
      <c r="AU229" s="2">
        <f>SUMIFS(Import!AU$2:AU$237,Import!$F$2:$F$237,$F229,Import!$G$2:$G$237,$G229)</f>
        <v>0</v>
      </c>
      <c r="AV229" s="2">
        <f>SUMIFS(Import!AV$2:AV$237,Import!$F$2:$F$237,$F229,Import!$G$2:$G$237,$G229)</f>
        <v>0</v>
      </c>
      <c r="AW229" s="2">
        <f>SUMIFS(Import!AW$2:AW$237,Import!$F$2:$F$237,$F229,Import!$G$2:$G$237,$G229)</f>
        <v>0</v>
      </c>
      <c r="AX229" s="2">
        <f>SUMIFS(Import!AX$2:AX$237,Import!$F$2:$F$237,$F229,Import!$G$2:$G$237,$G229)</f>
        <v>0</v>
      </c>
      <c r="AY229" s="2">
        <f t="shared" si="125"/>
        <v>0</v>
      </c>
      <c r="AZ229" s="2">
        <f t="shared" si="125"/>
        <v>0</v>
      </c>
      <c r="BA229" s="2">
        <f t="shared" si="125"/>
        <v>0</v>
      </c>
      <c r="BB229" s="2">
        <f>SUMIFS(Import!BB$2:BB$237,Import!$F$2:$F$237,$F229,Import!$G$2:$G$237,$G229)</f>
        <v>0</v>
      </c>
      <c r="BC229" s="2">
        <f>SUMIFS(Import!BC$2:BC$237,Import!$F$2:$F$237,$F229,Import!$G$2:$G$237,$G229)</f>
        <v>0</v>
      </c>
      <c r="BD229" s="2">
        <f>SUMIFS(Import!BD$2:BD$237,Import!$F$2:$F$237,$F229,Import!$G$2:$G$237,$G229)</f>
        <v>0</v>
      </c>
      <c r="BE229" s="2">
        <f>SUMIFS(Import!BE$2:BE$237,Import!$F$2:$F$237,$F229,Import!$G$2:$G$237,$G229)</f>
        <v>0</v>
      </c>
      <c r="BF229" s="2">
        <f t="shared" si="126"/>
        <v>0</v>
      </c>
      <c r="BG229" s="2">
        <f t="shared" si="126"/>
        <v>0</v>
      </c>
      <c r="BH229" s="2">
        <f t="shared" si="126"/>
        <v>0</v>
      </c>
      <c r="BI229" s="2">
        <f>SUMIFS(Import!BI$2:BI$237,Import!$F$2:$F$237,$F229,Import!$G$2:$G$237,$G229)</f>
        <v>0</v>
      </c>
      <c r="BJ229" s="2">
        <f>SUMIFS(Import!BJ$2:BJ$237,Import!$F$2:$F$237,$F229,Import!$G$2:$G$237,$G229)</f>
        <v>0</v>
      </c>
      <c r="BK229" s="2">
        <f>SUMIFS(Import!BK$2:BK$237,Import!$F$2:$F$237,$F229,Import!$G$2:$G$237,$G229)</f>
        <v>0</v>
      </c>
      <c r="BL229" s="2">
        <f>SUMIFS(Import!BL$2:BL$237,Import!$F$2:$F$237,$F229,Import!$G$2:$G$237,$G229)</f>
        <v>0</v>
      </c>
      <c r="BM229" s="2">
        <f t="shared" si="127"/>
        <v>0</v>
      </c>
      <c r="BN229" s="2">
        <f t="shared" si="127"/>
        <v>0</v>
      </c>
      <c r="BO229" s="2">
        <f t="shared" si="127"/>
        <v>0</v>
      </c>
      <c r="BP229" s="2">
        <f>SUMIFS(Import!BP$2:BP$237,Import!$F$2:$F$237,$F229,Import!$G$2:$G$237,$G229)</f>
        <v>0</v>
      </c>
      <c r="BQ229" s="2">
        <f>SUMIFS(Import!BQ$2:BQ$237,Import!$F$2:$F$237,$F229,Import!$G$2:$G$237,$G229)</f>
        <v>0</v>
      </c>
      <c r="BR229" s="2">
        <f>SUMIFS(Import!BR$2:BR$237,Import!$F$2:$F$237,$F229,Import!$G$2:$G$237,$G229)</f>
        <v>0</v>
      </c>
      <c r="BS229" s="2">
        <f>SUMIFS(Import!BS$2:BS$237,Import!$F$2:$F$237,$F229,Import!$G$2:$G$237,$G229)</f>
        <v>0</v>
      </c>
      <c r="BT229" s="2">
        <f t="shared" si="128"/>
        <v>0</v>
      </c>
      <c r="BU229" s="2">
        <f t="shared" si="128"/>
        <v>0</v>
      </c>
      <c r="BV229" s="2">
        <f t="shared" si="128"/>
        <v>0</v>
      </c>
      <c r="BW229" s="2">
        <f>SUMIFS(Import!BW$2:BW$237,Import!$F$2:$F$237,$F229,Import!$G$2:$G$237,$G229)</f>
        <v>0</v>
      </c>
      <c r="BX229" s="2">
        <f>SUMIFS(Import!BX$2:BX$237,Import!$F$2:$F$237,$F229,Import!$G$2:$G$237,$G229)</f>
        <v>0</v>
      </c>
      <c r="BY229" s="2">
        <f>SUMIFS(Import!BY$2:BY$237,Import!$F$2:$F$237,$F229,Import!$G$2:$G$237,$G229)</f>
        <v>0</v>
      </c>
      <c r="BZ229" s="2">
        <f>SUMIFS(Import!BZ$2:BZ$237,Import!$F$2:$F$237,$F229,Import!$G$2:$G$237,$G229)</f>
        <v>0</v>
      </c>
      <c r="CA229" s="2">
        <f t="shared" si="129"/>
        <v>0</v>
      </c>
      <c r="CB229" s="2">
        <f t="shared" si="129"/>
        <v>0</v>
      </c>
      <c r="CC229" s="2">
        <f t="shared" si="129"/>
        <v>0</v>
      </c>
      <c r="CD229" s="2">
        <f>SUMIFS(Import!CD$2:CD$237,Import!$F$2:$F$237,$F229,Import!$G$2:$G$237,$G229)</f>
        <v>0</v>
      </c>
      <c r="CE229" s="2">
        <f>SUMIFS(Import!CE$2:CE$237,Import!$F$2:$F$237,$F229,Import!$G$2:$G$237,$G229)</f>
        <v>0</v>
      </c>
      <c r="CF229" s="2">
        <f>SUMIFS(Import!CF$2:CF$237,Import!$F$2:$F$237,$F229,Import!$G$2:$G$237,$G229)</f>
        <v>0</v>
      </c>
      <c r="CG229" s="2">
        <f>SUMIFS(Import!CG$2:CG$237,Import!$F$2:$F$237,$F229,Import!$G$2:$G$237,$G229)</f>
        <v>0</v>
      </c>
      <c r="CH229" s="2">
        <f t="shared" si="130"/>
        <v>0</v>
      </c>
      <c r="CI229" s="2">
        <f t="shared" si="130"/>
        <v>0</v>
      </c>
      <c r="CJ229" s="2">
        <f t="shared" si="130"/>
        <v>0</v>
      </c>
      <c r="CK229" s="2">
        <f>SUMIFS(Import!CK$2:CK$237,Import!$F$2:$F$237,$F229,Import!$G$2:$G$237,$G229)</f>
        <v>0</v>
      </c>
      <c r="CL229" s="2">
        <f>SUMIFS(Import!CL$2:CL$237,Import!$F$2:$F$237,$F229,Import!$G$2:$G$237,$G229)</f>
        <v>0</v>
      </c>
      <c r="CM229" s="2">
        <f>SUMIFS(Import!CM$2:CM$237,Import!$F$2:$F$237,$F229,Import!$G$2:$G$237,$G229)</f>
        <v>0</v>
      </c>
      <c r="CN229" s="2">
        <f>SUMIFS(Import!CN$2:CN$237,Import!$F$2:$F$237,$F229,Import!$G$2:$G$237,$G229)</f>
        <v>0</v>
      </c>
      <c r="CO229" s="3">
        <f t="shared" si="131"/>
        <v>0</v>
      </c>
      <c r="CP229" s="3">
        <f t="shared" si="131"/>
        <v>0</v>
      </c>
      <c r="CQ229" s="3">
        <f t="shared" si="131"/>
        <v>0</v>
      </c>
      <c r="CR229" s="2">
        <f>SUMIFS(Import!CR$2:CR$237,Import!$F$2:$F$237,$F229,Import!$G$2:$G$237,$G229)</f>
        <v>0</v>
      </c>
      <c r="CS229" s="2">
        <f>SUMIFS(Import!CS$2:CS$237,Import!$F$2:$F$237,$F229,Import!$G$2:$G$237,$G229)</f>
        <v>0</v>
      </c>
      <c r="CT229" s="2">
        <f>SUMIFS(Import!CT$2:CT$237,Import!$F$2:$F$237,$F229,Import!$G$2:$G$237,$G229)</f>
        <v>0</v>
      </c>
    </row>
    <row r="230" spans="1:98" x14ac:dyDescent="0.25">
      <c r="A230" s="2" t="s">
        <v>38</v>
      </c>
      <c r="B230" s="2" t="s">
        <v>39</v>
      </c>
      <c r="C230" s="2">
        <v>1</v>
      </c>
      <c r="D230" s="2" t="s">
        <v>40</v>
      </c>
      <c r="E230" s="2">
        <v>57</v>
      </c>
      <c r="F230" s="2" t="s">
        <v>89</v>
      </c>
      <c r="G230" s="2">
        <v>2</v>
      </c>
      <c r="H230" s="2">
        <f>IF(SUMIFS(Import!H$2:H$237,Import!$F$2:$F$237,$F230,Import!$G$2:$G$237,$G230)=0,Data_T1!$H230,SUMIFS(Import!H$2:H$237,Import!$F$2:$F$237,$F230,Import!$G$2:$G$237,$G230))</f>
        <v>148</v>
      </c>
      <c r="I230" s="2">
        <f>SUMIFS(Import!I$2:I$237,Import!$F$2:$F$237,$F230,Import!$G$2:$G$237,$G230)</f>
        <v>35</v>
      </c>
      <c r="J230" s="2">
        <f>SUMIFS(Import!J$2:J$237,Import!$F$2:$F$237,$F230,Import!$G$2:$G$237,$G230)</f>
        <v>23.65</v>
      </c>
      <c r="K230" s="2">
        <f>SUMIFS(Import!K$2:K$237,Import!$F$2:$F$237,$F230,Import!$G$2:$G$237,$G230)</f>
        <v>113</v>
      </c>
      <c r="L230" s="2">
        <f>SUMIFS(Import!L$2:L$237,Import!$F$2:$F$237,$F230,Import!$G$2:$G$237,$G230)</f>
        <v>76.349999999999994</v>
      </c>
      <c r="M230" s="2">
        <f>SUMIFS(Import!M$2:M$237,Import!$F$2:$F$237,$F230,Import!$G$2:$G$237,$G230)</f>
        <v>1</v>
      </c>
      <c r="N230" s="2">
        <f>SUMIFS(Import!N$2:N$237,Import!$F$2:$F$237,$F230,Import!$G$2:$G$237,$G230)</f>
        <v>0.68</v>
      </c>
      <c r="O230" s="2">
        <f>SUMIFS(Import!O$2:O$237,Import!$F$2:$F$237,$F230,Import!$G$2:$G$237,$G230)</f>
        <v>0.88</v>
      </c>
      <c r="P230" s="2">
        <f>SUMIFS(Import!P$2:P$237,Import!$F$2:$F$237,$F230,Import!$G$2:$G$237,$G230)</f>
        <v>2</v>
      </c>
      <c r="Q230" s="2">
        <f>SUMIFS(Import!Q$2:Q$237,Import!$F$2:$F$237,$F230,Import!$G$2:$G$237,$G230)</f>
        <v>1.35</v>
      </c>
      <c r="R230" s="2">
        <f>SUMIFS(Import!R$2:R$237,Import!$F$2:$F$237,$F230,Import!$G$2:$G$237,$G230)</f>
        <v>1.77</v>
      </c>
      <c r="S230" s="2">
        <f>SUMIFS(Import!S$2:S$237,Import!$F$2:$F$237,$F230,Import!$G$2:$G$237,$G230)</f>
        <v>110</v>
      </c>
      <c r="T230" s="2">
        <f>SUMIFS(Import!T$2:T$237,Import!$F$2:$F$237,$F230,Import!$G$2:$G$237,$G230)</f>
        <v>74.319999999999993</v>
      </c>
      <c r="U230" s="2">
        <f>SUMIFS(Import!U$2:U$237,Import!$F$2:$F$237,$F230,Import!$G$2:$G$237,$G230)</f>
        <v>97.35</v>
      </c>
      <c r="V230" s="2">
        <f>SUMIFS(Import!V$2:V$237,Import!$F$2:$F$237,$F230,Import!$G$2:$G$237,$G230)</f>
        <v>1</v>
      </c>
      <c r="W230" s="2" t="str">
        <f t="shared" si="121"/>
        <v>M</v>
      </c>
      <c r="X230" s="2" t="str">
        <f t="shared" si="121"/>
        <v>GREIG</v>
      </c>
      <c r="Y230" s="2" t="str">
        <f t="shared" si="121"/>
        <v>Moana</v>
      </c>
      <c r="Z230" s="2">
        <f>SUMIFS(Import!Z$2:Z$237,Import!$F$2:$F$237,$F230,Import!$G$2:$G$237,$G230)</f>
        <v>57</v>
      </c>
      <c r="AA230" s="2">
        <f>SUMIFS(Import!AA$2:AA$237,Import!$F$2:$F$237,$F230,Import!$G$2:$G$237,$G230)</f>
        <v>38.51</v>
      </c>
      <c r="AB230" s="2">
        <f>SUMIFS(Import!AB$2:AB$237,Import!$F$2:$F$237,$F230,Import!$G$2:$G$237,$G230)</f>
        <v>51.82</v>
      </c>
      <c r="AC230" s="2">
        <f>SUMIFS(Import!AC$2:AC$237,Import!$F$2:$F$237,$F230,Import!$G$2:$G$237,$G230)</f>
        <v>3</v>
      </c>
      <c r="AD230" s="2" t="str">
        <f t="shared" si="122"/>
        <v>F</v>
      </c>
      <c r="AE230" s="2" t="str">
        <f t="shared" si="122"/>
        <v>SAGE</v>
      </c>
      <c r="AF230" s="2" t="str">
        <f t="shared" si="122"/>
        <v>Maina</v>
      </c>
      <c r="AG230" s="2">
        <f>SUMIFS(Import!AG$2:AG$237,Import!$F$2:$F$237,$F230,Import!$G$2:$G$237,$G230)</f>
        <v>53</v>
      </c>
      <c r="AH230" s="2">
        <f>SUMIFS(Import!AH$2:AH$237,Import!$F$2:$F$237,$F230,Import!$G$2:$G$237,$G230)</f>
        <v>35.81</v>
      </c>
      <c r="AI230" s="2">
        <f>SUMIFS(Import!AI$2:AI$237,Import!$F$2:$F$237,$F230,Import!$G$2:$G$237,$G230)</f>
        <v>48.18</v>
      </c>
      <c r="AJ230" s="2">
        <f>SUMIFS(Import!AJ$2:AJ$237,Import!$F$2:$F$237,$F230,Import!$G$2:$G$237,$G230)</f>
        <v>0</v>
      </c>
      <c r="AK230" s="2">
        <f t="shared" si="123"/>
        <v>0</v>
      </c>
      <c r="AL230" s="2">
        <f t="shared" si="123"/>
        <v>0</v>
      </c>
      <c r="AM230" s="2">
        <f t="shared" si="123"/>
        <v>0</v>
      </c>
      <c r="AN230" s="2">
        <f>SUMIFS(Import!AN$2:AN$237,Import!$F$2:$F$237,$F230,Import!$G$2:$G$237,$G230)</f>
        <v>0</v>
      </c>
      <c r="AO230" s="2">
        <f>SUMIFS(Import!AO$2:AO$237,Import!$F$2:$F$237,$F230,Import!$G$2:$G$237,$G230)</f>
        <v>0</v>
      </c>
      <c r="AP230" s="2">
        <f>SUMIFS(Import!AP$2:AP$237,Import!$F$2:$F$237,$F230,Import!$G$2:$G$237,$G230)</f>
        <v>0</v>
      </c>
      <c r="AQ230" s="2">
        <f>SUMIFS(Import!AQ$2:AQ$237,Import!$F$2:$F$237,$F230,Import!$G$2:$G$237,$G230)</f>
        <v>0</v>
      </c>
      <c r="AR230" s="2">
        <f t="shared" si="124"/>
        <v>0</v>
      </c>
      <c r="AS230" s="2">
        <f t="shared" si="124"/>
        <v>0</v>
      </c>
      <c r="AT230" s="2">
        <f t="shared" si="124"/>
        <v>0</v>
      </c>
      <c r="AU230" s="2">
        <f>SUMIFS(Import!AU$2:AU$237,Import!$F$2:$F$237,$F230,Import!$G$2:$G$237,$G230)</f>
        <v>0</v>
      </c>
      <c r="AV230" s="2">
        <f>SUMIFS(Import!AV$2:AV$237,Import!$F$2:$F$237,$F230,Import!$G$2:$G$237,$G230)</f>
        <v>0</v>
      </c>
      <c r="AW230" s="2">
        <f>SUMIFS(Import!AW$2:AW$237,Import!$F$2:$F$237,$F230,Import!$G$2:$G$237,$G230)</f>
        <v>0</v>
      </c>
      <c r="AX230" s="2">
        <f>SUMIFS(Import!AX$2:AX$237,Import!$F$2:$F$237,$F230,Import!$G$2:$G$237,$G230)</f>
        <v>0</v>
      </c>
      <c r="AY230" s="2">
        <f t="shared" si="125"/>
        <v>0</v>
      </c>
      <c r="AZ230" s="2">
        <f t="shared" si="125"/>
        <v>0</v>
      </c>
      <c r="BA230" s="2">
        <f t="shared" si="125"/>
        <v>0</v>
      </c>
      <c r="BB230" s="2">
        <f>SUMIFS(Import!BB$2:BB$237,Import!$F$2:$F$237,$F230,Import!$G$2:$G$237,$G230)</f>
        <v>0</v>
      </c>
      <c r="BC230" s="2">
        <f>SUMIFS(Import!BC$2:BC$237,Import!$F$2:$F$237,$F230,Import!$G$2:$G$237,$G230)</f>
        <v>0</v>
      </c>
      <c r="BD230" s="2">
        <f>SUMIFS(Import!BD$2:BD$237,Import!$F$2:$F$237,$F230,Import!$G$2:$G$237,$G230)</f>
        <v>0</v>
      </c>
      <c r="BE230" s="2">
        <f>SUMIFS(Import!BE$2:BE$237,Import!$F$2:$F$237,$F230,Import!$G$2:$G$237,$G230)</f>
        <v>0</v>
      </c>
      <c r="BF230" s="2">
        <f t="shared" si="126"/>
        <v>0</v>
      </c>
      <c r="BG230" s="2">
        <f t="shared" si="126"/>
        <v>0</v>
      </c>
      <c r="BH230" s="2">
        <f t="shared" si="126"/>
        <v>0</v>
      </c>
      <c r="BI230" s="2">
        <f>SUMIFS(Import!BI$2:BI$237,Import!$F$2:$F$237,$F230,Import!$G$2:$G$237,$G230)</f>
        <v>0</v>
      </c>
      <c r="BJ230" s="2">
        <f>SUMIFS(Import!BJ$2:BJ$237,Import!$F$2:$F$237,$F230,Import!$G$2:$G$237,$G230)</f>
        <v>0</v>
      </c>
      <c r="BK230" s="2">
        <f>SUMIFS(Import!BK$2:BK$237,Import!$F$2:$F$237,$F230,Import!$G$2:$G$237,$G230)</f>
        <v>0</v>
      </c>
      <c r="BL230" s="2">
        <f>SUMIFS(Import!BL$2:BL$237,Import!$F$2:$F$237,$F230,Import!$G$2:$G$237,$G230)</f>
        <v>0</v>
      </c>
      <c r="BM230" s="2">
        <f t="shared" si="127"/>
        <v>0</v>
      </c>
      <c r="BN230" s="2">
        <f t="shared" si="127"/>
        <v>0</v>
      </c>
      <c r="BO230" s="2">
        <f t="shared" si="127"/>
        <v>0</v>
      </c>
      <c r="BP230" s="2">
        <f>SUMIFS(Import!BP$2:BP$237,Import!$F$2:$F$237,$F230,Import!$G$2:$G$237,$G230)</f>
        <v>0</v>
      </c>
      <c r="BQ230" s="2">
        <f>SUMIFS(Import!BQ$2:BQ$237,Import!$F$2:$F$237,$F230,Import!$G$2:$G$237,$G230)</f>
        <v>0</v>
      </c>
      <c r="BR230" s="2">
        <f>SUMIFS(Import!BR$2:BR$237,Import!$F$2:$F$237,$F230,Import!$G$2:$G$237,$G230)</f>
        <v>0</v>
      </c>
      <c r="BS230" s="2">
        <f>SUMIFS(Import!BS$2:BS$237,Import!$F$2:$F$237,$F230,Import!$G$2:$G$237,$G230)</f>
        <v>0</v>
      </c>
      <c r="BT230" s="2">
        <f t="shared" si="128"/>
        <v>0</v>
      </c>
      <c r="BU230" s="2">
        <f t="shared" si="128"/>
        <v>0</v>
      </c>
      <c r="BV230" s="2">
        <f t="shared" si="128"/>
        <v>0</v>
      </c>
      <c r="BW230" s="2">
        <f>SUMIFS(Import!BW$2:BW$237,Import!$F$2:$F$237,$F230,Import!$G$2:$G$237,$G230)</f>
        <v>0</v>
      </c>
      <c r="BX230" s="2">
        <f>SUMIFS(Import!BX$2:BX$237,Import!$F$2:$F$237,$F230,Import!$G$2:$G$237,$G230)</f>
        <v>0</v>
      </c>
      <c r="BY230" s="2">
        <f>SUMIFS(Import!BY$2:BY$237,Import!$F$2:$F$237,$F230,Import!$G$2:$G$237,$G230)</f>
        <v>0</v>
      </c>
      <c r="BZ230" s="2">
        <f>SUMIFS(Import!BZ$2:BZ$237,Import!$F$2:$F$237,$F230,Import!$G$2:$G$237,$G230)</f>
        <v>0</v>
      </c>
      <c r="CA230" s="2">
        <f t="shared" si="129"/>
        <v>0</v>
      </c>
      <c r="CB230" s="2">
        <f t="shared" si="129"/>
        <v>0</v>
      </c>
      <c r="CC230" s="2">
        <f t="shared" si="129"/>
        <v>0</v>
      </c>
      <c r="CD230" s="2">
        <f>SUMIFS(Import!CD$2:CD$237,Import!$F$2:$F$237,$F230,Import!$G$2:$G$237,$G230)</f>
        <v>0</v>
      </c>
      <c r="CE230" s="2">
        <f>SUMIFS(Import!CE$2:CE$237,Import!$F$2:$F$237,$F230,Import!$G$2:$G$237,$G230)</f>
        <v>0</v>
      </c>
      <c r="CF230" s="2">
        <f>SUMIFS(Import!CF$2:CF$237,Import!$F$2:$F$237,$F230,Import!$G$2:$G$237,$G230)</f>
        <v>0</v>
      </c>
      <c r="CG230" s="2">
        <f>SUMIFS(Import!CG$2:CG$237,Import!$F$2:$F$237,$F230,Import!$G$2:$G$237,$G230)</f>
        <v>0</v>
      </c>
      <c r="CH230" s="2">
        <f t="shared" si="130"/>
        <v>0</v>
      </c>
      <c r="CI230" s="2">
        <f t="shared" si="130"/>
        <v>0</v>
      </c>
      <c r="CJ230" s="2">
        <f t="shared" si="130"/>
        <v>0</v>
      </c>
      <c r="CK230" s="2">
        <f>SUMIFS(Import!CK$2:CK$237,Import!$F$2:$F$237,$F230,Import!$G$2:$G$237,$G230)</f>
        <v>0</v>
      </c>
      <c r="CL230" s="2">
        <f>SUMIFS(Import!CL$2:CL$237,Import!$F$2:$F$237,$F230,Import!$G$2:$G$237,$G230)</f>
        <v>0</v>
      </c>
      <c r="CM230" s="2">
        <f>SUMIFS(Import!CM$2:CM$237,Import!$F$2:$F$237,$F230,Import!$G$2:$G$237,$G230)</f>
        <v>0</v>
      </c>
      <c r="CN230" s="2">
        <f>SUMIFS(Import!CN$2:CN$237,Import!$F$2:$F$237,$F230,Import!$G$2:$G$237,$G230)</f>
        <v>0</v>
      </c>
      <c r="CO230" s="3">
        <f t="shared" si="131"/>
        <v>0</v>
      </c>
      <c r="CP230" s="3">
        <f t="shared" si="131"/>
        <v>0</v>
      </c>
      <c r="CQ230" s="3">
        <f t="shared" si="131"/>
        <v>0</v>
      </c>
      <c r="CR230" s="2">
        <f>SUMIFS(Import!CR$2:CR$237,Import!$F$2:$F$237,$F230,Import!$G$2:$G$237,$G230)</f>
        <v>0</v>
      </c>
      <c r="CS230" s="2">
        <f>SUMIFS(Import!CS$2:CS$237,Import!$F$2:$F$237,$F230,Import!$G$2:$G$237,$G230)</f>
        <v>0</v>
      </c>
      <c r="CT230" s="2">
        <f>SUMIFS(Import!CT$2:CT$237,Import!$F$2:$F$237,$F230,Import!$G$2:$G$237,$G230)</f>
        <v>0</v>
      </c>
    </row>
    <row r="231" spans="1:98" x14ac:dyDescent="0.25">
      <c r="A231" s="2" t="s">
        <v>38</v>
      </c>
      <c r="B231" s="2" t="s">
        <v>39</v>
      </c>
      <c r="C231" s="2">
        <v>1</v>
      </c>
      <c r="D231" s="2" t="s">
        <v>40</v>
      </c>
      <c r="E231" s="2">
        <v>57</v>
      </c>
      <c r="F231" s="2" t="s">
        <v>89</v>
      </c>
      <c r="G231" s="2">
        <v>3</v>
      </c>
      <c r="H231" s="2">
        <f>IF(SUMIFS(Import!H$2:H$237,Import!$F$2:$F$237,$F231,Import!$G$2:$G$237,$G231)=0,Data_T1!$H231,SUMIFS(Import!H$2:H$237,Import!$F$2:$F$237,$F231,Import!$G$2:$G$237,$G231))</f>
        <v>132</v>
      </c>
      <c r="I231" s="2">
        <f>SUMIFS(Import!I$2:I$237,Import!$F$2:$F$237,$F231,Import!$G$2:$G$237,$G231)</f>
        <v>46</v>
      </c>
      <c r="J231" s="2">
        <f>SUMIFS(Import!J$2:J$237,Import!$F$2:$F$237,$F231,Import!$G$2:$G$237,$G231)</f>
        <v>34.85</v>
      </c>
      <c r="K231" s="2">
        <f>SUMIFS(Import!K$2:K$237,Import!$F$2:$F$237,$F231,Import!$G$2:$G$237,$G231)</f>
        <v>86</v>
      </c>
      <c r="L231" s="2">
        <f>SUMIFS(Import!L$2:L$237,Import!$F$2:$F$237,$F231,Import!$G$2:$G$237,$G231)</f>
        <v>65.150000000000006</v>
      </c>
      <c r="M231" s="2">
        <f>SUMIFS(Import!M$2:M$237,Import!$F$2:$F$237,$F231,Import!$G$2:$G$237,$G231)</f>
        <v>0</v>
      </c>
      <c r="N231" s="2">
        <f>SUMIFS(Import!N$2:N$237,Import!$F$2:$F$237,$F231,Import!$G$2:$G$237,$G231)</f>
        <v>0</v>
      </c>
      <c r="O231" s="2">
        <f>SUMIFS(Import!O$2:O$237,Import!$F$2:$F$237,$F231,Import!$G$2:$G$237,$G231)</f>
        <v>0</v>
      </c>
      <c r="P231" s="2">
        <f>SUMIFS(Import!P$2:P$237,Import!$F$2:$F$237,$F231,Import!$G$2:$G$237,$G231)</f>
        <v>1</v>
      </c>
      <c r="Q231" s="2">
        <f>SUMIFS(Import!Q$2:Q$237,Import!$F$2:$F$237,$F231,Import!$G$2:$G$237,$G231)</f>
        <v>0.76</v>
      </c>
      <c r="R231" s="2">
        <f>SUMIFS(Import!R$2:R$237,Import!$F$2:$F$237,$F231,Import!$G$2:$G$237,$G231)</f>
        <v>1.1599999999999999</v>
      </c>
      <c r="S231" s="2">
        <f>SUMIFS(Import!S$2:S$237,Import!$F$2:$F$237,$F231,Import!$G$2:$G$237,$G231)</f>
        <v>85</v>
      </c>
      <c r="T231" s="2">
        <f>SUMIFS(Import!T$2:T$237,Import!$F$2:$F$237,$F231,Import!$G$2:$G$237,$G231)</f>
        <v>64.39</v>
      </c>
      <c r="U231" s="2">
        <f>SUMIFS(Import!U$2:U$237,Import!$F$2:$F$237,$F231,Import!$G$2:$G$237,$G231)</f>
        <v>98.84</v>
      </c>
      <c r="V231" s="2">
        <f>SUMIFS(Import!V$2:V$237,Import!$F$2:$F$237,$F231,Import!$G$2:$G$237,$G231)</f>
        <v>1</v>
      </c>
      <c r="W231" s="2" t="str">
        <f t="shared" si="121"/>
        <v>M</v>
      </c>
      <c r="X231" s="2" t="str">
        <f t="shared" si="121"/>
        <v>GREIG</v>
      </c>
      <c r="Y231" s="2" t="str">
        <f t="shared" si="121"/>
        <v>Moana</v>
      </c>
      <c r="Z231" s="2">
        <f>SUMIFS(Import!Z$2:Z$237,Import!$F$2:$F$237,$F231,Import!$G$2:$G$237,$G231)</f>
        <v>61</v>
      </c>
      <c r="AA231" s="2">
        <f>SUMIFS(Import!AA$2:AA$237,Import!$F$2:$F$237,$F231,Import!$G$2:$G$237,$G231)</f>
        <v>46.21</v>
      </c>
      <c r="AB231" s="2">
        <f>SUMIFS(Import!AB$2:AB$237,Import!$F$2:$F$237,$F231,Import!$G$2:$G$237,$G231)</f>
        <v>71.760000000000005</v>
      </c>
      <c r="AC231" s="2">
        <f>SUMIFS(Import!AC$2:AC$237,Import!$F$2:$F$237,$F231,Import!$G$2:$G$237,$G231)</f>
        <v>3</v>
      </c>
      <c r="AD231" s="2" t="str">
        <f t="shared" si="122"/>
        <v>F</v>
      </c>
      <c r="AE231" s="2" t="str">
        <f t="shared" si="122"/>
        <v>SAGE</v>
      </c>
      <c r="AF231" s="2" t="str">
        <f t="shared" si="122"/>
        <v>Maina</v>
      </c>
      <c r="AG231" s="2">
        <f>SUMIFS(Import!AG$2:AG$237,Import!$F$2:$F$237,$F231,Import!$G$2:$G$237,$G231)</f>
        <v>24</v>
      </c>
      <c r="AH231" s="2">
        <f>SUMIFS(Import!AH$2:AH$237,Import!$F$2:$F$237,$F231,Import!$G$2:$G$237,$G231)</f>
        <v>18.18</v>
      </c>
      <c r="AI231" s="2">
        <f>SUMIFS(Import!AI$2:AI$237,Import!$F$2:$F$237,$F231,Import!$G$2:$G$237,$G231)</f>
        <v>28.24</v>
      </c>
      <c r="AJ231" s="2">
        <f>SUMIFS(Import!AJ$2:AJ$237,Import!$F$2:$F$237,$F231,Import!$G$2:$G$237,$G231)</f>
        <v>0</v>
      </c>
      <c r="AK231" s="2">
        <f t="shared" si="123"/>
        <v>0</v>
      </c>
      <c r="AL231" s="2">
        <f t="shared" si="123"/>
        <v>0</v>
      </c>
      <c r="AM231" s="2">
        <f t="shared" si="123"/>
        <v>0</v>
      </c>
      <c r="AN231" s="2">
        <f>SUMIFS(Import!AN$2:AN$237,Import!$F$2:$F$237,$F231,Import!$G$2:$G$237,$G231)</f>
        <v>0</v>
      </c>
      <c r="AO231" s="2">
        <f>SUMIFS(Import!AO$2:AO$237,Import!$F$2:$F$237,$F231,Import!$G$2:$G$237,$G231)</f>
        <v>0</v>
      </c>
      <c r="AP231" s="2">
        <f>SUMIFS(Import!AP$2:AP$237,Import!$F$2:$F$237,$F231,Import!$G$2:$G$237,$G231)</f>
        <v>0</v>
      </c>
      <c r="AQ231" s="2">
        <f>SUMIFS(Import!AQ$2:AQ$237,Import!$F$2:$F$237,$F231,Import!$G$2:$G$237,$G231)</f>
        <v>0</v>
      </c>
      <c r="AR231" s="2">
        <f t="shared" si="124"/>
        <v>0</v>
      </c>
      <c r="AS231" s="2">
        <f t="shared" si="124"/>
        <v>0</v>
      </c>
      <c r="AT231" s="2">
        <f t="shared" si="124"/>
        <v>0</v>
      </c>
      <c r="AU231" s="2">
        <f>SUMIFS(Import!AU$2:AU$237,Import!$F$2:$F$237,$F231,Import!$G$2:$G$237,$G231)</f>
        <v>0</v>
      </c>
      <c r="AV231" s="2">
        <f>SUMIFS(Import!AV$2:AV$237,Import!$F$2:$F$237,$F231,Import!$G$2:$G$237,$G231)</f>
        <v>0</v>
      </c>
      <c r="AW231" s="2">
        <f>SUMIFS(Import!AW$2:AW$237,Import!$F$2:$F$237,$F231,Import!$G$2:$G$237,$G231)</f>
        <v>0</v>
      </c>
      <c r="AX231" s="2">
        <f>SUMIFS(Import!AX$2:AX$237,Import!$F$2:$F$237,$F231,Import!$G$2:$G$237,$G231)</f>
        <v>0</v>
      </c>
      <c r="AY231" s="2">
        <f t="shared" si="125"/>
        <v>0</v>
      </c>
      <c r="AZ231" s="2">
        <f t="shared" si="125"/>
        <v>0</v>
      </c>
      <c r="BA231" s="2">
        <f t="shared" si="125"/>
        <v>0</v>
      </c>
      <c r="BB231" s="2">
        <f>SUMIFS(Import!BB$2:BB$237,Import!$F$2:$F$237,$F231,Import!$G$2:$G$237,$G231)</f>
        <v>0</v>
      </c>
      <c r="BC231" s="2">
        <f>SUMIFS(Import!BC$2:BC$237,Import!$F$2:$F$237,$F231,Import!$G$2:$G$237,$G231)</f>
        <v>0</v>
      </c>
      <c r="BD231" s="2">
        <f>SUMIFS(Import!BD$2:BD$237,Import!$F$2:$F$237,$F231,Import!$G$2:$G$237,$G231)</f>
        <v>0</v>
      </c>
      <c r="BE231" s="2">
        <f>SUMIFS(Import!BE$2:BE$237,Import!$F$2:$F$237,$F231,Import!$G$2:$G$237,$G231)</f>
        <v>0</v>
      </c>
      <c r="BF231" s="2">
        <f t="shared" si="126"/>
        <v>0</v>
      </c>
      <c r="BG231" s="2">
        <f t="shared" si="126"/>
        <v>0</v>
      </c>
      <c r="BH231" s="2">
        <f t="shared" si="126"/>
        <v>0</v>
      </c>
      <c r="BI231" s="2">
        <f>SUMIFS(Import!BI$2:BI$237,Import!$F$2:$F$237,$F231,Import!$G$2:$G$237,$G231)</f>
        <v>0</v>
      </c>
      <c r="BJ231" s="2">
        <f>SUMIFS(Import!BJ$2:BJ$237,Import!$F$2:$F$237,$F231,Import!$G$2:$G$237,$G231)</f>
        <v>0</v>
      </c>
      <c r="BK231" s="2">
        <f>SUMIFS(Import!BK$2:BK$237,Import!$F$2:$F$237,$F231,Import!$G$2:$G$237,$G231)</f>
        <v>0</v>
      </c>
      <c r="BL231" s="2">
        <f>SUMIFS(Import!BL$2:BL$237,Import!$F$2:$F$237,$F231,Import!$G$2:$G$237,$G231)</f>
        <v>0</v>
      </c>
      <c r="BM231" s="2">
        <f t="shared" si="127"/>
        <v>0</v>
      </c>
      <c r="BN231" s="2">
        <f t="shared" si="127"/>
        <v>0</v>
      </c>
      <c r="BO231" s="2">
        <f t="shared" si="127"/>
        <v>0</v>
      </c>
      <c r="BP231" s="2">
        <f>SUMIFS(Import!BP$2:BP$237,Import!$F$2:$F$237,$F231,Import!$G$2:$G$237,$G231)</f>
        <v>0</v>
      </c>
      <c r="BQ231" s="2">
        <f>SUMIFS(Import!BQ$2:BQ$237,Import!$F$2:$F$237,$F231,Import!$G$2:$G$237,$G231)</f>
        <v>0</v>
      </c>
      <c r="BR231" s="2">
        <f>SUMIFS(Import!BR$2:BR$237,Import!$F$2:$F$237,$F231,Import!$G$2:$G$237,$G231)</f>
        <v>0</v>
      </c>
      <c r="BS231" s="2">
        <f>SUMIFS(Import!BS$2:BS$237,Import!$F$2:$F$237,$F231,Import!$G$2:$G$237,$G231)</f>
        <v>0</v>
      </c>
      <c r="BT231" s="2">
        <f t="shared" si="128"/>
        <v>0</v>
      </c>
      <c r="BU231" s="2">
        <f t="shared" si="128"/>
        <v>0</v>
      </c>
      <c r="BV231" s="2">
        <f t="shared" si="128"/>
        <v>0</v>
      </c>
      <c r="BW231" s="2">
        <f>SUMIFS(Import!BW$2:BW$237,Import!$F$2:$F$237,$F231,Import!$G$2:$G$237,$G231)</f>
        <v>0</v>
      </c>
      <c r="BX231" s="2">
        <f>SUMIFS(Import!BX$2:BX$237,Import!$F$2:$F$237,$F231,Import!$G$2:$G$237,$G231)</f>
        <v>0</v>
      </c>
      <c r="BY231" s="2">
        <f>SUMIFS(Import!BY$2:BY$237,Import!$F$2:$F$237,$F231,Import!$G$2:$G$237,$G231)</f>
        <v>0</v>
      </c>
      <c r="BZ231" s="2">
        <f>SUMIFS(Import!BZ$2:BZ$237,Import!$F$2:$F$237,$F231,Import!$G$2:$G$237,$G231)</f>
        <v>0</v>
      </c>
      <c r="CA231" s="2">
        <f t="shared" si="129"/>
        <v>0</v>
      </c>
      <c r="CB231" s="2">
        <f t="shared" si="129"/>
        <v>0</v>
      </c>
      <c r="CC231" s="2">
        <f t="shared" si="129"/>
        <v>0</v>
      </c>
      <c r="CD231" s="2">
        <f>SUMIFS(Import!CD$2:CD$237,Import!$F$2:$F$237,$F231,Import!$G$2:$G$237,$G231)</f>
        <v>0</v>
      </c>
      <c r="CE231" s="2">
        <f>SUMIFS(Import!CE$2:CE$237,Import!$F$2:$F$237,$F231,Import!$G$2:$G$237,$G231)</f>
        <v>0</v>
      </c>
      <c r="CF231" s="2">
        <f>SUMIFS(Import!CF$2:CF$237,Import!$F$2:$F$237,$F231,Import!$G$2:$G$237,$G231)</f>
        <v>0</v>
      </c>
      <c r="CG231" s="2">
        <f>SUMIFS(Import!CG$2:CG$237,Import!$F$2:$F$237,$F231,Import!$G$2:$G$237,$G231)</f>
        <v>0</v>
      </c>
      <c r="CH231" s="2">
        <f t="shared" si="130"/>
        <v>0</v>
      </c>
      <c r="CI231" s="2">
        <f t="shared" si="130"/>
        <v>0</v>
      </c>
      <c r="CJ231" s="2">
        <f t="shared" si="130"/>
        <v>0</v>
      </c>
      <c r="CK231" s="2">
        <f>SUMIFS(Import!CK$2:CK$237,Import!$F$2:$F$237,$F231,Import!$G$2:$G$237,$G231)</f>
        <v>0</v>
      </c>
      <c r="CL231" s="2">
        <f>SUMIFS(Import!CL$2:CL$237,Import!$F$2:$F$237,$F231,Import!$G$2:$G$237,$G231)</f>
        <v>0</v>
      </c>
      <c r="CM231" s="2">
        <f>SUMIFS(Import!CM$2:CM$237,Import!$F$2:$F$237,$F231,Import!$G$2:$G$237,$G231)</f>
        <v>0</v>
      </c>
      <c r="CN231" s="2">
        <f>SUMIFS(Import!CN$2:CN$237,Import!$F$2:$F$237,$F231,Import!$G$2:$G$237,$G231)</f>
        <v>0</v>
      </c>
      <c r="CO231" s="3">
        <f t="shared" si="131"/>
        <v>0</v>
      </c>
      <c r="CP231" s="3">
        <f t="shared" si="131"/>
        <v>0</v>
      </c>
      <c r="CQ231" s="3">
        <f t="shared" si="131"/>
        <v>0</v>
      </c>
      <c r="CR231" s="2">
        <f>SUMIFS(Import!CR$2:CR$237,Import!$F$2:$F$237,$F231,Import!$G$2:$G$237,$G231)</f>
        <v>0</v>
      </c>
      <c r="CS231" s="2">
        <f>SUMIFS(Import!CS$2:CS$237,Import!$F$2:$F$237,$F231,Import!$G$2:$G$237,$G231)</f>
        <v>0</v>
      </c>
      <c r="CT231" s="2">
        <f>SUMIFS(Import!CT$2:CT$237,Import!$F$2:$F$237,$F231,Import!$G$2:$G$237,$G231)</f>
        <v>0</v>
      </c>
    </row>
    <row r="232" spans="1:98" x14ac:dyDescent="0.25">
      <c r="A232" s="2" t="s">
        <v>38</v>
      </c>
      <c r="B232" s="2" t="s">
        <v>39</v>
      </c>
      <c r="C232" s="2">
        <v>1</v>
      </c>
      <c r="D232" s="2" t="s">
        <v>40</v>
      </c>
      <c r="E232" s="2">
        <v>57</v>
      </c>
      <c r="F232" s="2" t="s">
        <v>89</v>
      </c>
      <c r="G232" s="2">
        <v>4</v>
      </c>
      <c r="H232" s="2">
        <f>IF(SUMIFS(Import!H$2:H$237,Import!$F$2:$F$237,$F232,Import!$G$2:$G$237,$G232)=0,Data_T1!$H232,SUMIFS(Import!H$2:H$237,Import!$F$2:$F$237,$F232,Import!$G$2:$G$237,$G232))</f>
        <v>132</v>
      </c>
      <c r="I232" s="2">
        <f>SUMIFS(Import!I$2:I$237,Import!$F$2:$F$237,$F232,Import!$G$2:$G$237,$G232)</f>
        <v>42</v>
      </c>
      <c r="J232" s="2">
        <f>SUMIFS(Import!J$2:J$237,Import!$F$2:$F$237,$F232,Import!$G$2:$G$237,$G232)</f>
        <v>31.82</v>
      </c>
      <c r="K232" s="2">
        <f>SUMIFS(Import!K$2:K$237,Import!$F$2:$F$237,$F232,Import!$G$2:$G$237,$G232)</f>
        <v>90</v>
      </c>
      <c r="L232" s="2">
        <f>SUMIFS(Import!L$2:L$237,Import!$F$2:$F$237,$F232,Import!$G$2:$G$237,$G232)</f>
        <v>68.180000000000007</v>
      </c>
      <c r="M232" s="2">
        <f>SUMIFS(Import!M$2:M$237,Import!$F$2:$F$237,$F232,Import!$G$2:$G$237,$G232)</f>
        <v>0</v>
      </c>
      <c r="N232" s="2">
        <f>SUMIFS(Import!N$2:N$237,Import!$F$2:$F$237,$F232,Import!$G$2:$G$237,$G232)</f>
        <v>0</v>
      </c>
      <c r="O232" s="2">
        <f>SUMIFS(Import!O$2:O$237,Import!$F$2:$F$237,$F232,Import!$G$2:$G$237,$G232)</f>
        <v>0</v>
      </c>
      <c r="P232" s="2">
        <f>SUMIFS(Import!P$2:P$237,Import!$F$2:$F$237,$F232,Import!$G$2:$G$237,$G232)</f>
        <v>0</v>
      </c>
      <c r="Q232" s="2">
        <f>SUMIFS(Import!Q$2:Q$237,Import!$F$2:$F$237,$F232,Import!$G$2:$G$237,$G232)</f>
        <v>0</v>
      </c>
      <c r="R232" s="2">
        <f>SUMIFS(Import!R$2:R$237,Import!$F$2:$F$237,$F232,Import!$G$2:$G$237,$G232)</f>
        <v>0</v>
      </c>
      <c r="S232" s="2">
        <f>SUMIFS(Import!S$2:S$237,Import!$F$2:$F$237,$F232,Import!$G$2:$G$237,$G232)</f>
        <v>90</v>
      </c>
      <c r="T232" s="2">
        <f>SUMIFS(Import!T$2:T$237,Import!$F$2:$F$237,$F232,Import!$G$2:$G$237,$G232)</f>
        <v>68.180000000000007</v>
      </c>
      <c r="U232" s="2">
        <f>SUMIFS(Import!U$2:U$237,Import!$F$2:$F$237,$F232,Import!$G$2:$G$237,$G232)</f>
        <v>100</v>
      </c>
      <c r="V232" s="2">
        <f>SUMIFS(Import!V$2:V$237,Import!$F$2:$F$237,$F232,Import!$G$2:$G$237,$G232)</f>
        <v>1</v>
      </c>
      <c r="W232" s="2" t="str">
        <f t="shared" si="121"/>
        <v>M</v>
      </c>
      <c r="X232" s="2" t="str">
        <f t="shared" si="121"/>
        <v>GREIG</v>
      </c>
      <c r="Y232" s="2" t="str">
        <f t="shared" si="121"/>
        <v>Moana</v>
      </c>
      <c r="Z232" s="2">
        <f>SUMIFS(Import!Z$2:Z$237,Import!$F$2:$F$237,$F232,Import!$G$2:$G$237,$G232)</f>
        <v>41</v>
      </c>
      <c r="AA232" s="2">
        <f>SUMIFS(Import!AA$2:AA$237,Import!$F$2:$F$237,$F232,Import!$G$2:$G$237,$G232)</f>
        <v>31.06</v>
      </c>
      <c r="AB232" s="2">
        <f>SUMIFS(Import!AB$2:AB$237,Import!$F$2:$F$237,$F232,Import!$G$2:$G$237,$G232)</f>
        <v>45.56</v>
      </c>
      <c r="AC232" s="2">
        <f>SUMIFS(Import!AC$2:AC$237,Import!$F$2:$F$237,$F232,Import!$G$2:$G$237,$G232)</f>
        <v>3</v>
      </c>
      <c r="AD232" s="2" t="str">
        <f t="shared" si="122"/>
        <v>F</v>
      </c>
      <c r="AE232" s="2" t="str">
        <f t="shared" si="122"/>
        <v>SAGE</v>
      </c>
      <c r="AF232" s="2" t="str">
        <f t="shared" si="122"/>
        <v>Maina</v>
      </c>
      <c r="AG232" s="2">
        <f>SUMIFS(Import!AG$2:AG$237,Import!$F$2:$F$237,$F232,Import!$G$2:$G$237,$G232)</f>
        <v>49</v>
      </c>
      <c r="AH232" s="2">
        <f>SUMIFS(Import!AH$2:AH$237,Import!$F$2:$F$237,$F232,Import!$G$2:$G$237,$G232)</f>
        <v>37.119999999999997</v>
      </c>
      <c r="AI232" s="2">
        <f>SUMIFS(Import!AI$2:AI$237,Import!$F$2:$F$237,$F232,Import!$G$2:$G$237,$G232)</f>
        <v>54.44</v>
      </c>
      <c r="AJ232" s="2">
        <f>SUMIFS(Import!AJ$2:AJ$237,Import!$F$2:$F$237,$F232,Import!$G$2:$G$237,$G232)</f>
        <v>0</v>
      </c>
      <c r="AK232" s="2">
        <f t="shared" si="123"/>
        <v>0</v>
      </c>
      <c r="AL232" s="2">
        <f t="shared" si="123"/>
        <v>0</v>
      </c>
      <c r="AM232" s="2">
        <f t="shared" si="123"/>
        <v>0</v>
      </c>
      <c r="AN232" s="2">
        <f>SUMIFS(Import!AN$2:AN$237,Import!$F$2:$F$237,$F232,Import!$G$2:$G$237,$G232)</f>
        <v>0</v>
      </c>
      <c r="AO232" s="2">
        <f>SUMIFS(Import!AO$2:AO$237,Import!$F$2:$F$237,$F232,Import!$G$2:$G$237,$G232)</f>
        <v>0</v>
      </c>
      <c r="AP232" s="2">
        <f>SUMIFS(Import!AP$2:AP$237,Import!$F$2:$F$237,$F232,Import!$G$2:$G$237,$G232)</f>
        <v>0</v>
      </c>
      <c r="AQ232" s="2">
        <f>SUMIFS(Import!AQ$2:AQ$237,Import!$F$2:$F$237,$F232,Import!$G$2:$G$237,$G232)</f>
        <v>0</v>
      </c>
      <c r="AR232" s="2">
        <f t="shared" si="124"/>
        <v>0</v>
      </c>
      <c r="AS232" s="2">
        <f t="shared" si="124"/>
        <v>0</v>
      </c>
      <c r="AT232" s="2">
        <f t="shared" si="124"/>
        <v>0</v>
      </c>
      <c r="AU232" s="2">
        <f>SUMIFS(Import!AU$2:AU$237,Import!$F$2:$F$237,$F232,Import!$G$2:$G$237,$G232)</f>
        <v>0</v>
      </c>
      <c r="AV232" s="2">
        <f>SUMIFS(Import!AV$2:AV$237,Import!$F$2:$F$237,$F232,Import!$G$2:$G$237,$G232)</f>
        <v>0</v>
      </c>
      <c r="AW232" s="2">
        <f>SUMIFS(Import!AW$2:AW$237,Import!$F$2:$F$237,$F232,Import!$G$2:$G$237,$G232)</f>
        <v>0</v>
      </c>
      <c r="AX232" s="2">
        <f>SUMIFS(Import!AX$2:AX$237,Import!$F$2:$F$237,$F232,Import!$G$2:$G$237,$G232)</f>
        <v>0</v>
      </c>
      <c r="AY232" s="2">
        <f t="shared" si="125"/>
        <v>0</v>
      </c>
      <c r="AZ232" s="2">
        <f t="shared" si="125"/>
        <v>0</v>
      </c>
      <c r="BA232" s="2">
        <f t="shared" si="125"/>
        <v>0</v>
      </c>
      <c r="BB232" s="2">
        <f>SUMIFS(Import!BB$2:BB$237,Import!$F$2:$F$237,$F232,Import!$G$2:$G$237,$G232)</f>
        <v>0</v>
      </c>
      <c r="BC232" s="2">
        <f>SUMIFS(Import!BC$2:BC$237,Import!$F$2:$F$237,$F232,Import!$G$2:$G$237,$G232)</f>
        <v>0</v>
      </c>
      <c r="BD232" s="2">
        <f>SUMIFS(Import!BD$2:BD$237,Import!$F$2:$F$237,$F232,Import!$G$2:$G$237,$G232)</f>
        <v>0</v>
      </c>
      <c r="BE232" s="2">
        <f>SUMIFS(Import!BE$2:BE$237,Import!$F$2:$F$237,$F232,Import!$G$2:$G$237,$G232)</f>
        <v>0</v>
      </c>
      <c r="BF232" s="2">
        <f t="shared" si="126"/>
        <v>0</v>
      </c>
      <c r="BG232" s="2">
        <f t="shared" si="126"/>
        <v>0</v>
      </c>
      <c r="BH232" s="2">
        <f t="shared" si="126"/>
        <v>0</v>
      </c>
      <c r="BI232" s="2">
        <f>SUMIFS(Import!BI$2:BI$237,Import!$F$2:$F$237,$F232,Import!$G$2:$G$237,$G232)</f>
        <v>0</v>
      </c>
      <c r="BJ232" s="2">
        <f>SUMIFS(Import!BJ$2:BJ$237,Import!$F$2:$F$237,$F232,Import!$G$2:$G$237,$G232)</f>
        <v>0</v>
      </c>
      <c r="BK232" s="2">
        <f>SUMIFS(Import!BK$2:BK$237,Import!$F$2:$F$237,$F232,Import!$G$2:$G$237,$G232)</f>
        <v>0</v>
      </c>
      <c r="BL232" s="2">
        <f>SUMIFS(Import!BL$2:BL$237,Import!$F$2:$F$237,$F232,Import!$G$2:$G$237,$G232)</f>
        <v>0</v>
      </c>
      <c r="BM232" s="2">
        <f t="shared" si="127"/>
        <v>0</v>
      </c>
      <c r="BN232" s="2">
        <f t="shared" si="127"/>
        <v>0</v>
      </c>
      <c r="BO232" s="2">
        <f t="shared" si="127"/>
        <v>0</v>
      </c>
      <c r="BP232" s="2">
        <f>SUMIFS(Import!BP$2:BP$237,Import!$F$2:$F$237,$F232,Import!$G$2:$G$237,$G232)</f>
        <v>0</v>
      </c>
      <c r="BQ232" s="2">
        <f>SUMIFS(Import!BQ$2:BQ$237,Import!$F$2:$F$237,$F232,Import!$G$2:$G$237,$G232)</f>
        <v>0</v>
      </c>
      <c r="BR232" s="2">
        <f>SUMIFS(Import!BR$2:BR$237,Import!$F$2:$F$237,$F232,Import!$G$2:$G$237,$G232)</f>
        <v>0</v>
      </c>
      <c r="BS232" s="2">
        <f>SUMIFS(Import!BS$2:BS$237,Import!$F$2:$F$237,$F232,Import!$G$2:$G$237,$G232)</f>
        <v>0</v>
      </c>
      <c r="BT232" s="2">
        <f t="shared" si="128"/>
        <v>0</v>
      </c>
      <c r="BU232" s="2">
        <f t="shared" si="128"/>
        <v>0</v>
      </c>
      <c r="BV232" s="2">
        <f t="shared" si="128"/>
        <v>0</v>
      </c>
      <c r="BW232" s="2">
        <f>SUMIFS(Import!BW$2:BW$237,Import!$F$2:$F$237,$F232,Import!$G$2:$G$237,$G232)</f>
        <v>0</v>
      </c>
      <c r="BX232" s="2">
        <f>SUMIFS(Import!BX$2:BX$237,Import!$F$2:$F$237,$F232,Import!$G$2:$G$237,$G232)</f>
        <v>0</v>
      </c>
      <c r="BY232" s="2">
        <f>SUMIFS(Import!BY$2:BY$237,Import!$F$2:$F$237,$F232,Import!$G$2:$G$237,$G232)</f>
        <v>0</v>
      </c>
      <c r="BZ232" s="2">
        <f>SUMIFS(Import!BZ$2:BZ$237,Import!$F$2:$F$237,$F232,Import!$G$2:$G$237,$G232)</f>
        <v>0</v>
      </c>
      <c r="CA232" s="2">
        <f t="shared" si="129"/>
        <v>0</v>
      </c>
      <c r="CB232" s="2">
        <f t="shared" si="129"/>
        <v>0</v>
      </c>
      <c r="CC232" s="2">
        <f t="shared" si="129"/>
        <v>0</v>
      </c>
      <c r="CD232" s="2">
        <f>SUMIFS(Import!CD$2:CD$237,Import!$F$2:$F$237,$F232,Import!$G$2:$G$237,$G232)</f>
        <v>0</v>
      </c>
      <c r="CE232" s="2">
        <f>SUMIFS(Import!CE$2:CE$237,Import!$F$2:$F$237,$F232,Import!$G$2:$G$237,$G232)</f>
        <v>0</v>
      </c>
      <c r="CF232" s="2">
        <f>SUMIFS(Import!CF$2:CF$237,Import!$F$2:$F$237,$F232,Import!$G$2:$G$237,$G232)</f>
        <v>0</v>
      </c>
      <c r="CG232" s="2">
        <f>SUMIFS(Import!CG$2:CG$237,Import!$F$2:$F$237,$F232,Import!$G$2:$G$237,$G232)</f>
        <v>0</v>
      </c>
      <c r="CH232" s="2">
        <f t="shared" si="130"/>
        <v>0</v>
      </c>
      <c r="CI232" s="2">
        <f t="shared" si="130"/>
        <v>0</v>
      </c>
      <c r="CJ232" s="2">
        <f t="shared" si="130"/>
        <v>0</v>
      </c>
      <c r="CK232" s="2">
        <f>SUMIFS(Import!CK$2:CK$237,Import!$F$2:$F$237,$F232,Import!$G$2:$G$237,$G232)</f>
        <v>0</v>
      </c>
      <c r="CL232" s="2">
        <f>SUMIFS(Import!CL$2:CL$237,Import!$F$2:$F$237,$F232,Import!$G$2:$G$237,$G232)</f>
        <v>0</v>
      </c>
      <c r="CM232" s="2">
        <f>SUMIFS(Import!CM$2:CM$237,Import!$F$2:$F$237,$F232,Import!$G$2:$G$237,$G232)</f>
        <v>0</v>
      </c>
      <c r="CN232" s="2">
        <f>SUMIFS(Import!CN$2:CN$237,Import!$F$2:$F$237,$F232,Import!$G$2:$G$237,$G232)</f>
        <v>0</v>
      </c>
      <c r="CO232" s="3">
        <f t="shared" si="131"/>
        <v>0</v>
      </c>
      <c r="CP232" s="3">
        <f t="shared" si="131"/>
        <v>0</v>
      </c>
      <c r="CQ232" s="3">
        <f t="shared" si="131"/>
        <v>0</v>
      </c>
      <c r="CR232" s="2">
        <f>SUMIFS(Import!CR$2:CR$237,Import!$F$2:$F$237,$F232,Import!$G$2:$G$237,$G232)</f>
        <v>0</v>
      </c>
      <c r="CS232" s="2">
        <f>SUMIFS(Import!CS$2:CS$237,Import!$F$2:$F$237,$F232,Import!$G$2:$G$237,$G232)</f>
        <v>0</v>
      </c>
      <c r="CT232" s="2">
        <f>SUMIFS(Import!CT$2:CT$237,Import!$F$2:$F$237,$F232,Import!$G$2:$G$237,$G232)</f>
        <v>0</v>
      </c>
    </row>
    <row r="233" spans="1:98" x14ac:dyDescent="0.25">
      <c r="A233" s="2" t="s">
        <v>38</v>
      </c>
      <c r="B233" s="2" t="s">
        <v>39</v>
      </c>
      <c r="C233" s="2">
        <v>1</v>
      </c>
      <c r="D233" s="2" t="s">
        <v>40</v>
      </c>
      <c r="E233" s="2">
        <v>57</v>
      </c>
      <c r="F233" s="2" t="s">
        <v>89</v>
      </c>
      <c r="G233" s="2">
        <v>5</v>
      </c>
      <c r="H233" s="2">
        <f>IF(SUMIFS(Import!H$2:H$237,Import!$F$2:$F$237,$F233,Import!$G$2:$G$237,$G233)=0,Data_T1!$H233,SUMIFS(Import!H$2:H$237,Import!$F$2:$F$237,$F233,Import!$G$2:$G$237,$G233))</f>
        <v>131</v>
      </c>
      <c r="I233" s="2">
        <f>SUMIFS(Import!I$2:I$237,Import!$F$2:$F$237,$F233,Import!$G$2:$G$237,$G233)</f>
        <v>44</v>
      </c>
      <c r="J233" s="2">
        <f>SUMIFS(Import!J$2:J$237,Import!$F$2:$F$237,$F233,Import!$G$2:$G$237,$G233)</f>
        <v>33.590000000000003</v>
      </c>
      <c r="K233" s="2">
        <f>SUMIFS(Import!K$2:K$237,Import!$F$2:$F$237,$F233,Import!$G$2:$G$237,$G233)</f>
        <v>87</v>
      </c>
      <c r="L233" s="2">
        <f>SUMIFS(Import!L$2:L$237,Import!$F$2:$F$237,$F233,Import!$G$2:$G$237,$G233)</f>
        <v>66.41</v>
      </c>
      <c r="M233" s="2">
        <f>SUMIFS(Import!M$2:M$237,Import!$F$2:$F$237,$F233,Import!$G$2:$G$237,$G233)</f>
        <v>0</v>
      </c>
      <c r="N233" s="2">
        <f>SUMIFS(Import!N$2:N$237,Import!$F$2:$F$237,$F233,Import!$G$2:$G$237,$G233)</f>
        <v>0</v>
      </c>
      <c r="O233" s="2">
        <f>SUMIFS(Import!O$2:O$237,Import!$F$2:$F$237,$F233,Import!$G$2:$G$237,$G233)</f>
        <v>0</v>
      </c>
      <c r="P233" s="2">
        <f>SUMIFS(Import!P$2:P$237,Import!$F$2:$F$237,$F233,Import!$G$2:$G$237,$G233)</f>
        <v>0</v>
      </c>
      <c r="Q233" s="2">
        <f>SUMIFS(Import!Q$2:Q$237,Import!$F$2:$F$237,$F233,Import!$G$2:$G$237,$G233)</f>
        <v>0</v>
      </c>
      <c r="R233" s="2">
        <f>SUMIFS(Import!R$2:R$237,Import!$F$2:$F$237,$F233,Import!$G$2:$G$237,$G233)</f>
        <v>0</v>
      </c>
      <c r="S233" s="2">
        <f>SUMIFS(Import!S$2:S$237,Import!$F$2:$F$237,$F233,Import!$G$2:$G$237,$G233)</f>
        <v>87</v>
      </c>
      <c r="T233" s="2">
        <f>SUMIFS(Import!T$2:T$237,Import!$F$2:$F$237,$F233,Import!$G$2:$G$237,$G233)</f>
        <v>66.41</v>
      </c>
      <c r="U233" s="2">
        <f>SUMIFS(Import!U$2:U$237,Import!$F$2:$F$237,$F233,Import!$G$2:$G$237,$G233)</f>
        <v>100</v>
      </c>
      <c r="V233" s="2">
        <f>SUMIFS(Import!V$2:V$237,Import!$F$2:$F$237,$F233,Import!$G$2:$G$237,$G233)</f>
        <v>1</v>
      </c>
      <c r="W233" s="2" t="str">
        <f t="shared" si="121"/>
        <v>M</v>
      </c>
      <c r="X233" s="2" t="str">
        <f t="shared" si="121"/>
        <v>GREIG</v>
      </c>
      <c r="Y233" s="2" t="str">
        <f t="shared" si="121"/>
        <v>Moana</v>
      </c>
      <c r="Z233" s="2">
        <f>SUMIFS(Import!Z$2:Z$237,Import!$F$2:$F$237,$F233,Import!$G$2:$G$237,$G233)</f>
        <v>35</v>
      </c>
      <c r="AA233" s="2">
        <f>SUMIFS(Import!AA$2:AA$237,Import!$F$2:$F$237,$F233,Import!$G$2:$G$237,$G233)</f>
        <v>26.72</v>
      </c>
      <c r="AB233" s="2">
        <f>SUMIFS(Import!AB$2:AB$237,Import!$F$2:$F$237,$F233,Import!$G$2:$G$237,$G233)</f>
        <v>40.229999999999997</v>
      </c>
      <c r="AC233" s="2">
        <f>SUMIFS(Import!AC$2:AC$237,Import!$F$2:$F$237,$F233,Import!$G$2:$G$237,$G233)</f>
        <v>3</v>
      </c>
      <c r="AD233" s="2" t="str">
        <f t="shared" si="122"/>
        <v>F</v>
      </c>
      <c r="AE233" s="2" t="str">
        <f t="shared" si="122"/>
        <v>SAGE</v>
      </c>
      <c r="AF233" s="2" t="str">
        <f t="shared" si="122"/>
        <v>Maina</v>
      </c>
      <c r="AG233" s="2">
        <f>SUMIFS(Import!AG$2:AG$237,Import!$F$2:$F$237,$F233,Import!$G$2:$G$237,$G233)</f>
        <v>52</v>
      </c>
      <c r="AH233" s="2">
        <f>SUMIFS(Import!AH$2:AH$237,Import!$F$2:$F$237,$F233,Import!$G$2:$G$237,$G233)</f>
        <v>39.69</v>
      </c>
      <c r="AI233" s="2">
        <f>SUMIFS(Import!AI$2:AI$237,Import!$F$2:$F$237,$F233,Import!$G$2:$G$237,$G233)</f>
        <v>59.77</v>
      </c>
      <c r="AJ233" s="2">
        <f>SUMIFS(Import!AJ$2:AJ$237,Import!$F$2:$F$237,$F233,Import!$G$2:$G$237,$G233)</f>
        <v>0</v>
      </c>
      <c r="AK233" s="2">
        <f t="shared" si="123"/>
        <v>0</v>
      </c>
      <c r="AL233" s="2">
        <f t="shared" si="123"/>
        <v>0</v>
      </c>
      <c r="AM233" s="2">
        <f t="shared" si="123"/>
        <v>0</v>
      </c>
      <c r="AN233" s="2">
        <f>SUMIFS(Import!AN$2:AN$237,Import!$F$2:$F$237,$F233,Import!$G$2:$G$237,$G233)</f>
        <v>0</v>
      </c>
      <c r="AO233" s="2">
        <f>SUMIFS(Import!AO$2:AO$237,Import!$F$2:$F$237,$F233,Import!$G$2:$G$237,$G233)</f>
        <v>0</v>
      </c>
      <c r="AP233" s="2">
        <f>SUMIFS(Import!AP$2:AP$237,Import!$F$2:$F$237,$F233,Import!$G$2:$G$237,$G233)</f>
        <v>0</v>
      </c>
      <c r="AQ233" s="2">
        <f>SUMIFS(Import!AQ$2:AQ$237,Import!$F$2:$F$237,$F233,Import!$G$2:$G$237,$G233)</f>
        <v>0</v>
      </c>
      <c r="AR233" s="2">
        <f t="shared" si="124"/>
        <v>0</v>
      </c>
      <c r="AS233" s="2">
        <f t="shared" si="124"/>
        <v>0</v>
      </c>
      <c r="AT233" s="2">
        <f t="shared" si="124"/>
        <v>0</v>
      </c>
      <c r="AU233" s="2">
        <f>SUMIFS(Import!AU$2:AU$237,Import!$F$2:$F$237,$F233,Import!$G$2:$G$237,$G233)</f>
        <v>0</v>
      </c>
      <c r="AV233" s="2">
        <f>SUMIFS(Import!AV$2:AV$237,Import!$F$2:$F$237,$F233,Import!$G$2:$G$237,$G233)</f>
        <v>0</v>
      </c>
      <c r="AW233" s="2">
        <f>SUMIFS(Import!AW$2:AW$237,Import!$F$2:$F$237,$F233,Import!$G$2:$G$237,$G233)</f>
        <v>0</v>
      </c>
      <c r="AX233" s="2">
        <f>SUMIFS(Import!AX$2:AX$237,Import!$F$2:$F$237,$F233,Import!$G$2:$G$237,$G233)</f>
        <v>0</v>
      </c>
      <c r="AY233" s="2">
        <f t="shared" si="125"/>
        <v>0</v>
      </c>
      <c r="AZ233" s="2">
        <f t="shared" si="125"/>
        <v>0</v>
      </c>
      <c r="BA233" s="2">
        <f t="shared" si="125"/>
        <v>0</v>
      </c>
      <c r="BB233" s="2">
        <f>SUMIFS(Import!BB$2:BB$237,Import!$F$2:$F$237,$F233,Import!$G$2:$G$237,$G233)</f>
        <v>0</v>
      </c>
      <c r="BC233" s="2">
        <f>SUMIFS(Import!BC$2:BC$237,Import!$F$2:$F$237,$F233,Import!$G$2:$G$237,$G233)</f>
        <v>0</v>
      </c>
      <c r="BD233" s="2">
        <f>SUMIFS(Import!BD$2:BD$237,Import!$F$2:$F$237,$F233,Import!$G$2:$G$237,$G233)</f>
        <v>0</v>
      </c>
      <c r="BE233" s="2">
        <f>SUMIFS(Import!BE$2:BE$237,Import!$F$2:$F$237,$F233,Import!$G$2:$G$237,$G233)</f>
        <v>0</v>
      </c>
      <c r="BF233" s="2">
        <f t="shared" si="126"/>
        <v>0</v>
      </c>
      <c r="BG233" s="2">
        <f t="shared" si="126"/>
        <v>0</v>
      </c>
      <c r="BH233" s="2">
        <f t="shared" si="126"/>
        <v>0</v>
      </c>
      <c r="BI233" s="2">
        <f>SUMIFS(Import!BI$2:BI$237,Import!$F$2:$F$237,$F233,Import!$G$2:$G$237,$G233)</f>
        <v>0</v>
      </c>
      <c r="BJ233" s="2">
        <f>SUMIFS(Import!BJ$2:BJ$237,Import!$F$2:$F$237,$F233,Import!$G$2:$G$237,$G233)</f>
        <v>0</v>
      </c>
      <c r="BK233" s="2">
        <f>SUMIFS(Import!BK$2:BK$237,Import!$F$2:$F$237,$F233,Import!$G$2:$G$237,$G233)</f>
        <v>0</v>
      </c>
      <c r="BL233" s="2">
        <f>SUMIFS(Import!BL$2:BL$237,Import!$F$2:$F$237,$F233,Import!$G$2:$G$237,$G233)</f>
        <v>0</v>
      </c>
      <c r="BM233" s="2">
        <f t="shared" si="127"/>
        <v>0</v>
      </c>
      <c r="BN233" s="2">
        <f t="shared" si="127"/>
        <v>0</v>
      </c>
      <c r="BO233" s="2">
        <f t="shared" si="127"/>
        <v>0</v>
      </c>
      <c r="BP233" s="2">
        <f>SUMIFS(Import!BP$2:BP$237,Import!$F$2:$F$237,$F233,Import!$G$2:$G$237,$G233)</f>
        <v>0</v>
      </c>
      <c r="BQ233" s="2">
        <f>SUMIFS(Import!BQ$2:BQ$237,Import!$F$2:$F$237,$F233,Import!$G$2:$G$237,$G233)</f>
        <v>0</v>
      </c>
      <c r="BR233" s="2">
        <f>SUMIFS(Import!BR$2:BR$237,Import!$F$2:$F$237,$F233,Import!$G$2:$G$237,$G233)</f>
        <v>0</v>
      </c>
      <c r="BS233" s="2">
        <f>SUMIFS(Import!BS$2:BS$237,Import!$F$2:$F$237,$F233,Import!$G$2:$G$237,$G233)</f>
        <v>0</v>
      </c>
      <c r="BT233" s="2">
        <f t="shared" si="128"/>
        <v>0</v>
      </c>
      <c r="BU233" s="2">
        <f t="shared" si="128"/>
        <v>0</v>
      </c>
      <c r="BV233" s="2">
        <f t="shared" si="128"/>
        <v>0</v>
      </c>
      <c r="BW233" s="2">
        <f>SUMIFS(Import!BW$2:BW$237,Import!$F$2:$F$237,$F233,Import!$G$2:$G$237,$G233)</f>
        <v>0</v>
      </c>
      <c r="BX233" s="2">
        <f>SUMIFS(Import!BX$2:BX$237,Import!$F$2:$F$237,$F233,Import!$G$2:$G$237,$G233)</f>
        <v>0</v>
      </c>
      <c r="BY233" s="2">
        <f>SUMIFS(Import!BY$2:BY$237,Import!$F$2:$F$237,$F233,Import!$G$2:$G$237,$G233)</f>
        <v>0</v>
      </c>
      <c r="BZ233" s="2">
        <f>SUMIFS(Import!BZ$2:BZ$237,Import!$F$2:$F$237,$F233,Import!$G$2:$G$237,$G233)</f>
        <v>0</v>
      </c>
      <c r="CA233" s="2">
        <f t="shared" si="129"/>
        <v>0</v>
      </c>
      <c r="CB233" s="2">
        <f t="shared" si="129"/>
        <v>0</v>
      </c>
      <c r="CC233" s="2">
        <f t="shared" si="129"/>
        <v>0</v>
      </c>
      <c r="CD233" s="2">
        <f>SUMIFS(Import!CD$2:CD$237,Import!$F$2:$F$237,$F233,Import!$G$2:$G$237,$G233)</f>
        <v>0</v>
      </c>
      <c r="CE233" s="2">
        <f>SUMIFS(Import!CE$2:CE$237,Import!$F$2:$F$237,$F233,Import!$G$2:$G$237,$G233)</f>
        <v>0</v>
      </c>
      <c r="CF233" s="2">
        <f>SUMIFS(Import!CF$2:CF$237,Import!$F$2:$F$237,$F233,Import!$G$2:$G$237,$G233)</f>
        <v>0</v>
      </c>
      <c r="CG233" s="2">
        <f>SUMIFS(Import!CG$2:CG$237,Import!$F$2:$F$237,$F233,Import!$G$2:$G$237,$G233)</f>
        <v>0</v>
      </c>
      <c r="CH233" s="2">
        <f t="shared" si="130"/>
        <v>0</v>
      </c>
      <c r="CI233" s="2">
        <f t="shared" si="130"/>
        <v>0</v>
      </c>
      <c r="CJ233" s="2">
        <f t="shared" si="130"/>
        <v>0</v>
      </c>
      <c r="CK233" s="2">
        <f>SUMIFS(Import!CK$2:CK$237,Import!$F$2:$F$237,$F233,Import!$G$2:$G$237,$G233)</f>
        <v>0</v>
      </c>
      <c r="CL233" s="2">
        <f>SUMIFS(Import!CL$2:CL$237,Import!$F$2:$F$237,$F233,Import!$G$2:$G$237,$G233)</f>
        <v>0</v>
      </c>
      <c r="CM233" s="2">
        <f>SUMIFS(Import!CM$2:CM$237,Import!$F$2:$F$237,$F233,Import!$G$2:$G$237,$G233)</f>
        <v>0</v>
      </c>
      <c r="CN233" s="2">
        <f>SUMIFS(Import!CN$2:CN$237,Import!$F$2:$F$237,$F233,Import!$G$2:$G$237,$G233)</f>
        <v>0</v>
      </c>
      <c r="CO233" s="3">
        <f t="shared" si="131"/>
        <v>0</v>
      </c>
      <c r="CP233" s="3">
        <f t="shared" si="131"/>
        <v>0</v>
      </c>
      <c r="CQ233" s="3">
        <f t="shared" si="131"/>
        <v>0</v>
      </c>
      <c r="CR233" s="2">
        <f>SUMIFS(Import!CR$2:CR$237,Import!$F$2:$F$237,$F233,Import!$G$2:$G$237,$G233)</f>
        <v>0</v>
      </c>
      <c r="CS233" s="2">
        <f>SUMIFS(Import!CS$2:CS$237,Import!$F$2:$F$237,$F233,Import!$G$2:$G$237,$G233)</f>
        <v>0</v>
      </c>
      <c r="CT233" s="2">
        <f>SUMIFS(Import!CT$2:CT$237,Import!$F$2:$F$237,$F233,Import!$G$2:$G$237,$G233)</f>
        <v>0</v>
      </c>
    </row>
    <row r="234" spans="1:98" x14ac:dyDescent="0.25">
      <c r="A234" s="2" t="s">
        <v>38</v>
      </c>
      <c r="B234" s="2" t="s">
        <v>39</v>
      </c>
      <c r="C234" s="2">
        <v>1</v>
      </c>
      <c r="D234" s="2" t="s">
        <v>40</v>
      </c>
      <c r="E234" s="2">
        <v>57</v>
      </c>
      <c r="F234" s="2" t="s">
        <v>89</v>
      </c>
      <c r="G234" s="2">
        <v>6</v>
      </c>
      <c r="H234" s="2">
        <f>IF(SUMIFS(Import!H$2:H$237,Import!$F$2:$F$237,$F234,Import!$G$2:$G$237,$G234)=0,Data_T1!$H234,SUMIFS(Import!H$2:H$237,Import!$F$2:$F$237,$F234,Import!$G$2:$G$237,$G234))</f>
        <v>71</v>
      </c>
      <c r="I234" s="2">
        <f>SUMIFS(Import!I$2:I$237,Import!$F$2:$F$237,$F234,Import!$G$2:$G$237,$G234)</f>
        <v>21</v>
      </c>
      <c r="J234" s="2">
        <f>SUMIFS(Import!J$2:J$237,Import!$F$2:$F$237,$F234,Import!$G$2:$G$237,$G234)</f>
        <v>29.58</v>
      </c>
      <c r="K234" s="2">
        <f>SUMIFS(Import!K$2:K$237,Import!$F$2:$F$237,$F234,Import!$G$2:$G$237,$G234)</f>
        <v>50</v>
      </c>
      <c r="L234" s="2">
        <f>SUMIFS(Import!L$2:L$237,Import!$F$2:$F$237,$F234,Import!$G$2:$G$237,$G234)</f>
        <v>70.42</v>
      </c>
      <c r="M234" s="2">
        <f>SUMIFS(Import!M$2:M$237,Import!$F$2:$F$237,$F234,Import!$G$2:$G$237,$G234)</f>
        <v>0</v>
      </c>
      <c r="N234" s="2">
        <f>SUMIFS(Import!N$2:N$237,Import!$F$2:$F$237,$F234,Import!$G$2:$G$237,$G234)</f>
        <v>0</v>
      </c>
      <c r="O234" s="2">
        <f>SUMIFS(Import!O$2:O$237,Import!$F$2:$F$237,$F234,Import!$G$2:$G$237,$G234)</f>
        <v>0</v>
      </c>
      <c r="P234" s="2">
        <f>SUMIFS(Import!P$2:P$237,Import!$F$2:$F$237,$F234,Import!$G$2:$G$237,$G234)</f>
        <v>0</v>
      </c>
      <c r="Q234" s="2">
        <f>SUMIFS(Import!Q$2:Q$237,Import!$F$2:$F$237,$F234,Import!$G$2:$G$237,$G234)</f>
        <v>0</v>
      </c>
      <c r="R234" s="2">
        <f>SUMIFS(Import!R$2:R$237,Import!$F$2:$F$237,$F234,Import!$G$2:$G$237,$G234)</f>
        <v>0</v>
      </c>
      <c r="S234" s="2">
        <f>SUMIFS(Import!S$2:S$237,Import!$F$2:$F$237,$F234,Import!$G$2:$G$237,$G234)</f>
        <v>50</v>
      </c>
      <c r="T234" s="2">
        <f>SUMIFS(Import!T$2:T$237,Import!$F$2:$F$237,$F234,Import!$G$2:$G$237,$G234)</f>
        <v>70.42</v>
      </c>
      <c r="U234" s="2">
        <f>SUMIFS(Import!U$2:U$237,Import!$F$2:$F$237,$F234,Import!$G$2:$G$237,$G234)</f>
        <v>100</v>
      </c>
      <c r="V234" s="2">
        <f>SUMIFS(Import!V$2:V$237,Import!$F$2:$F$237,$F234,Import!$G$2:$G$237,$G234)</f>
        <v>1</v>
      </c>
      <c r="W234" s="2" t="str">
        <f t="shared" si="121"/>
        <v>M</v>
      </c>
      <c r="X234" s="2" t="str">
        <f t="shared" si="121"/>
        <v>GREIG</v>
      </c>
      <c r="Y234" s="2" t="str">
        <f t="shared" si="121"/>
        <v>Moana</v>
      </c>
      <c r="Z234" s="2">
        <f>SUMIFS(Import!Z$2:Z$237,Import!$F$2:$F$237,$F234,Import!$G$2:$G$237,$G234)</f>
        <v>21</v>
      </c>
      <c r="AA234" s="2">
        <f>SUMIFS(Import!AA$2:AA$237,Import!$F$2:$F$237,$F234,Import!$G$2:$G$237,$G234)</f>
        <v>29.58</v>
      </c>
      <c r="AB234" s="2">
        <f>SUMIFS(Import!AB$2:AB$237,Import!$F$2:$F$237,$F234,Import!$G$2:$G$237,$G234)</f>
        <v>42</v>
      </c>
      <c r="AC234" s="2">
        <f>SUMIFS(Import!AC$2:AC$237,Import!$F$2:$F$237,$F234,Import!$G$2:$G$237,$G234)</f>
        <v>3</v>
      </c>
      <c r="AD234" s="2" t="str">
        <f t="shared" si="122"/>
        <v>F</v>
      </c>
      <c r="AE234" s="2" t="str">
        <f t="shared" si="122"/>
        <v>SAGE</v>
      </c>
      <c r="AF234" s="2" t="str">
        <f t="shared" si="122"/>
        <v>Maina</v>
      </c>
      <c r="AG234" s="2">
        <f>SUMIFS(Import!AG$2:AG$237,Import!$F$2:$F$237,$F234,Import!$G$2:$G$237,$G234)</f>
        <v>29</v>
      </c>
      <c r="AH234" s="2">
        <f>SUMIFS(Import!AH$2:AH$237,Import!$F$2:$F$237,$F234,Import!$G$2:$G$237,$G234)</f>
        <v>40.85</v>
      </c>
      <c r="AI234" s="2">
        <f>SUMIFS(Import!AI$2:AI$237,Import!$F$2:$F$237,$F234,Import!$G$2:$G$237,$G234)</f>
        <v>58</v>
      </c>
      <c r="AJ234" s="2">
        <f>SUMIFS(Import!AJ$2:AJ$237,Import!$F$2:$F$237,$F234,Import!$G$2:$G$237,$G234)</f>
        <v>0</v>
      </c>
      <c r="AK234" s="2">
        <f t="shared" si="123"/>
        <v>0</v>
      </c>
      <c r="AL234" s="2">
        <f t="shared" si="123"/>
        <v>0</v>
      </c>
      <c r="AM234" s="2">
        <f t="shared" si="123"/>
        <v>0</v>
      </c>
      <c r="AN234" s="2">
        <f>SUMIFS(Import!AN$2:AN$237,Import!$F$2:$F$237,$F234,Import!$G$2:$G$237,$G234)</f>
        <v>0</v>
      </c>
      <c r="AO234" s="2">
        <f>SUMIFS(Import!AO$2:AO$237,Import!$F$2:$F$237,$F234,Import!$G$2:$G$237,$G234)</f>
        <v>0</v>
      </c>
      <c r="AP234" s="2">
        <f>SUMIFS(Import!AP$2:AP$237,Import!$F$2:$F$237,$F234,Import!$G$2:$G$237,$G234)</f>
        <v>0</v>
      </c>
      <c r="AQ234" s="2">
        <f>SUMIFS(Import!AQ$2:AQ$237,Import!$F$2:$F$237,$F234,Import!$G$2:$G$237,$G234)</f>
        <v>0</v>
      </c>
      <c r="AR234" s="2">
        <f t="shared" si="124"/>
        <v>0</v>
      </c>
      <c r="AS234" s="2">
        <f t="shared" si="124"/>
        <v>0</v>
      </c>
      <c r="AT234" s="2">
        <f t="shared" si="124"/>
        <v>0</v>
      </c>
      <c r="AU234" s="2">
        <f>SUMIFS(Import!AU$2:AU$237,Import!$F$2:$F$237,$F234,Import!$G$2:$G$237,$G234)</f>
        <v>0</v>
      </c>
      <c r="AV234" s="2">
        <f>SUMIFS(Import!AV$2:AV$237,Import!$F$2:$F$237,$F234,Import!$G$2:$G$237,$G234)</f>
        <v>0</v>
      </c>
      <c r="AW234" s="2">
        <f>SUMIFS(Import!AW$2:AW$237,Import!$F$2:$F$237,$F234,Import!$G$2:$G$237,$G234)</f>
        <v>0</v>
      </c>
      <c r="AX234" s="2">
        <f>SUMIFS(Import!AX$2:AX$237,Import!$F$2:$F$237,$F234,Import!$G$2:$G$237,$G234)</f>
        <v>0</v>
      </c>
      <c r="AY234" s="2">
        <f t="shared" si="125"/>
        <v>0</v>
      </c>
      <c r="AZ234" s="2">
        <f t="shared" si="125"/>
        <v>0</v>
      </c>
      <c r="BA234" s="2">
        <f t="shared" si="125"/>
        <v>0</v>
      </c>
      <c r="BB234" s="2">
        <f>SUMIFS(Import!BB$2:BB$237,Import!$F$2:$F$237,$F234,Import!$G$2:$G$237,$G234)</f>
        <v>0</v>
      </c>
      <c r="BC234" s="2">
        <f>SUMIFS(Import!BC$2:BC$237,Import!$F$2:$F$237,$F234,Import!$G$2:$G$237,$G234)</f>
        <v>0</v>
      </c>
      <c r="BD234" s="2">
        <f>SUMIFS(Import!BD$2:BD$237,Import!$F$2:$F$237,$F234,Import!$G$2:$G$237,$G234)</f>
        <v>0</v>
      </c>
      <c r="BE234" s="2">
        <f>SUMIFS(Import!BE$2:BE$237,Import!$F$2:$F$237,$F234,Import!$G$2:$G$237,$G234)</f>
        <v>0</v>
      </c>
      <c r="BF234" s="2">
        <f t="shared" si="126"/>
        <v>0</v>
      </c>
      <c r="BG234" s="2">
        <f t="shared" si="126"/>
        <v>0</v>
      </c>
      <c r="BH234" s="2">
        <f t="shared" si="126"/>
        <v>0</v>
      </c>
      <c r="BI234" s="2">
        <f>SUMIFS(Import!BI$2:BI$237,Import!$F$2:$F$237,$F234,Import!$G$2:$G$237,$G234)</f>
        <v>0</v>
      </c>
      <c r="BJ234" s="2">
        <f>SUMIFS(Import!BJ$2:BJ$237,Import!$F$2:$F$237,$F234,Import!$G$2:$G$237,$G234)</f>
        <v>0</v>
      </c>
      <c r="BK234" s="2">
        <f>SUMIFS(Import!BK$2:BK$237,Import!$F$2:$F$237,$F234,Import!$G$2:$G$237,$G234)</f>
        <v>0</v>
      </c>
      <c r="BL234" s="2">
        <f>SUMIFS(Import!BL$2:BL$237,Import!$F$2:$F$237,$F234,Import!$G$2:$G$237,$G234)</f>
        <v>0</v>
      </c>
      <c r="BM234" s="2">
        <f t="shared" si="127"/>
        <v>0</v>
      </c>
      <c r="BN234" s="2">
        <f t="shared" si="127"/>
        <v>0</v>
      </c>
      <c r="BO234" s="2">
        <f t="shared" si="127"/>
        <v>0</v>
      </c>
      <c r="BP234" s="2">
        <f>SUMIFS(Import!BP$2:BP$237,Import!$F$2:$F$237,$F234,Import!$G$2:$G$237,$G234)</f>
        <v>0</v>
      </c>
      <c r="BQ234" s="2">
        <f>SUMIFS(Import!BQ$2:BQ$237,Import!$F$2:$F$237,$F234,Import!$G$2:$G$237,$G234)</f>
        <v>0</v>
      </c>
      <c r="BR234" s="2">
        <f>SUMIFS(Import!BR$2:BR$237,Import!$F$2:$F$237,$F234,Import!$G$2:$G$237,$G234)</f>
        <v>0</v>
      </c>
      <c r="BS234" s="2">
        <f>SUMIFS(Import!BS$2:BS$237,Import!$F$2:$F$237,$F234,Import!$G$2:$G$237,$G234)</f>
        <v>0</v>
      </c>
      <c r="BT234" s="2">
        <f t="shared" si="128"/>
        <v>0</v>
      </c>
      <c r="BU234" s="2">
        <f t="shared" si="128"/>
        <v>0</v>
      </c>
      <c r="BV234" s="2">
        <f t="shared" si="128"/>
        <v>0</v>
      </c>
      <c r="BW234" s="2">
        <f>SUMIFS(Import!BW$2:BW$237,Import!$F$2:$F$237,$F234,Import!$G$2:$G$237,$G234)</f>
        <v>0</v>
      </c>
      <c r="BX234" s="2">
        <f>SUMIFS(Import!BX$2:BX$237,Import!$F$2:$F$237,$F234,Import!$G$2:$G$237,$G234)</f>
        <v>0</v>
      </c>
      <c r="BY234" s="2">
        <f>SUMIFS(Import!BY$2:BY$237,Import!$F$2:$F$237,$F234,Import!$G$2:$G$237,$G234)</f>
        <v>0</v>
      </c>
      <c r="BZ234" s="2">
        <f>SUMIFS(Import!BZ$2:BZ$237,Import!$F$2:$F$237,$F234,Import!$G$2:$G$237,$G234)</f>
        <v>0</v>
      </c>
      <c r="CA234" s="2">
        <f t="shared" si="129"/>
        <v>0</v>
      </c>
      <c r="CB234" s="2">
        <f t="shared" si="129"/>
        <v>0</v>
      </c>
      <c r="CC234" s="2">
        <f t="shared" si="129"/>
        <v>0</v>
      </c>
      <c r="CD234" s="2">
        <f>SUMIFS(Import!CD$2:CD$237,Import!$F$2:$F$237,$F234,Import!$G$2:$G$237,$G234)</f>
        <v>0</v>
      </c>
      <c r="CE234" s="2">
        <f>SUMIFS(Import!CE$2:CE$237,Import!$F$2:$F$237,$F234,Import!$G$2:$G$237,$G234)</f>
        <v>0</v>
      </c>
      <c r="CF234" s="2">
        <f>SUMIFS(Import!CF$2:CF$237,Import!$F$2:$F$237,$F234,Import!$G$2:$G$237,$G234)</f>
        <v>0</v>
      </c>
      <c r="CG234" s="2">
        <f>SUMIFS(Import!CG$2:CG$237,Import!$F$2:$F$237,$F234,Import!$G$2:$G$237,$G234)</f>
        <v>0</v>
      </c>
      <c r="CH234" s="2">
        <f t="shared" si="130"/>
        <v>0</v>
      </c>
      <c r="CI234" s="2">
        <f t="shared" si="130"/>
        <v>0</v>
      </c>
      <c r="CJ234" s="2">
        <f t="shared" si="130"/>
        <v>0</v>
      </c>
      <c r="CK234" s="2">
        <f>SUMIFS(Import!CK$2:CK$237,Import!$F$2:$F$237,$F234,Import!$G$2:$G$237,$G234)</f>
        <v>0</v>
      </c>
      <c r="CL234" s="2">
        <f>SUMIFS(Import!CL$2:CL$237,Import!$F$2:$F$237,$F234,Import!$G$2:$G$237,$G234)</f>
        <v>0</v>
      </c>
      <c r="CM234" s="2">
        <f>SUMIFS(Import!CM$2:CM$237,Import!$F$2:$F$237,$F234,Import!$G$2:$G$237,$G234)</f>
        <v>0</v>
      </c>
      <c r="CN234" s="2">
        <f>SUMIFS(Import!CN$2:CN$237,Import!$F$2:$F$237,$F234,Import!$G$2:$G$237,$G234)</f>
        <v>0</v>
      </c>
      <c r="CO234" s="3">
        <f t="shared" si="131"/>
        <v>0</v>
      </c>
      <c r="CP234" s="3">
        <f t="shared" si="131"/>
        <v>0</v>
      </c>
      <c r="CQ234" s="3">
        <f t="shared" si="131"/>
        <v>0</v>
      </c>
      <c r="CR234" s="2">
        <f>SUMIFS(Import!CR$2:CR$237,Import!$F$2:$F$237,$F234,Import!$G$2:$G$237,$G234)</f>
        <v>0</v>
      </c>
      <c r="CS234" s="2">
        <f>SUMIFS(Import!CS$2:CS$237,Import!$F$2:$F$237,$F234,Import!$G$2:$G$237,$G234)</f>
        <v>0</v>
      </c>
      <c r="CT234" s="2">
        <f>SUMIFS(Import!CT$2:CT$237,Import!$F$2:$F$237,$F234,Import!$G$2:$G$237,$G234)</f>
        <v>0</v>
      </c>
    </row>
    <row r="235" spans="1:98" x14ac:dyDescent="0.25">
      <c r="A235" s="2" t="s">
        <v>38</v>
      </c>
      <c r="B235" s="2" t="s">
        <v>39</v>
      </c>
      <c r="C235" s="2">
        <v>3</v>
      </c>
      <c r="D235" s="2" t="s">
        <v>44</v>
      </c>
      <c r="E235" s="2">
        <v>58</v>
      </c>
      <c r="F235" s="2" t="s">
        <v>90</v>
      </c>
      <c r="G235" s="2">
        <v>1</v>
      </c>
      <c r="H235" s="2">
        <f>IF(SUMIFS(Import!H$2:H$237,Import!$F$2:$F$237,$F235,Import!$G$2:$G$237,$G235)=0,Data_T1!$H235,SUMIFS(Import!H$2:H$237,Import!$F$2:$F$237,$F235,Import!$G$2:$G$237,$G235))</f>
        <v>1225</v>
      </c>
      <c r="I235" s="2">
        <f>SUMIFS(Import!I$2:I$237,Import!$F$2:$F$237,$F235,Import!$G$2:$G$237,$G235)</f>
        <v>606</v>
      </c>
      <c r="J235" s="2">
        <f>SUMIFS(Import!J$2:J$237,Import!$F$2:$F$237,$F235,Import!$G$2:$G$237,$G235)</f>
        <v>49.47</v>
      </c>
      <c r="K235" s="2">
        <f>SUMIFS(Import!K$2:K$237,Import!$F$2:$F$237,$F235,Import!$G$2:$G$237,$G235)</f>
        <v>619</v>
      </c>
      <c r="L235" s="2">
        <f>SUMIFS(Import!L$2:L$237,Import!$F$2:$F$237,$F235,Import!$G$2:$G$237,$G235)</f>
        <v>50.53</v>
      </c>
      <c r="M235" s="2">
        <f>SUMIFS(Import!M$2:M$237,Import!$F$2:$F$237,$F235,Import!$G$2:$G$237,$G235)</f>
        <v>11</v>
      </c>
      <c r="N235" s="2">
        <f>SUMIFS(Import!N$2:N$237,Import!$F$2:$F$237,$F235,Import!$G$2:$G$237,$G235)</f>
        <v>0.9</v>
      </c>
      <c r="O235" s="2">
        <f>SUMIFS(Import!O$2:O$237,Import!$F$2:$F$237,$F235,Import!$G$2:$G$237,$G235)</f>
        <v>1.78</v>
      </c>
      <c r="P235" s="2">
        <f>SUMIFS(Import!P$2:P$237,Import!$F$2:$F$237,$F235,Import!$G$2:$G$237,$G235)</f>
        <v>19</v>
      </c>
      <c r="Q235" s="2">
        <f>SUMIFS(Import!Q$2:Q$237,Import!$F$2:$F$237,$F235,Import!$G$2:$G$237,$G235)</f>
        <v>1.55</v>
      </c>
      <c r="R235" s="2">
        <f>SUMIFS(Import!R$2:R$237,Import!$F$2:$F$237,$F235,Import!$G$2:$G$237,$G235)</f>
        <v>3.07</v>
      </c>
      <c r="S235" s="2">
        <f>SUMIFS(Import!S$2:S$237,Import!$F$2:$F$237,$F235,Import!$G$2:$G$237,$G235)</f>
        <v>589</v>
      </c>
      <c r="T235" s="2">
        <f>SUMIFS(Import!T$2:T$237,Import!$F$2:$F$237,$F235,Import!$G$2:$G$237,$G235)</f>
        <v>48.08</v>
      </c>
      <c r="U235" s="2">
        <f>SUMIFS(Import!U$2:U$237,Import!$F$2:$F$237,$F235,Import!$G$2:$G$237,$G235)</f>
        <v>95.15</v>
      </c>
      <c r="V235" s="2">
        <f>SUMIFS(Import!V$2:V$237,Import!$F$2:$F$237,$F235,Import!$G$2:$G$237,$G235)</f>
        <v>1</v>
      </c>
      <c r="W235" s="2" t="str">
        <f t="shared" si="121"/>
        <v>M</v>
      </c>
      <c r="X235" s="2" t="str">
        <f t="shared" si="121"/>
        <v>HOWELL</v>
      </c>
      <c r="Y235" s="2" t="str">
        <f t="shared" si="121"/>
        <v>Patrick</v>
      </c>
      <c r="Z235" s="2">
        <f>SUMIFS(Import!Z$2:Z$237,Import!$F$2:$F$237,$F235,Import!$G$2:$G$237,$G235)</f>
        <v>301</v>
      </c>
      <c r="AA235" s="2">
        <f>SUMIFS(Import!AA$2:AA$237,Import!$F$2:$F$237,$F235,Import!$G$2:$G$237,$G235)</f>
        <v>24.57</v>
      </c>
      <c r="AB235" s="2">
        <f>SUMIFS(Import!AB$2:AB$237,Import!$F$2:$F$237,$F235,Import!$G$2:$G$237,$G235)</f>
        <v>51.1</v>
      </c>
      <c r="AC235" s="2">
        <f>SUMIFS(Import!AC$2:AC$237,Import!$F$2:$F$237,$F235,Import!$G$2:$G$237,$G235)</f>
        <v>5</v>
      </c>
      <c r="AD235" s="2" t="str">
        <f t="shared" si="122"/>
        <v>M</v>
      </c>
      <c r="AE235" s="2" t="str">
        <f t="shared" si="122"/>
        <v>BROTHERSON</v>
      </c>
      <c r="AF235" s="2" t="str">
        <f t="shared" si="122"/>
        <v>Moetai, Charles</v>
      </c>
      <c r="AG235" s="2">
        <f>SUMIFS(Import!AG$2:AG$237,Import!$F$2:$F$237,$F235,Import!$G$2:$G$237,$G235)</f>
        <v>288</v>
      </c>
      <c r="AH235" s="2">
        <f>SUMIFS(Import!AH$2:AH$237,Import!$F$2:$F$237,$F235,Import!$G$2:$G$237,$G235)</f>
        <v>23.51</v>
      </c>
      <c r="AI235" s="2">
        <f>SUMIFS(Import!AI$2:AI$237,Import!$F$2:$F$237,$F235,Import!$G$2:$G$237,$G235)</f>
        <v>48.9</v>
      </c>
      <c r="AJ235" s="2">
        <f>SUMIFS(Import!AJ$2:AJ$237,Import!$F$2:$F$237,$F235,Import!$G$2:$G$237,$G235)</f>
        <v>0</v>
      </c>
      <c r="AK235" s="2">
        <f t="shared" si="123"/>
        <v>0</v>
      </c>
      <c r="AL235" s="2">
        <f t="shared" si="123"/>
        <v>0</v>
      </c>
      <c r="AM235" s="2">
        <f t="shared" si="123"/>
        <v>0</v>
      </c>
      <c r="AN235" s="2">
        <f>SUMIFS(Import!AN$2:AN$237,Import!$F$2:$F$237,$F235,Import!$G$2:$G$237,$G235)</f>
        <v>0</v>
      </c>
      <c r="AO235" s="2">
        <f>SUMIFS(Import!AO$2:AO$237,Import!$F$2:$F$237,$F235,Import!$G$2:$G$237,$G235)</f>
        <v>0</v>
      </c>
      <c r="AP235" s="2">
        <f>SUMIFS(Import!AP$2:AP$237,Import!$F$2:$F$237,$F235,Import!$G$2:$G$237,$G235)</f>
        <v>0</v>
      </c>
      <c r="AQ235" s="2">
        <f>SUMIFS(Import!AQ$2:AQ$237,Import!$F$2:$F$237,$F235,Import!$G$2:$G$237,$G235)</f>
        <v>0</v>
      </c>
      <c r="AR235" s="2">
        <f t="shared" si="124"/>
        <v>0</v>
      </c>
      <c r="AS235" s="2">
        <f t="shared" si="124"/>
        <v>0</v>
      </c>
      <c r="AT235" s="2">
        <f t="shared" si="124"/>
        <v>0</v>
      </c>
      <c r="AU235" s="2">
        <f>SUMIFS(Import!AU$2:AU$237,Import!$F$2:$F$237,$F235,Import!$G$2:$G$237,$G235)</f>
        <v>0</v>
      </c>
      <c r="AV235" s="2">
        <f>SUMIFS(Import!AV$2:AV$237,Import!$F$2:$F$237,$F235,Import!$G$2:$G$237,$G235)</f>
        <v>0</v>
      </c>
      <c r="AW235" s="2">
        <f>SUMIFS(Import!AW$2:AW$237,Import!$F$2:$F$237,$F235,Import!$G$2:$G$237,$G235)</f>
        <v>0</v>
      </c>
      <c r="AX235" s="2">
        <f>SUMIFS(Import!AX$2:AX$237,Import!$F$2:$F$237,$F235,Import!$G$2:$G$237,$G235)</f>
        <v>0</v>
      </c>
      <c r="AY235" s="2">
        <f t="shared" si="125"/>
        <v>0</v>
      </c>
      <c r="AZ235" s="2">
        <f t="shared" si="125"/>
        <v>0</v>
      </c>
      <c r="BA235" s="2">
        <f t="shared" si="125"/>
        <v>0</v>
      </c>
      <c r="BB235" s="2">
        <f>SUMIFS(Import!BB$2:BB$237,Import!$F$2:$F$237,$F235,Import!$G$2:$G$237,$G235)</f>
        <v>0</v>
      </c>
      <c r="BC235" s="2">
        <f>SUMIFS(Import!BC$2:BC$237,Import!$F$2:$F$237,$F235,Import!$G$2:$G$237,$G235)</f>
        <v>0</v>
      </c>
      <c r="BD235" s="2">
        <f>SUMIFS(Import!BD$2:BD$237,Import!$F$2:$F$237,$F235,Import!$G$2:$G$237,$G235)</f>
        <v>0</v>
      </c>
      <c r="BE235" s="2">
        <f>SUMIFS(Import!BE$2:BE$237,Import!$F$2:$F$237,$F235,Import!$G$2:$G$237,$G235)</f>
        <v>0</v>
      </c>
      <c r="BF235" s="2">
        <f t="shared" si="126"/>
        <v>0</v>
      </c>
      <c r="BG235" s="2">
        <f t="shared" si="126"/>
        <v>0</v>
      </c>
      <c r="BH235" s="2">
        <f t="shared" si="126"/>
        <v>0</v>
      </c>
      <c r="BI235" s="2">
        <f>SUMIFS(Import!BI$2:BI$237,Import!$F$2:$F$237,$F235,Import!$G$2:$G$237,$G235)</f>
        <v>0</v>
      </c>
      <c r="BJ235" s="2">
        <f>SUMIFS(Import!BJ$2:BJ$237,Import!$F$2:$F$237,$F235,Import!$G$2:$G$237,$G235)</f>
        <v>0</v>
      </c>
      <c r="BK235" s="2">
        <f>SUMIFS(Import!BK$2:BK$237,Import!$F$2:$F$237,$F235,Import!$G$2:$G$237,$G235)</f>
        <v>0</v>
      </c>
      <c r="BL235" s="2">
        <f>SUMIFS(Import!BL$2:BL$237,Import!$F$2:$F$237,$F235,Import!$G$2:$G$237,$G235)</f>
        <v>0</v>
      </c>
      <c r="BM235" s="2">
        <f t="shared" si="127"/>
        <v>0</v>
      </c>
      <c r="BN235" s="2">
        <f t="shared" si="127"/>
        <v>0</v>
      </c>
      <c r="BO235" s="2">
        <f t="shared" si="127"/>
        <v>0</v>
      </c>
      <c r="BP235" s="2">
        <f>SUMIFS(Import!BP$2:BP$237,Import!$F$2:$F$237,$F235,Import!$G$2:$G$237,$G235)</f>
        <v>0</v>
      </c>
      <c r="BQ235" s="2">
        <f>SUMIFS(Import!BQ$2:BQ$237,Import!$F$2:$F$237,$F235,Import!$G$2:$G$237,$G235)</f>
        <v>0</v>
      </c>
      <c r="BR235" s="2">
        <f>SUMIFS(Import!BR$2:BR$237,Import!$F$2:$F$237,$F235,Import!$G$2:$G$237,$G235)</f>
        <v>0</v>
      </c>
      <c r="BS235" s="2">
        <f>SUMIFS(Import!BS$2:BS$237,Import!$F$2:$F$237,$F235,Import!$G$2:$G$237,$G235)</f>
        <v>0</v>
      </c>
      <c r="BT235" s="2">
        <f t="shared" si="128"/>
        <v>0</v>
      </c>
      <c r="BU235" s="2">
        <f t="shared" si="128"/>
        <v>0</v>
      </c>
      <c r="BV235" s="2">
        <f t="shared" si="128"/>
        <v>0</v>
      </c>
      <c r="BW235" s="2">
        <f>SUMIFS(Import!BW$2:BW$237,Import!$F$2:$F$237,$F235,Import!$G$2:$G$237,$G235)</f>
        <v>0</v>
      </c>
      <c r="BX235" s="2">
        <f>SUMIFS(Import!BX$2:BX$237,Import!$F$2:$F$237,$F235,Import!$G$2:$G$237,$G235)</f>
        <v>0</v>
      </c>
      <c r="BY235" s="2">
        <f>SUMIFS(Import!BY$2:BY$237,Import!$F$2:$F$237,$F235,Import!$G$2:$G$237,$G235)</f>
        <v>0</v>
      </c>
      <c r="BZ235" s="2">
        <f>SUMIFS(Import!BZ$2:BZ$237,Import!$F$2:$F$237,$F235,Import!$G$2:$G$237,$G235)</f>
        <v>0</v>
      </c>
      <c r="CA235" s="2">
        <f t="shared" si="129"/>
        <v>0</v>
      </c>
      <c r="CB235" s="2">
        <f t="shared" si="129"/>
        <v>0</v>
      </c>
      <c r="CC235" s="2">
        <f t="shared" si="129"/>
        <v>0</v>
      </c>
      <c r="CD235" s="2">
        <f>SUMIFS(Import!CD$2:CD$237,Import!$F$2:$F$237,$F235,Import!$G$2:$G$237,$G235)</f>
        <v>0</v>
      </c>
      <c r="CE235" s="2">
        <f>SUMIFS(Import!CE$2:CE$237,Import!$F$2:$F$237,$F235,Import!$G$2:$G$237,$G235)</f>
        <v>0</v>
      </c>
      <c r="CF235" s="2">
        <f>SUMIFS(Import!CF$2:CF$237,Import!$F$2:$F$237,$F235,Import!$G$2:$G$237,$G235)</f>
        <v>0</v>
      </c>
      <c r="CG235" s="2">
        <f>SUMIFS(Import!CG$2:CG$237,Import!$F$2:$F$237,$F235,Import!$G$2:$G$237,$G235)</f>
        <v>0</v>
      </c>
      <c r="CH235" s="2">
        <f t="shared" si="130"/>
        <v>0</v>
      </c>
      <c r="CI235" s="2">
        <f t="shared" si="130"/>
        <v>0</v>
      </c>
      <c r="CJ235" s="2">
        <f t="shared" si="130"/>
        <v>0</v>
      </c>
      <c r="CK235" s="2">
        <f>SUMIFS(Import!CK$2:CK$237,Import!$F$2:$F$237,$F235,Import!$G$2:$G$237,$G235)</f>
        <v>0</v>
      </c>
      <c r="CL235" s="2">
        <f>SUMIFS(Import!CL$2:CL$237,Import!$F$2:$F$237,$F235,Import!$G$2:$G$237,$G235)</f>
        <v>0</v>
      </c>
      <c r="CM235" s="2">
        <f>SUMIFS(Import!CM$2:CM$237,Import!$F$2:$F$237,$F235,Import!$G$2:$G$237,$G235)</f>
        <v>0</v>
      </c>
      <c r="CN235" s="2">
        <f>SUMIFS(Import!CN$2:CN$237,Import!$F$2:$F$237,$F235,Import!$G$2:$G$237,$G235)</f>
        <v>0</v>
      </c>
      <c r="CO235" s="3">
        <f t="shared" si="131"/>
        <v>0</v>
      </c>
      <c r="CP235" s="3">
        <f t="shared" si="131"/>
        <v>0</v>
      </c>
      <c r="CQ235" s="3">
        <f t="shared" si="131"/>
        <v>0</v>
      </c>
      <c r="CR235" s="2">
        <f>SUMIFS(Import!CR$2:CR$237,Import!$F$2:$F$237,$F235,Import!$G$2:$G$237,$G235)</f>
        <v>0</v>
      </c>
      <c r="CS235" s="2">
        <f>SUMIFS(Import!CS$2:CS$237,Import!$F$2:$F$237,$F235,Import!$G$2:$G$237,$G235)</f>
        <v>0</v>
      </c>
      <c r="CT235" s="2">
        <f>SUMIFS(Import!CT$2:CT$237,Import!$F$2:$F$237,$F235,Import!$G$2:$G$237,$G235)</f>
        <v>0</v>
      </c>
    </row>
    <row r="236" spans="1:98" x14ac:dyDescent="0.25">
      <c r="A236" s="2" t="s">
        <v>38</v>
      </c>
      <c r="B236" s="2" t="s">
        <v>39</v>
      </c>
      <c r="C236" s="2">
        <v>3</v>
      </c>
      <c r="D236" s="2" t="s">
        <v>44</v>
      </c>
      <c r="E236" s="2">
        <v>58</v>
      </c>
      <c r="F236" s="2" t="s">
        <v>90</v>
      </c>
      <c r="G236" s="2">
        <v>2</v>
      </c>
      <c r="H236" s="2">
        <f>IF(SUMIFS(Import!H$2:H$237,Import!$F$2:$F$237,$F236,Import!$G$2:$G$237,$G236)=0,Data_T1!$H236,SUMIFS(Import!H$2:H$237,Import!$F$2:$F$237,$F236,Import!$G$2:$G$237,$G236))</f>
        <v>1049</v>
      </c>
      <c r="I236" s="2">
        <f>SUMIFS(Import!I$2:I$237,Import!$F$2:$F$237,$F236,Import!$G$2:$G$237,$G236)</f>
        <v>463</v>
      </c>
      <c r="J236" s="2">
        <f>SUMIFS(Import!J$2:J$237,Import!$F$2:$F$237,$F236,Import!$G$2:$G$237,$G236)</f>
        <v>44.14</v>
      </c>
      <c r="K236" s="2">
        <f>SUMIFS(Import!K$2:K$237,Import!$F$2:$F$237,$F236,Import!$G$2:$G$237,$G236)</f>
        <v>586</v>
      </c>
      <c r="L236" s="2">
        <f>SUMIFS(Import!L$2:L$237,Import!$F$2:$F$237,$F236,Import!$G$2:$G$237,$G236)</f>
        <v>55.86</v>
      </c>
      <c r="M236" s="2">
        <f>SUMIFS(Import!M$2:M$237,Import!$F$2:$F$237,$F236,Import!$G$2:$G$237,$G236)</f>
        <v>8</v>
      </c>
      <c r="N236" s="2">
        <f>SUMIFS(Import!N$2:N$237,Import!$F$2:$F$237,$F236,Import!$G$2:$G$237,$G236)</f>
        <v>0.76</v>
      </c>
      <c r="O236" s="2">
        <f>SUMIFS(Import!O$2:O$237,Import!$F$2:$F$237,$F236,Import!$G$2:$G$237,$G236)</f>
        <v>1.37</v>
      </c>
      <c r="P236" s="2">
        <f>SUMIFS(Import!P$2:P$237,Import!$F$2:$F$237,$F236,Import!$G$2:$G$237,$G236)</f>
        <v>10</v>
      </c>
      <c r="Q236" s="2">
        <f>SUMIFS(Import!Q$2:Q$237,Import!$F$2:$F$237,$F236,Import!$G$2:$G$237,$G236)</f>
        <v>0.95</v>
      </c>
      <c r="R236" s="2">
        <f>SUMIFS(Import!R$2:R$237,Import!$F$2:$F$237,$F236,Import!$G$2:$G$237,$G236)</f>
        <v>1.71</v>
      </c>
      <c r="S236" s="2">
        <f>SUMIFS(Import!S$2:S$237,Import!$F$2:$F$237,$F236,Import!$G$2:$G$237,$G236)</f>
        <v>568</v>
      </c>
      <c r="T236" s="2">
        <f>SUMIFS(Import!T$2:T$237,Import!$F$2:$F$237,$F236,Import!$G$2:$G$237,$G236)</f>
        <v>54.15</v>
      </c>
      <c r="U236" s="2">
        <f>SUMIFS(Import!U$2:U$237,Import!$F$2:$F$237,$F236,Import!$G$2:$G$237,$G236)</f>
        <v>96.93</v>
      </c>
      <c r="V236" s="2">
        <f>SUMIFS(Import!V$2:V$237,Import!$F$2:$F$237,$F236,Import!$G$2:$G$237,$G236)</f>
        <v>1</v>
      </c>
      <c r="W236" s="2" t="str">
        <f t="shared" si="121"/>
        <v>M</v>
      </c>
      <c r="X236" s="2" t="str">
        <f t="shared" si="121"/>
        <v>HOWELL</v>
      </c>
      <c r="Y236" s="2" t="str">
        <f t="shared" si="121"/>
        <v>Patrick</v>
      </c>
      <c r="Z236" s="2">
        <f>SUMIFS(Import!Z$2:Z$237,Import!$F$2:$F$237,$F236,Import!$G$2:$G$237,$G236)</f>
        <v>248</v>
      </c>
      <c r="AA236" s="2">
        <f>SUMIFS(Import!AA$2:AA$237,Import!$F$2:$F$237,$F236,Import!$G$2:$G$237,$G236)</f>
        <v>23.64</v>
      </c>
      <c r="AB236" s="2">
        <f>SUMIFS(Import!AB$2:AB$237,Import!$F$2:$F$237,$F236,Import!$G$2:$G$237,$G236)</f>
        <v>43.66</v>
      </c>
      <c r="AC236" s="2">
        <f>SUMIFS(Import!AC$2:AC$237,Import!$F$2:$F$237,$F236,Import!$G$2:$G$237,$G236)</f>
        <v>5</v>
      </c>
      <c r="AD236" s="2" t="str">
        <f t="shared" si="122"/>
        <v>M</v>
      </c>
      <c r="AE236" s="2" t="str">
        <f t="shared" si="122"/>
        <v>BROTHERSON</v>
      </c>
      <c r="AF236" s="2" t="str">
        <f t="shared" si="122"/>
        <v>Moetai, Charles</v>
      </c>
      <c r="AG236" s="2">
        <f>SUMIFS(Import!AG$2:AG$237,Import!$F$2:$F$237,$F236,Import!$G$2:$G$237,$G236)</f>
        <v>320</v>
      </c>
      <c r="AH236" s="2">
        <f>SUMIFS(Import!AH$2:AH$237,Import!$F$2:$F$237,$F236,Import!$G$2:$G$237,$G236)</f>
        <v>30.51</v>
      </c>
      <c r="AI236" s="2">
        <f>SUMIFS(Import!AI$2:AI$237,Import!$F$2:$F$237,$F236,Import!$G$2:$G$237,$G236)</f>
        <v>56.34</v>
      </c>
      <c r="AJ236" s="2">
        <f>SUMIFS(Import!AJ$2:AJ$237,Import!$F$2:$F$237,$F236,Import!$G$2:$G$237,$G236)</f>
        <v>0</v>
      </c>
      <c r="AK236" s="2">
        <f t="shared" si="123"/>
        <v>0</v>
      </c>
      <c r="AL236" s="2">
        <f t="shared" si="123"/>
        <v>0</v>
      </c>
      <c r="AM236" s="2">
        <f t="shared" si="123"/>
        <v>0</v>
      </c>
      <c r="AN236" s="2">
        <f>SUMIFS(Import!AN$2:AN$237,Import!$F$2:$F$237,$F236,Import!$G$2:$G$237,$G236)</f>
        <v>0</v>
      </c>
      <c r="AO236" s="2">
        <f>SUMIFS(Import!AO$2:AO$237,Import!$F$2:$F$237,$F236,Import!$G$2:$G$237,$G236)</f>
        <v>0</v>
      </c>
      <c r="AP236" s="2">
        <f>SUMIFS(Import!AP$2:AP$237,Import!$F$2:$F$237,$F236,Import!$G$2:$G$237,$G236)</f>
        <v>0</v>
      </c>
      <c r="AQ236" s="2">
        <f>SUMIFS(Import!AQ$2:AQ$237,Import!$F$2:$F$237,$F236,Import!$G$2:$G$237,$G236)</f>
        <v>0</v>
      </c>
      <c r="AR236" s="2">
        <f t="shared" si="124"/>
        <v>0</v>
      </c>
      <c r="AS236" s="2">
        <f t="shared" si="124"/>
        <v>0</v>
      </c>
      <c r="AT236" s="2">
        <f t="shared" si="124"/>
        <v>0</v>
      </c>
      <c r="AU236" s="2">
        <f>SUMIFS(Import!AU$2:AU$237,Import!$F$2:$F$237,$F236,Import!$G$2:$G$237,$G236)</f>
        <v>0</v>
      </c>
      <c r="AV236" s="2">
        <f>SUMIFS(Import!AV$2:AV$237,Import!$F$2:$F$237,$F236,Import!$G$2:$G$237,$G236)</f>
        <v>0</v>
      </c>
      <c r="AW236" s="2">
        <f>SUMIFS(Import!AW$2:AW$237,Import!$F$2:$F$237,$F236,Import!$G$2:$G$237,$G236)</f>
        <v>0</v>
      </c>
      <c r="AX236" s="2">
        <f>SUMIFS(Import!AX$2:AX$237,Import!$F$2:$F$237,$F236,Import!$G$2:$G$237,$G236)</f>
        <v>0</v>
      </c>
      <c r="AY236" s="2">
        <f t="shared" si="125"/>
        <v>0</v>
      </c>
      <c r="AZ236" s="2">
        <f t="shared" si="125"/>
        <v>0</v>
      </c>
      <c r="BA236" s="2">
        <f t="shared" si="125"/>
        <v>0</v>
      </c>
      <c r="BB236" s="2">
        <f>SUMIFS(Import!BB$2:BB$237,Import!$F$2:$F$237,$F236,Import!$G$2:$G$237,$G236)</f>
        <v>0</v>
      </c>
      <c r="BC236" s="2">
        <f>SUMIFS(Import!BC$2:BC$237,Import!$F$2:$F$237,$F236,Import!$G$2:$G$237,$G236)</f>
        <v>0</v>
      </c>
      <c r="BD236" s="2">
        <f>SUMIFS(Import!BD$2:BD$237,Import!$F$2:$F$237,$F236,Import!$G$2:$G$237,$G236)</f>
        <v>0</v>
      </c>
      <c r="BE236" s="2">
        <f>SUMIFS(Import!BE$2:BE$237,Import!$F$2:$F$237,$F236,Import!$G$2:$G$237,$G236)</f>
        <v>0</v>
      </c>
      <c r="BF236" s="2">
        <f t="shared" si="126"/>
        <v>0</v>
      </c>
      <c r="BG236" s="2">
        <f t="shared" si="126"/>
        <v>0</v>
      </c>
      <c r="BH236" s="2">
        <f t="shared" si="126"/>
        <v>0</v>
      </c>
      <c r="BI236" s="2">
        <f>SUMIFS(Import!BI$2:BI$237,Import!$F$2:$F$237,$F236,Import!$G$2:$G$237,$G236)</f>
        <v>0</v>
      </c>
      <c r="BJ236" s="2">
        <f>SUMIFS(Import!BJ$2:BJ$237,Import!$F$2:$F$237,$F236,Import!$G$2:$G$237,$G236)</f>
        <v>0</v>
      </c>
      <c r="BK236" s="2">
        <f>SUMIFS(Import!BK$2:BK$237,Import!$F$2:$F$237,$F236,Import!$G$2:$G$237,$G236)</f>
        <v>0</v>
      </c>
      <c r="BL236" s="2">
        <f>SUMIFS(Import!BL$2:BL$237,Import!$F$2:$F$237,$F236,Import!$G$2:$G$237,$G236)</f>
        <v>0</v>
      </c>
      <c r="BM236" s="2">
        <f t="shared" si="127"/>
        <v>0</v>
      </c>
      <c r="BN236" s="2">
        <f t="shared" si="127"/>
        <v>0</v>
      </c>
      <c r="BO236" s="2">
        <f t="shared" si="127"/>
        <v>0</v>
      </c>
      <c r="BP236" s="2">
        <f>SUMIFS(Import!BP$2:BP$237,Import!$F$2:$F$237,$F236,Import!$G$2:$G$237,$G236)</f>
        <v>0</v>
      </c>
      <c r="BQ236" s="2">
        <f>SUMIFS(Import!BQ$2:BQ$237,Import!$F$2:$F$237,$F236,Import!$G$2:$G$237,$G236)</f>
        <v>0</v>
      </c>
      <c r="BR236" s="2">
        <f>SUMIFS(Import!BR$2:BR$237,Import!$F$2:$F$237,$F236,Import!$G$2:$G$237,$G236)</f>
        <v>0</v>
      </c>
      <c r="BS236" s="2">
        <f>SUMIFS(Import!BS$2:BS$237,Import!$F$2:$F$237,$F236,Import!$G$2:$G$237,$G236)</f>
        <v>0</v>
      </c>
      <c r="BT236" s="2">
        <f t="shared" si="128"/>
        <v>0</v>
      </c>
      <c r="BU236" s="2">
        <f t="shared" si="128"/>
        <v>0</v>
      </c>
      <c r="BV236" s="2">
        <f t="shared" si="128"/>
        <v>0</v>
      </c>
      <c r="BW236" s="2">
        <f>SUMIFS(Import!BW$2:BW$237,Import!$F$2:$F$237,$F236,Import!$G$2:$G$237,$G236)</f>
        <v>0</v>
      </c>
      <c r="BX236" s="2">
        <f>SUMIFS(Import!BX$2:BX$237,Import!$F$2:$F$237,$F236,Import!$G$2:$G$237,$G236)</f>
        <v>0</v>
      </c>
      <c r="BY236" s="2">
        <f>SUMIFS(Import!BY$2:BY$237,Import!$F$2:$F$237,$F236,Import!$G$2:$G$237,$G236)</f>
        <v>0</v>
      </c>
      <c r="BZ236" s="2">
        <f>SUMIFS(Import!BZ$2:BZ$237,Import!$F$2:$F$237,$F236,Import!$G$2:$G$237,$G236)</f>
        <v>0</v>
      </c>
      <c r="CA236" s="2">
        <f t="shared" si="129"/>
        <v>0</v>
      </c>
      <c r="CB236" s="2">
        <f t="shared" si="129"/>
        <v>0</v>
      </c>
      <c r="CC236" s="2">
        <f t="shared" si="129"/>
        <v>0</v>
      </c>
      <c r="CD236" s="2">
        <f>SUMIFS(Import!CD$2:CD$237,Import!$F$2:$F$237,$F236,Import!$G$2:$G$237,$G236)</f>
        <v>0</v>
      </c>
      <c r="CE236" s="2">
        <f>SUMIFS(Import!CE$2:CE$237,Import!$F$2:$F$237,$F236,Import!$G$2:$G$237,$G236)</f>
        <v>0</v>
      </c>
      <c r="CF236" s="2">
        <f>SUMIFS(Import!CF$2:CF$237,Import!$F$2:$F$237,$F236,Import!$G$2:$G$237,$G236)</f>
        <v>0</v>
      </c>
      <c r="CG236" s="2">
        <f>SUMIFS(Import!CG$2:CG$237,Import!$F$2:$F$237,$F236,Import!$G$2:$G$237,$G236)</f>
        <v>0</v>
      </c>
      <c r="CH236" s="2">
        <f t="shared" si="130"/>
        <v>0</v>
      </c>
      <c r="CI236" s="2">
        <f t="shared" si="130"/>
        <v>0</v>
      </c>
      <c r="CJ236" s="2">
        <f t="shared" si="130"/>
        <v>0</v>
      </c>
      <c r="CK236" s="2">
        <f>SUMIFS(Import!CK$2:CK$237,Import!$F$2:$F$237,$F236,Import!$G$2:$G$237,$G236)</f>
        <v>0</v>
      </c>
      <c r="CL236" s="2">
        <f>SUMIFS(Import!CL$2:CL$237,Import!$F$2:$F$237,$F236,Import!$G$2:$G$237,$G236)</f>
        <v>0</v>
      </c>
      <c r="CM236" s="2">
        <f>SUMIFS(Import!CM$2:CM$237,Import!$F$2:$F$237,$F236,Import!$G$2:$G$237,$G236)</f>
        <v>0</v>
      </c>
      <c r="CN236" s="2">
        <f>SUMIFS(Import!CN$2:CN$237,Import!$F$2:$F$237,$F236,Import!$G$2:$G$237,$G236)</f>
        <v>0</v>
      </c>
      <c r="CO236" s="3">
        <f t="shared" si="131"/>
        <v>0</v>
      </c>
      <c r="CP236" s="3">
        <f t="shared" si="131"/>
        <v>0</v>
      </c>
      <c r="CQ236" s="3">
        <f t="shared" si="131"/>
        <v>0</v>
      </c>
      <c r="CR236" s="2">
        <f>SUMIFS(Import!CR$2:CR$237,Import!$F$2:$F$237,$F236,Import!$G$2:$G$237,$G236)</f>
        <v>0</v>
      </c>
      <c r="CS236" s="2">
        <f>SUMIFS(Import!CS$2:CS$237,Import!$F$2:$F$237,$F236,Import!$G$2:$G$237,$G236)</f>
        <v>0</v>
      </c>
      <c r="CT236" s="2">
        <f>SUMIFS(Import!CT$2:CT$237,Import!$F$2:$F$237,$F236,Import!$G$2:$G$237,$G236)</f>
        <v>0</v>
      </c>
    </row>
    <row r="237" spans="1:98" x14ac:dyDescent="0.25">
      <c r="A237" s="2" t="s">
        <v>38</v>
      </c>
      <c r="B237" s="2" t="s">
        <v>39</v>
      </c>
      <c r="C237" s="2">
        <v>3</v>
      </c>
      <c r="D237" s="2" t="s">
        <v>44</v>
      </c>
      <c r="E237" s="2">
        <v>58</v>
      </c>
      <c r="F237" s="2" t="s">
        <v>90</v>
      </c>
      <c r="G237" s="2">
        <v>3</v>
      </c>
      <c r="H237" s="2">
        <f>IF(SUMIFS(Import!H$2:H$237,Import!$F$2:$F$237,$F237,Import!$G$2:$G$237,$G237)=0,Data_T1!$H237,SUMIFS(Import!H$2:H$237,Import!$F$2:$F$237,$F237,Import!$G$2:$G$237,$G237))</f>
        <v>1170</v>
      </c>
      <c r="I237" s="2">
        <f>SUMIFS(Import!I$2:I$237,Import!$F$2:$F$237,$F237,Import!$G$2:$G$237,$G237)</f>
        <v>451</v>
      </c>
      <c r="J237" s="2">
        <f>SUMIFS(Import!J$2:J$237,Import!$F$2:$F$237,$F237,Import!$G$2:$G$237,$G237)</f>
        <v>38.549999999999997</v>
      </c>
      <c r="K237" s="2">
        <f>SUMIFS(Import!K$2:K$237,Import!$F$2:$F$237,$F237,Import!$G$2:$G$237,$G237)</f>
        <v>719</v>
      </c>
      <c r="L237" s="2">
        <f>SUMIFS(Import!L$2:L$237,Import!$F$2:$F$237,$F237,Import!$G$2:$G$237,$G237)</f>
        <v>61.45</v>
      </c>
      <c r="M237" s="2">
        <f>SUMIFS(Import!M$2:M$237,Import!$F$2:$F$237,$F237,Import!$G$2:$G$237,$G237)</f>
        <v>15</v>
      </c>
      <c r="N237" s="2">
        <f>SUMIFS(Import!N$2:N$237,Import!$F$2:$F$237,$F237,Import!$G$2:$G$237,$G237)</f>
        <v>1.28</v>
      </c>
      <c r="O237" s="2">
        <f>SUMIFS(Import!O$2:O$237,Import!$F$2:$F$237,$F237,Import!$G$2:$G$237,$G237)</f>
        <v>2.09</v>
      </c>
      <c r="P237" s="2">
        <f>SUMIFS(Import!P$2:P$237,Import!$F$2:$F$237,$F237,Import!$G$2:$G$237,$G237)</f>
        <v>11</v>
      </c>
      <c r="Q237" s="2">
        <f>SUMIFS(Import!Q$2:Q$237,Import!$F$2:$F$237,$F237,Import!$G$2:$G$237,$G237)</f>
        <v>0.94</v>
      </c>
      <c r="R237" s="2">
        <f>SUMIFS(Import!R$2:R$237,Import!$F$2:$F$237,$F237,Import!$G$2:$G$237,$G237)</f>
        <v>1.53</v>
      </c>
      <c r="S237" s="2">
        <f>SUMIFS(Import!S$2:S$237,Import!$F$2:$F$237,$F237,Import!$G$2:$G$237,$G237)</f>
        <v>693</v>
      </c>
      <c r="T237" s="2">
        <f>SUMIFS(Import!T$2:T$237,Import!$F$2:$F$237,$F237,Import!$G$2:$G$237,$G237)</f>
        <v>59.23</v>
      </c>
      <c r="U237" s="2">
        <f>SUMIFS(Import!U$2:U$237,Import!$F$2:$F$237,$F237,Import!$G$2:$G$237,$G237)</f>
        <v>96.38</v>
      </c>
      <c r="V237" s="2">
        <f>SUMIFS(Import!V$2:V$237,Import!$F$2:$F$237,$F237,Import!$G$2:$G$237,$G237)</f>
        <v>1</v>
      </c>
      <c r="W237" s="2" t="str">
        <f t="shared" si="121"/>
        <v>M</v>
      </c>
      <c r="X237" s="2" t="str">
        <f t="shared" si="121"/>
        <v>HOWELL</v>
      </c>
      <c r="Y237" s="2" t="str">
        <f t="shared" si="121"/>
        <v>Patrick</v>
      </c>
      <c r="Z237" s="2">
        <f>SUMIFS(Import!Z$2:Z$237,Import!$F$2:$F$237,$F237,Import!$G$2:$G$237,$G237)</f>
        <v>301</v>
      </c>
      <c r="AA237" s="2">
        <f>SUMIFS(Import!AA$2:AA$237,Import!$F$2:$F$237,$F237,Import!$G$2:$G$237,$G237)</f>
        <v>25.73</v>
      </c>
      <c r="AB237" s="2">
        <f>SUMIFS(Import!AB$2:AB$237,Import!$F$2:$F$237,$F237,Import!$G$2:$G$237,$G237)</f>
        <v>43.43</v>
      </c>
      <c r="AC237" s="2">
        <f>SUMIFS(Import!AC$2:AC$237,Import!$F$2:$F$237,$F237,Import!$G$2:$G$237,$G237)</f>
        <v>5</v>
      </c>
      <c r="AD237" s="2" t="str">
        <f t="shared" si="122"/>
        <v>M</v>
      </c>
      <c r="AE237" s="2" t="str">
        <f t="shared" si="122"/>
        <v>BROTHERSON</v>
      </c>
      <c r="AF237" s="2" t="str">
        <f t="shared" si="122"/>
        <v>Moetai, Charles</v>
      </c>
      <c r="AG237" s="2">
        <f>SUMIFS(Import!AG$2:AG$237,Import!$F$2:$F$237,$F237,Import!$G$2:$G$237,$G237)</f>
        <v>392</v>
      </c>
      <c r="AH237" s="2">
        <f>SUMIFS(Import!AH$2:AH$237,Import!$F$2:$F$237,$F237,Import!$G$2:$G$237,$G237)</f>
        <v>33.5</v>
      </c>
      <c r="AI237" s="2">
        <f>SUMIFS(Import!AI$2:AI$237,Import!$F$2:$F$237,$F237,Import!$G$2:$G$237,$G237)</f>
        <v>56.57</v>
      </c>
      <c r="AJ237" s="2">
        <f>SUMIFS(Import!AJ$2:AJ$237,Import!$F$2:$F$237,$F237,Import!$G$2:$G$237,$G237)</f>
        <v>0</v>
      </c>
      <c r="AK237" s="2">
        <f t="shared" si="123"/>
        <v>0</v>
      </c>
      <c r="AL237" s="2">
        <f t="shared" si="123"/>
        <v>0</v>
      </c>
      <c r="AM237" s="2">
        <f t="shared" si="123"/>
        <v>0</v>
      </c>
      <c r="AN237" s="2">
        <f>SUMIFS(Import!AN$2:AN$237,Import!$F$2:$F$237,$F237,Import!$G$2:$G$237,$G237)</f>
        <v>0</v>
      </c>
      <c r="AO237" s="2">
        <f>SUMIFS(Import!AO$2:AO$237,Import!$F$2:$F$237,$F237,Import!$G$2:$G$237,$G237)</f>
        <v>0</v>
      </c>
      <c r="AP237" s="2">
        <f>SUMIFS(Import!AP$2:AP$237,Import!$F$2:$F$237,$F237,Import!$G$2:$G$237,$G237)</f>
        <v>0</v>
      </c>
      <c r="AQ237" s="2">
        <f>SUMIFS(Import!AQ$2:AQ$237,Import!$F$2:$F$237,$F237,Import!$G$2:$G$237,$G237)</f>
        <v>0</v>
      </c>
      <c r="AR237" s="2">
        <f t="shared" si="124"/>
        <v>0</v>
      </c>
      <c r="AS237" s="2">
        <f t="shared" si="124"/>
        <v>0</v>
      </c>
      <c r="AT237" s="2">
        <f t="shared" si="124"/>
        <v>0</v>
      </c>
      <c r="AU237" s="2">
        <f>SUMIFS(Import!AU$2:AU$237,Import!$F$2:$F$237,$F237,Import!$G$2:$G$237,$G237)</f>
        <v>0</v>
      </c>
      <c r="AV237" s="2">
        <f>SUMIFS(Import!AV$2:AV$237,Import!$F$2:$F$237,$F237,Import!$G$2:$G$237,$G237)</f>
        <v>0</v>
      </c>
      <c r="AW237" s="2">
        <f>SUMIFS(Import!AW$2:AW$237,Import!$F$2:$F$237,$F237,Import!$G$2:$G$237,$G237)</f>
        <v>0</v>
      </c>
      <c r="AX237" s="2">
        <f>SUMIFS(Import!AX$2:AX$237,Import!$F$2:$F$237,$F237,Import!$G$2:$G$237,$G237)</f>
        <v>0</v>
      </c>
      <c r="AY237" s="2">
        <f t="shared" si="125"/>
        <v>0</v>
      </c>
      <c r="AZ237" s="2">
        <f t="shared" si="125"/>
        <v>0</v>
      </c>
      <c r="BA237" s="2">
        <f t="shared" si="125"/>
        <v>0</v>
      </c>
      <c r="BB237" s="2">
        <f>SUMIFS(Import!BB$2:BB$237,Import!$F$2:$F$237,$F237,Import!$G$2:$G$237,$G237)</f>
        <v>0</v>
      </c>
      <c r="BC237" s="2">
        <f>SUMIFS(Import!BC$2:BC$237,Import!$F$2:$F$237,$F237,Import!$G$2:$G$237,$G237)</f>
        <v>0</v>
      </c>
      <c r="BD237" s="2">
        <f>SUMIFS(Import!BD$2:BD$237,Import!$F$2:$F$237,$F237,Import!$G$2:$G$237,$G237)</f>
        <v>0</v>
      </c>
      <c r="BE237" s="2">
        <f>SUMIFS(Import!BE$2:BE$237,Import!$F$2:$F$237,$F237,Import!$G$2:$G$237,$G237)</f>
        <v>0</v>
      </c>
      <c r="BF237" s="2">
        <f t="shared" si="126"/>
        <v>0</v>
      </c>
      <c r="BG237" s="2">
        <f t="shared" si="126"/>
        <v>0</v>
      </c>
      <c r="BH237" s="2">
        <f t="shared" si="126"/>
        <v>0</v>
      </c>
      <c r="BI237" s="2">
        <f>SUMIFS(Import!BI$2:BI$237,Import!$F$2:$F$237,$F237,Import!$G$2:$G$237,$G237)</f>
        <v>0</v>
      </c>
      <c r="BJ237" s="2">
        <f>SUMIFS(Import!BJ$2:BJ$237,Import!$F$2:$F$237,$F237,Import!$G$2:$G$237,$G237)</f>
        <v>0</v>
      </c>
      <c r="BK237" s="2">
        <f>SUMIFS(Import!BK$2:BK$237,Import!$F$2:$F$237,$F237,Import!$G$2:$G$237,$G237)</f>
        <v>0</v>
      </c>
      <c r="BL237" s="2">
        <f>SUMIFS(Import!BL$2:BL$237,Import!$F$2:$F$237,$F237,Import!$G$2:$G$237,$G237)</f>
        <v>0</v>
      </c>
      <c r="BM237" s="2">
        <f t="shared" si="127"/>
        <v>0</v>
      </c>
      <c r="BN237" s="2">
        <f t="shared" si="127"/>
        <v>0</v>
      </c>
      <c r="BO237" s="2">
        <f t="shared" si="127"/>
        <v>0</v>
      </c>
      <c r="BP237" s="2">
        <f>SUMIFS(Import!BP$2:BP$237,Import!$F$2:$F$237,$F237,Import!$G$2:$G$237,$G237)</f>
        <v>0</v>
      </c>
      <c r="BQ237" s="2">
        <f>SUMIFS(Import!BQ$2:BQ$237,Import!$F$2:$F$237,$F237,Import!$G$2:$G$237,$G237)</f>
        <v>0</v>
      </c>
      <c r="BR237" s="2">
        <f>SUMIFS(Import!BR$2:BR$237,Import!$F$2:$F$237,$F237,Import!$G$2:$G$237,$G237)</f>
        <v>0</v>
      </c>
      <c r="BS237" s="2">
        <f>SUMIFS(Import!BS$2:BS$237,Import!$F$2:$F$237,$F237,Import!$G$2:$G$237,$G237)</f>
        <v>0</v>
      </c>
      <c r="BT237" s="2">
        <f t="shared" si="128"/>
        <v>0</v>
      </c>
      <c r="BU237" s="2">
        <f t="shared" si="128"/>
        <v>0</v>
      </c>
      <c r="BV237" s="2">
        <f t="shared" si="128"/>
        <v>0</v>
      </c>
      <c r="BW237" s="2">
        <f>SUMIFS(Import!BW$2:BW$237,Import!$F$2:$F$237,$F237,Import!$G$2:$G$237,$G237)</f>
        <v>0</v>
      </c>
      <c r="BX237" s="2">
        <f>SUMIFS(Import!BX$2:BX$237,Import!$F$2:$F$237,$F237,Import!$G$2:$G$237,$G237)</f>
        <v>0</v>
      </c>
      <c r="BY237" s="2">
        <f>SUMIFS(Import!BY$2:BY$237,Import!$F$2:$F$237,$F237,Import!$G$2:$G$237,$G237)</f>
        <v>0</v>
      </c>
      <c r="BZ237" s="2">
        <f>SUMIFS(Import!BZ$2:BZ$237,Import!$F$2:$F$237,$F237,Import!$G$2:$G$237,$G237)</f>
        <v>0</v>
      </c>
      <c r="CA237" s="2">
        <f t="shared" si="129"/>
        <v>0</v>
      </c>
      <c r="CB237" s="2">
        <f t="shared" si="129"/>
        <v>0</v>
      </c>
      <c r="CC237" s="2">
        <f t="shared" si="129"/>
        <v>0</v>
      </c>
      <c r="CD237" s="2">
        <f>SUMIFS(Import!CD$2:CD$237,Import!$F$2:$F$237,$F237,Import!$G$2:$G$237,$G237)</f>
        <v>0</v>
      </c>
      <c r="CE237" s="2">
        <f>SUMIFS(Import!CE$2:CE$237,Import!$F$2:$F$237,$F237,Import!$G$2:$G$237,$G237)</f>
        <v>0</v>
      </c>
      <c r="CF237" s="2">
        <f>SUMIFS(Import!CF$2:CF$237,Import!$F$2:$F$237,$F237,Import!$G$2:$G$237,$G237)</f>
        <v>0</v>
      </c>
      <c r="CG237" s="2">
        <f>SUMIFS(Import!CG$2:CG$237,Import!$F$2:$F$237,$F237,Import!$G$2:$G$237,$G237)</f>
        <v>0</v>
      </c>
      <c r="CH237" s="2">
        <f t="shared" si="130"/>
        <v>0</v>
      </c>
      <c r="CI237" s="2">
        <f t="shared" si="130"/>
        <v>0</v>
      </c>
      <c r="CJ237" s="2">
        <f t="shared" si="130"/>
        <v>0</v>
      </c>
      <c r="CK237" s="2">
        <f>SUMIFS(Import!CK$2:CK$237,Import!$F$2:$F$237,$F237,Import!$G$2:$G$237,$G237)</f>
        <v>0</v>
      </c>
      <c r="CL237" s="2">
        <f>SUMIFS(Import!CL$2:CL$237,Import!$F$2:$F$237,$F237,Import!$G$2:$G$237,$G237)</f>
        <v>0</v>
      </c>
      <c r="CM237" s="2">
        <f>SUMIFS(Import!CM$2:CM$237,Import!$F$2:$F$237,$F237,Import!$G$2:$G$237,$G237)</f>
        <v>0</v>
      </c>
      <c r="CN237" s="2">
        <f>SUMIFS(Import!CN$2:CN$237,Import!$F$2:$F$237,$F237,Import!$G$2:$G$237,$G237)</f>
        <v>0</v>
      </c>
      <c r="CO237" s="3">
        <f t="shared" si="131"/>
        <v>0</v>
      </c>
      <c r="CP237" s="3">
        <f t="shared" si="131"/>
        <v>0</v>
      </c>
      <c r="CQ237" s="3">
        <f t="shared" si="131"/>
        <v>0</v>
      </c>
      <c r="CR237" s="2">
        <f>SUMIFS(Import!CR$2:CR$237,Import!$F$2:$F$237,$F237,Import!$G$2:$G$237,$G237)</f>
        <v>0</v>
      </c>
      <c r="CS237" s="2">
        <f>SUMIFS(Import!CS$2:CS$237,Import!$F$2:$F$237,$F237,Import!$G$2:$G$237,$G237)</f>
        <v>0</v>
      </c>
      <c r="CT237" s="2">
        <f>SUMIFS(Import!CT$2:CT$237,Import!$F$2:$F$237,$F237,Import!$G$2:$G$237,$G237)</f>
        <v>0</v>
      </c>
    </row>
  </sheetData>
  <sheetProtection sheet="1" objects="1" scenarios="1"/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Feuil3">
    <pageSetUpPr fitToPage="1"/>
  </sheetPr>
  <dimension ref="A1:O156"/>
  <sheetViews>
    <sheetView topLeftCell="A70" zoomScale="85" zoomScaleNormal="85" workbookViewId="0">
      <selection activeCell="J149" sqref="J149"/>
    </sheetView>
  </sheetViews>
  <sheetFormatPr baseColWidth="10" defaultColWidth="11" defaultRowHeight="12.6" x14ac:dyDescent="0.2"/>
  <cols>
    <col min="1" max="1" width="17.90625" style="19" customWidth="1"/>
    <col min="2" max="2" width="8.36328125" style="19" customWidth="1"/>
    <col min="3" max="4" width="11" style="19"/>
    <col min="5" max="5" width="8.26953125" style="19" customWidth="1"/>
    <col min="6" max="6" width="11" style="21"/>
    <col min="7" max="7" width="11" style="19"/>
    <col min="8" max="8" width="12.6328125" style="19" customWidth="1"/>
    <col min="9" max="9" width="11" style="19"/>
    <col min="10" max="10" width="10.26953125" style="19" customWidth="1"/>
    <col min="11" max="11" width="13.90625" style="19" customWidth="1"/>
    <col min="12" max="12" width="11" style="19"/>
    <col min="13" max="13" width="12.90625" style="19" customWidth="1"/>
    <col min="14" max="14" width="12.08984375" style="19" customWidth="1"/>
    <col min="15" max="15" width="12.7265625" style="19" customWidth="1"/>
    <col min="16" max="16384" width="11" style="19"/>
  </cols>
  <sheetData>
    <row r="1" spans="1:15" ht="19.8" x14ac:dyDescent="0.3">
      <c r="A1" s="18" t="s">
        <v>223</v>
      </c>
      <c r="E1" s="20" t="s">
        <v>4</v>
      </c>
      <c r="N1" s="19">
        <f ca="1">SUMIF(OFFSET(Import!$A$2,0,VLOOKUP(Circo1!$M$3,Param_Candidats,4),236,1),$M$3,OFFSET(Import!$A$2,0,VLOOKUP(Circo1!$M$3,Param_Candidats,4)+2,236,1))</f>
        <v>21928</v>
      </c>
      <c r="O1" s="22"/>
    </row>
    <row r="2" spans="1:15" ht="13.2" thickBot="1" x14ac:dyDescent="0.25">
      <c r="A2" s="23">
        <v>41441</v>
      </c>
      <c r="J2" s="19">
        <f>SUMIF(Data_T1!$B$5:$B$22,Circo1!J$3,Data_T1!$E$5:$E$22)</f>
        <v>23</v>
      </c>
      <c r="K2" s="24">
        <v>1</v>
      </c>
      <c r="M2" s="19">
        <f>SUMIF(Data_T1!$B$5:$B$22,Circo1!M$3,Data_T1!$E$5:$E$22)</f>
        <v>30</v>
      </c>
      <c r="N2" s="19">
        <v>2</v>
      </c>
    </row>
    <row r="3" spans="1:15" x14ac:dyDescent="0.2">
      <c r="J3" s="229" t="str">
        <f>INDEX(Param_Candidats,1+K2,1)</f>
        <v>GREIG</v>
      </c>
      <c r="K3" s="230" t="str">
        <f>INDEX(Param_Candidats,2,1)</f>
        <v>GREIG</v>
      </c>
      <c r="L3" s="231" t="str">
        <f>INDEX(Param_Candidats,2,1)</f>
        <v>GREIG</v>
      </c>
      <c r="M3" s="229" t="str">
        <f>INDEX(Param_Candidats,1+N2,1)</f>
        <v>SAGE</v>
      </c>
      <c r="N3" s="230" t="str">
        <f>INDEX(Param_Candidats,2,1)</f>
        <v>GREIG</v>
      </c>
      <c r="O3" s="231" t="str">
        <f>INDEX(Param_Candidats,2,1)</f>
        <v>GREIG</v>
      </c>
    </row>
    <row r="4" spans="1:15" ht="25.8" thickBot="1" x14ac:dyDescent="0.25">
      <c r="A4" s="25" t="s">
        <v>5</v>
      </c>
      <c r="B4" s="26" t="s">
        <v>6</v>
      </c>
      <c r="C4" s="25" t="s">
        <v>7</v>
      </c>
      <c r="D4" s="25" t="s">
        <v>8</v>
      </c>
      <c r="E4" s="25" t="s">
        <v>9</v>
      </c>
      <c r="F4" s="27" t="s">
        <v>10</v>
      </c>
      <c r="G4" s="25" t="s">
        <v>26</v>
      </c>
      <c r="H4" s="25" t="s">
        <v>95</v>
      </c>
      <c r="I4" s="25" t="s">
        <v>11</v>
      </c>
      <c r="J4" s="28" t="s">
        <v>12</v>
      </c>
      <c r="K4" s="29" t="s">
        <v>13</v>
      </c>
      <c r="L4" s="30" t="s">
        <v>14</v>
      </c>
      <c r="M4" s="28" t="s">
        <v>12</v>
      </c>
      <c r="N4" s="29" t="s">
        <v>15</v>
      </c>
      <c r="O4" s="30" t="s">
        <v>14</v>
      </c>
    </row>
    <row r="5" spans="1:15" s="224" customFormat="1" x14ac:dyDescent="0.2">
      <c r="A5" s="210" t="s">
        <v>96</v>
      </c>
      <c r="B5" s="211"/>
      <c r="C5" s="211">
        <f>SUM(C6:C7)</f>
        <v>663</v>
      </c>
      <c r="D5" s="211">
        <f t="shared" ref="D5:E5" si="0">SUM(D6:D7)</f>
        <v>391</v>
      </c>
      <c r="E5" s="211">
        <f t="shared" si="0"/>
        <v>272</v>
      </c>
      <c r="F5" s="212">
        <f>E5/C5</f>
        <v>0.41025641025641024</v>
      </c>
      <c r="G5" s="211">
        <f>SUM(G6:G7)</f>
        <v>21</v>
      </c>
      <c r="H5" s="211">
        <f>SUM(H6:H7)</f>
        <v>3</v>
      </c>
      <c r="I5" s="214">
        <f>SUM(I6:I7)</f>
        <v>248</v>
      </c>
      <c r="J5" s="210">
        <f ca="1">SUM(J6:J7)</f>
        <v>81</v>
      </c>
      <c r="K5" s="212">
        <f ca="1">$J5/$C5</f>
        <v>0.12217194570135746</v>
      </c>
      <c r="L5" s="213">
        <f ca="1">J5/$I5</f>
        <v>0.32661290322580644</v>
      </c>
      <c r="M5" s="210">
        <f ca="1">SUM(M6:M7)</f>
        <v>167</v>
      </c>
      <c r="N5" s="212">
        <f ca="1">$M5/$C5</f>
        <v>0.25188536953242835</v>
      </c>
      <c r="O5" s="213">
        <f ca="1">$M5/$I5</f>
        <v>0.67338709677419351</v>
      </c>
    </row>
    <row r="6" spans="1:15" x14ac:dyDescent="0.2">
      <c r="A6" s="31" t="s">
        <v>41</v>
      </c>
      <c r="B6" s="32">
        <v>1</v>
      </c>
      <c r="C6" s="32">
        <f>SUMIFS(Import_Inscrits,Import_Communes,Circo1!$A6,Import_BV,Circo1!$B6)</f>
        <v>410</v>
      </c>
      <c r="D6" s="32">
        <f>SUMIFS(Import_Abstention,Import_Communes,Circo1!$A6,Import_BV,Circo1!$B6)</f>
        <v>247</v>
      </c>
      <c r="E6" s="32">
        <f>SUMIFS(Import_Votants,Import_Communes,Circo1!$A6,Import_BV,Circo1!$B6)</f>
        <v>163</v>
      </c>
      <c r="F6" s="33">
        <f>E6/C6</f>
        <v>0.39756097560975612</v>
      </c>
      <c r="G6" s="32">
        <f>SUMIFS(Import_Blancs,Import_Communes,Circo1!$A6,Import_BV,Circo1!$B6)</f>
        <v>6</v>
      </c>
      <c r="H6" s="32">
        <f>SUMIFS(Imports_Nuls,Import_Communes,Circo1!$A6,Import_BV,Circo1!$B6)</f>
        <v>3</v>
      </c>
      <c r="I6" s="215">
        <f>SUMIFS(Import_Exprimés,Import_Communes,Circo1!$A6,Import_BV,Circo1!$B6)</f>
        <v>154</v>
      </c>
      <c r="J6" s="34">
        <f ca="1">SUMIFS(OFFSET(Import!$A$2,0,J$2+2,236,1),OFFSET(Import!$A$2,0,J$2,236,1),Circo1!J$3,Import_Communes,Circo1!$A6,Import_BV,Circo1!$B6)</f>
        <v>58</v>
      </c>
      <c r="K6" s="35">
        <f ca="1">$J6/$C6</f>
        <v>0.14146341463414633</v>
      </c>
      <c r="L6" s="36">
        <f ca="1">J6/$I6</f>
        <v>0.37662337662337664</v>
      </c>
      <c r="M6" s="34">
        <f ca="1">SUMIFS(OFFSET(Import!$A$2,0,M$2+2,236,1),OFFSET(Import!$A$2,0,M$2,236,1),Circo1!M$3,Import_Communes,Circo1!$A6,Import_BV,Circo1!$B6)</f>
        <v>96</v>
      </c>
      <c r="N6" s="35">
        <f ca="1">$M6/$C6</f>
        <v>0.23414634146341465</v>
      </c>
      <c r="O6" s="36">
        <f ca="1">$M6/$I6</f>
        <v>0.62337662337662336</v>
      </c>
    </row>
    <row r="7" spans="1:15" x14ac:dyDescent="0.2">
      <c r="A7" s="31" t="s">
        <v>41</v>
      </c>
      <c r="B7" s="32">
        <v>2</v>
      </c>
      <c r="C7" s="32">
        <f>SUMIFS(Import_Inscrits,Import_Communes,Circo1!$A7,Import_BV,Circo1!$B7)</f>
        <v>253</v>
      </c>
      <c r="D7" s="32">
        <f>SUMIFS(Import_Abstention,Import_Communes,Circo1!$A7,Import_BV,Circo1!$B7)</f>
        <v>144</v>
      </c>
      <c r="E7" s="32">
        <f>SUMIFS(Import_Votants,Import_Communes,Circo1!$A7,Import_BV,Circo1!$B7)</f>
        <v>109</v>
      </c>
      <c r="F7" s="33">
        <f t="shared" ref="F7:F69" si="1">E7/C7</f>
        <v>0.43083003952569171</v>
      </c>
      <c r="G7" s="32">
        <f>SUMIFS(Import_Blancs,Import_Communes,Circo1!$A7,Import_BV,Circo1!$B7)</f>
        <v>15</v>
      </c>
      <c r="H7" s="32">
        <f>SUMIFS(Imports_Nuls,Import_Communes,Circo1!$A7,Import_BV,Circo1!$B7)</f>
        <v>0</v>
      </c>
      <c r="I7" s="215">
        <f>SUMIFS(Import_Exprimés,Import_Communes,Circo1!$A7,Import_BV,Circo1!$B7)</f>
        <v>94</v>
      </c>
      <c r="J7" s="34">
        <f ca="1">SUMIFS(OFFSET(Import!$A$2,0,J$2+2,236,1),OFFSET(Import!$A$2,0,J$2,236,1),Circo1!J$3,Import_Communes,Circo1!$A7,Import_BV,Circo1!$B7)</f>
        <v>23</v>
      </c>
      <c r="K7" s="35">
        <f t="shared" ref="K7:K70" ca="1" si="2">$J7/$C7</f>
        <v>9.0909090909090912E-2</v>
      </c>
      <c r="L7" s="36">
        <f t="shared" ref="L7:L69" ca="1" si="3">J7/$I7</f>
        <v>0.24468085106382978</v>
      </c>
      <c r="M7" s="34">
        <f ca="1">SUMIFS(OFFSET(Import!$A$2,0,M$2+2,236,1),OFFSET(Import!$A$2,0,M$2,236,1),Circo1!M$3,Import_Communes,Circo1!$A7,Import_BV,Circo1!$B7)</f>
        <v>71</v>
      </c>
      <c r="N7" s="35">
        <f t="shared" ref="N7:N70" ca="1" si="4">$M7/$C7</f>
        <v>0.28063241106719367</v>
      </c>
      <c r="O7" s="36">
        <f t="shared" ref="O7:O69" ca="1" si="5">$M7/$I7</f>
        <v>0.75531914893617025</v>
      </c>
    </row>
    <row r="8" spans="1:15" s="224" customFormat="1" x14ac:dyDescent="0.2">
      <c r="A8" s="206" t="s">
        <v>97</v>
      </c>
      <c r="B8" s="207"/>
      <c r="C8" s="207">
        <f t="shared" ref="C8:I8" si="6">SUM(C9:C14)</f>
        <v>7596</v>
      </c>
      <c r="D8" s="207">
        <f t="shared" si="6"/>
        <v>4819</v>
      </c>
      <c r="E8" s="207">
        <f t="shared" si="6"/>
        <v>2777</v>
      </c>
      <c r="F8" s="208">
        <f t="shared" si="1"/>
        <v>0.36558715113217483</v>
      </c>
      <c r="G8" s="207">
        <f t="shared" si="6"/>
        <v>63</v>
      </c>
      <c r="H8" s="207">
        <f t="shared" si="6"/>
        <v>52</v>
      </c>
      <c r="I8" s="216">
        <f t="shared" si="6"/>
        <v>2662</v>
      </c>
      <c r="J8" s="206">
        <f ca="1">SUM(J9:J14)</f>
        <v>838</v>
      </c>
      <c r="K8" s="208">
        <f t="shared" ca="1" si="2"/>
        <v>0.11032122169562927</v>
      </c>
      <c r="L8" s="209">
        <f t="shared" ca="1" si="3"/>
        <v>0.31480090157776108</v>
      </c>
      <c r="M8" s="206">
        <f t="shared" ref="M8" ca="1" si="7">SUM(M9:M14)</f>
        <v>1824</v>
      </c>
      <c r="N8" s="208">
        <f t="shared" ca="1" si="4"/>
        <v>0.24012638230647709</v>
      </c>
      <c r="O8" s="209">
        <f t="shared" ca="1" si="5"/>
        <v>0.68519909842223892</v>
      </c>
    </row>
    <row r="9" spans="1:15" x14ac:dyDescent="0.2">
      <c r="A9" s="31" t="s">
        <v>42</v>
      </c>
      <c r="B9" s="32">
        <v>1</v>
      </c>
      <c r="C9" s="32">
        <f>SUMIFS(Import_Inscrits,Import_Communes,Circo1!$A9,Import_BV,Circo1!$B9)</f>
        <v>1166</v>
      </c>
      <c r="D9" s="32">
        <f>SUMIFS(Import_Abstention,Import_Communes,Circo1!$A9,Import_BV,Circo1!$B9)</f>
        <v>768</v>
      </c>
      <c r="E9" s="32">
        <f>SUMIFS(Import_Votants,Import_Communes,Circo1!$A9,Import_BV,Circo1!$B9)</f>
        <v>398</v>
      </c>
      <c r="F9" s="33">
        <f t="shared" si="1"/>
        <v>0.34133790737564323</v>
      </c>
      <c r="G9" s="32">
        <f>SUMIFS(Import_Blancs,Import_Communes,Circo1!$A9,Import_BV,Circo1!$B9)</f>
        <v>11</v>
      </c>
      <c r="H9" s="32">
        <f>SUMIFS(Imports_Nuls,Import_Communes,Circo1!$A9,Import_BV,Circo1!$B9)</f>
        <v>7</v>
      </c>
      <c r="I9" s="215">
        <f>SUMIFS(Import_Exprimés,Import_Communes,Circo1!$A9,Import_BV,Circo1!$B9)</f>
        <v>380</v>
      </c>
      <c r="J9" s="34">
        <f ca="1">SUMIFS(OFFSET(Import!$A$2,0,J$2+2,236,1),OFFSET(Import!$A$2,0,J$2,236,1),Circo1!J$3,Import_Communes,Circo1!$A9,Import_BV,Circo1!$B9)</f>
        <v>81</v>
      </c>
      <c r="K9" s="35">
        <f t="shared" ca="1" si="2"/>
        <v>6.9468267581475132E-2</v>
      </c>
      <c r="L9" s="36">
        <f t="shared" ca="1" si="3"/>
        <v>0.2131578947368421</v>
      </c>
      <c r="M9" s="34">
        <f ca="1">SUMIFS(OFFSET(Import!$A$2,0,M$2+2,236,1),OFFSET(Import!$A$2,0,M$2,236,1),Circo1!M$3,Import_Communes,Circo1!$A9,Import_BV,Circo1!$B9)</f>
        <v>299</v>
      </c>
      <c r="N9" s="35">
        <f t="shared" ca="1" si="4"/>
        <v>0.25643224699828471</v>
      </c>
      <c r="O9" s="36">
        <f t="shared" ca="1" si="5"/>
        <v>0.7868421052631579</v>
      </c>
    </row>
    <row r="10" spans="1:15" x14ac:dyDescent="0.2">
      <c r="A10" s="31" t="s">
        <v>42</v>
      </c>
      <c r="B10" s="32">
        <v>2</v>
      </c>
      <c r="C10" s="32">
        <f>SUMIFS(Import_Inscrits,Import_Communes,Circo1!$A10,Import_BV,Circo1!$B10)</f>
        <v>1413</v>
      </c>
      <c r="D10" s="32">
        <f>SUMIFS(Import_Abstention,Import_Communes,Circo1!$A10,Import_BV,Circo1!$B10)</f>
        <v>940</v>
      </c>
      <c r="E10" s="32">
        <f>SUMIFS(Import_Votants,Import_Communes,Circo1!$A10,Import_BV,Circo1!$B10)</f>
        <v>473</v>
      </c>
      <c r="F10" s="33">
        <f t="shared" si="1"/>
        <v>0.33474876150035388</v>
      </c>
      <c r="G10" s="32">
        <f>SUMIFS(Import_Blancs,Import_Communes,Circo1!$A10,Import_BV,Circo1!$B10)</f>
        <v>16</v>
      </c>
      <c r="H10" s="32">
        <f>SUMIFS(Imports_Nuls,Import_Communes,Circo1!$A10,Import_BV,Circo1!$B10)</f>
        <v>6</v>
      </c>
      <c r="I10" s="215">
        <f>SUMIFS(Import_Exprimés,Import_Communes,Circo1!$A10,Import_BV,Circo1!$B10)</f>
        <v>451</v>
      </c>
      <c r="J10" s="34">
        <f ca="1">SUMIFS(OFFSET(Import!$A$2,0,J$2+2,236,1),OFFSET(Import!$A$2,0,J$2,236,1),Circo1!J$3,Import_Communes,Circo1!$A10,Import_BV,Circo1!$B10)</f>
        <v>124</v>
      </c>
      <c r="K10" s="35">
        <f t="shared" ca="1" si="2"/>
        <v>8.7756546355272469E-2</v>
      </c>
      <c r="L10" s="36">
        <f t="shared" ca="1" si="3"/>
        <v>0.27494456762749447</v>
      </c>
      <c r="M10" s="34">
        <f ca="1">SUMIFS(OFFSET(Import!$A$2,0,M$2+2,236,1),OFFSET(Import!$A$2,0,M$2,236,1),Circo1!M$3,Import_Communes,Circo1!$A10,Import_BV,Circo1!$B10)</f>
        <v>327</v>
      </c>
      <c r="N10" s="35">
        <f t="shared" ca="1" si="4"/>
        <v>0.23142250530785563</v>
      </c>
      <c r="O10" s="36">
        <f t="shared" ca="1" si="5"/>
        <v>0.72505543237250558</v>
      </c>
    </row>
    <row r="11" spans="1:15" x14ac:dyDescent="0.2">
      <c r="A11" s="31" t="s">
        <v>42</v>
      </c>
      <c r="B11" s="32">
        <v>3</v>
      </c>
      <c r="C11" s="32">
        <f>SUMIFS(Import_Inscrits,Import_Communes,Circo1!$A11,Import_BV,Circo1!$B11)</f>
        <v>994</v>
      </c>
      <c r="D11" s="32">
        <f>SUMIFS(Import_Abstention,Import_Communes,Circo1!$A11,Import_BV,Circo1!$B11)</f>
        <v>564</v>
      </c>
      <c r="E11" s="32">
        <f>SUMIFS(Import_Votants,Import_Communes,Circo1!$A11,Import_BV,Circo1!$B11)</f>
        <v>430</v>
      </c>
      <c r="F11" s="33">
        <f t="shared" si="1"/>
        <v>0.43259557344064387</v>
      </c>
      <c r="G11" s="32">
        <f>SUMIFS(Import_Blancs,Import_Communes,Circo1!$A11,Import_BV,Circo1!$B11)</f>
        <v>10</v>
      </c>
      <c r="H11" s="32">
        <f>SUMIFS(Imports_Nuls,Import_Communes,Circo1!$A11,Import_BV,Circo1!$B11)</f>
        <v>12</v>
      </c>
      <c r="I11" s="215">
        <f>SUMIFS(Import_Exprimés,Import_Communes,Circo1!$A11,Import_BV,Circo1!$B11)</f>
        <v>408</v>
      </c>
      <c r="J11" s="34">
        <f ca="1">SUMIFS(OFFSET(Import!$A$2,0,J$2+2,236,1),OFFSET(Import!$A$2,0,J$2,236,1),Circo1!J$3,Import_Communes,Circo1!$A11,Import_BV,Circo1!$B11)</f>
        <v>224</v>
      </c>
      <c r="K11" s="35">
        <f t="shared" ca="1" si="2"/>
        <v>0.22535211267605634</v>
      </c>
      <c r="L11" s="36">
        <f t="shared" ca="1" si="3"/>
        <v>0.5490196078431373</v>
      </c>
      <c r="M11" s="34">
        <f ca="1">SUMIFS(OFFSET(Import!$A$2,0,M$2+2,236,1),OFFSET(Import!$A$2,0,M$2,236,1),Circo1!M$3,Import_Communes,Circo1!$A11,Import_BV,Circo1!$B11)</f>
        <v>184</v>
      </c>
      <c r="N11" s="35">
        <f t="shared" ca="1" si="4"/>
        <v>0.18511066398390341</v>
      </c>
      <c r="O11" s="36">
        <f t="shared" ca="1" si="5"/>
        <v>0.45098039215686275</v>
      </c>
    </row>
    <row r="12" spans="1:15" x14ac:dyDescent="0.2">
      <c r="A12" s="31" t="s">
        <v>42</v>
      </c>
      <c r="B12" s="32">
        <v>4</v>
      </c>
      <c r="C12" s="32">
        <f>SUMIFS(Import_Inscrits,Import_Communes,Circo1!$A12,Import_BV,Circo1!$B12)</f>
        <v>1102</v>
      </c>
      <c r="D12" s="32">
        <f>SUMIFS(Import_Abstention,Import_Communes,Circo1!$A12,Import_BV,Circo1!$B12)</f>
        <v>725</v>
      </c>
      <c r="E12" s="32">
        <f>SUMIFS(Import_Votants,Import_Communes,Circo1!$A12,Import_BV,Circo1!$B12)</f>
        <v>377</v>
      </c>
      <c r="F12" s="33">
        <f t="shared" si="1"/>
        <v>0.34210526315789475</v>
      </c>
      <c r="G12" s="32">
        <f>SUMIFS(Import_Blancs,Import_Communes,Circo1!$A12,Import_BV,Circo1!$B12)</f>
        <v>6</v>
      </c>
      <c r="H12" s="32">
        <f>SUMIFS(Imports_Nuls,Import_Communes,Circo1!$A12,Import_BV,Circo1!$B12)</f>
        <v>4</v>
      </c>
      <c r="I12" s="215">
        <f>SUMIFS(Import_Exprimés,Import_Communes,Circo1!$A12,Import_BV,Circo1!$B12)</f>
        <v>367</v>
      </c>
      <c r="J12" s="34">
        <f ca="1">SUMIFS(OFFSET(Import!$A$2,0,J$2+2,236,1),OFFSET(Import!$A$2,0,J$2,236,1),Circo1!J$3,Import_Communes,Circo1!$A12,Import_BV,Circo1!$B12)</f>
        <v>70</v>
      </c>
      <c r="K12" s="35">
        <f t="shared" ca="1" si="2"/>
        <v>6.3520871143375679E-2</v>
      </c>
      <c r="L12" s="36">
        <f t="shared" ca="1" si="3"/>
        <v>0.1907356948228883</v>
      </c>
      <c r="M12" s="34">
        <f ca="1">SUMIFS(OFFSET(Import!$A$2,0,M$2+2,236,1),OFFSET(Import!$A$2,0,M$2,236,1),Circo1!M$3,Import_Communes,Circo1!$A12,Import_BV,Circo1!$B12)</f>
        <v>297</v>
      </c>
      <c r="N12" s="35">
        <f t="shared" ca="1" si="4"/>
        <v>0.26950998185117969</v>
      </c>
      <c r="O12" s="36">
        <f t="shared" ca="1" si="5"/>
        <v>0.80926430517711168</v>
      </c>
    </row>
    <row r="13" spans="1:15" x14ac:dyDescent="0.2">
      <c r="A13" s="31" t="s">
        <v>42</v>
      </c>
      <c r="B13" s="32">
        <v>5</v>
      </c>
      <c r="C13" s="32">
        <f>SUMIFS(Import_Inscrits,Import_Communes,Circo1!$A13,Import_BV,Circo1!$B13)</f>
        <v>1687</v>
      </c>
      <c r="D13" s="32">
        <f>SUMIFS(Import_Abstention,Import_Communes,Circo1!$A13,Import_BV,Circo1!$B13)</f>
        <v>1086</v>
      </c>
      <c r="E13" s="32">
        <f>SUMIFS(Import_Votants,Import_Communes,Circo1!$A13,Import_BV,Circo1!$B13)</f>
        <v>601</v>
      </c>
      <c r="F13" s="33">
        <f t="shared" si="1"/>
        <v>0.35625370480142265</v>
      </c>
      <c r="G13" s="32">
        <f>SUMIFS(Import_Blancs,Import_Communes,Circo1!$A13,Import_BV,Circo1!$B13)</f>
        <v>15</v>
      </c>
      <c r="H13" s="32">
        <f>SUMIFS(Imports_Nuls,Import_Communes,Circo1!$A13,Import_BV,Circo1!$B13)</f>
        <v>10</v>
      </c>
      <c r="I13" s="215">
        <f>SUMIFS(Import_Exprimés,Import_Communes,Circo1!$A13,Import_BV,Circo1!$B13)</f>
        <v>576</v>
      </c>
      <c r="J13" s="34">
        <f ca="1">SUMIFS(OFFSET(Import!$A$2,0,J$2+2,236,1),OFFSET(Import!$A$2,0,J$2,236,1),Circo1!J$3,Import_Communes,Circo1!$A13,Import_BV,Circo1!$B13)</f>
        <v>186</v>
      </c>
      <c r="K13" s="35">
        <f t="shared" ca="1" si="2"/>
        <v>0.11025489033787789</v>
      </c>
      <c r="L13" s="36">
        <f t="shared" ca="1" si="3"/>
        <v>0.32291666666666669</v>
      </c>
      <c r="M13" s="34">
        <f ca="1">SUMIFS(OFFSET(Import!$A$2,0,M$2+2,236,1),OFFSET(Import!$A$2,0,M$2,236,1),Circo1!M$3,Import_Communes,Circo1!$A13,Import_BV,Circo1!$B13)</f>
        <v>390</v>
      </c>
      <c r="N13" s="35">
        <f t="shared" ca="1" si="4"/>
        <v>0.23117960877296978</v>
      </c>
      <c r="O13" s="36">
        <f t="shared" ca="1" si="5"/>
        <v>0.67708333333333337</v>
      </c>
    </row>
    <row r="14" spans="1:15" x14ac:dyDescent="0.2">
      <c r="A14" s="31" t="s">
        <v>42</v>
      </c>
      <c r="B14" s="32">
        <v>6</v>
      </c>
      <c r="C14" s="32">
        <f>SUMIFS(Import_Inscrits,Import_Communes,Circo1!$A14,Import_BV,Circo1!$B14)</f>
        <v>1234</v>
      </c>
      <c r="D14" s="32">
        <f>SUMIFS(Import_Abstention,Import_Communes,Circo1!$A14,Import_BV,Circo1!$B14)</f>
        <v>736</v>
      </c>
      <c r="E14" s="32">
        <f>SUMIFS(Import_Votants,Import_Communes,Circo1!$A14,Import_BV,Circo1!$B14)</f>
        <v>498</v>
      </c>
      <c r="F14" s="33">
        <f t="shared" si="1"/>
        <v>0.40356564019448948</v>
      </c>
      <c r="G14" s="32">
        <f>SUMIFS(Import_Blancs,Import_Communes,Circo1!$A14,Import_BV,Circo1!$B14)</f>
        <v>5</v>
      </c>
      <c r="H14" s="32">
        <f>SUMIFS(Imports_Nuls,Import_Communes,Circo1!$A14,Import_BV,Circo1!$B14)</f>
        <v>13</v>
      </c>
      <c r="I14" s="215">
        <f>SUMIFS(Import_Exprimés,Import_Communes,Circo1!$A14,Import_BV,Circo1!$B14)</f>
        <v>480</v>
      </c>
      <c r="J14" s="34">
        <f ca="1">SUMIFS(OFFSET(Import!$A$2,0,J$2+2,236,1),OFFSET(Import!$A$2,0,J$2,236,1),Circo1!J$3,Import_Communes,Circo1!$A14,Import_BV,Circo1!$B14)</f>
        <v>153</v>
      </c>
      <c r="K14" s="35">
        <f t="shared" ca="1" si="2"/>
        <v>0.1239870340356564</v>
      </c>
      <c r="L14" s="36">
        <f t="shared" ca="1" si="3"/>
        <v>0.31874999999999998</v>
      </c>
      <c r="M14" s="34">
        <f ca="1">SUMIFS(OFFSET(Import!$A$2,0,M$2+2,236,1),OFFSET(Import!$A$2,0,M$2,236,1),Circo1!M$3,Import_Communes,Circo1!$A14,Import_BV,Circo1!$B14)</f>
        <v>327</v>
      </c>
      <c r="N14" s="35">
        <f t="shared" ca="1" si="4"/>
        <v>0.26499189627228525</v>
      </c>
      <c r="O14" s="36">
        <f t="shared" ca="1" si="5"/>
        <v>0.68125000000000002</v>
      </c>
    </row>
    <row r="15" spans="1:15" s="224" customFormat="1" x14ac:dyDescent="0.2">
      <c r="A15" s="206" t="s">
        <v>98</v>
      </c>
      <c r="B15" s="207"/>
      <c r="C15" s="207">
        <f t="shared" ref="C15:M15" si="8">SUM(C16:C18)</f>
        <v>1521</v>
      </c>
      <c r="D15" s="207">
        <f t="shared" si="8"/>
        <v>877</v>
      </c>
      <c r="E15" s="207">
        <f t="shared" si="8"/>
        <v>644</v>
      </c>
      <c r="F15" s="208">
        <f>E15/C15</f>
        <v>0.42340565417488496</v>
      </c>
      <c r="G15" s="207">
        <f t="shared" si="8"/>
        <v>7</v>
      </c>
      <c r="H15" s="207">
        <f t="shared" si="8"/>
        <v>11</v>
      </c>
      <c r="I15" s="216">
        <f t="shared" si="8"/>
        <v>626</v>
      </c>
      <c r="J15" s="206">
        <f t="shared" ca="1" si="8"/>
        <v>152</v>
      </c>
      <c r="K15" s="208">
        <f t="shared" ca="1" si="2"/>
        <v>9.9934253780407628E-2</v>
      </c>
      <c r="L15" s="209">
        <f t="shared" ca="1" si="3"/>
        <v>0.24281150159744408</v>
      </c>
      <c r="M15" s="206">
        <f t="shared" ca="1" si="8"/>
        <v>474</v>
      </c>
      <c r="N15" s="208">
        <f t="shared" ca="1" si="4"/>
        <v>0.31163708086785008</v>
      </c>
      <c r="O15" s="209">
        <f t="shared" ca="1" si="5"/>
        <v>0.75718849840255587</v>
      </c>
    </row>
    <row r="16" spans="1:15" x14ac:dyDescent="0.2">
      <c r="A16" s="31" t="s">
        <v>43</v>
      </c>
      <c r="B16" s="32">
        <v>1</v>
      </c>
      <c r="C16" s="32">
        <f>SUMIFS(Import_Inscrits,Import_Communes,Circo1!$A16,Import_BV,Circo1!$B16)</f>
        <v>673</v>
      </c>
      <c r="D16" s="32">
        <f>SUMIFS(Import_Abstention,Import_Communes,Circo1!$A16,Import_BV,Circo1!$B16)</f>
        <v>414</v>
      </c>
      <c r="E16" s="32">
        <f>SUMIFS(Import_Votants,Import_Communes,Circo1!$A16,Import_BV,Circo1!$B16)</f>
        <v>259</v>
      </c>
      <c r="F16" s="33">
        <f t="shared" si="1"/>
        <v>0.38484398216939081</v>
      </c>
      <c r="G16" s="32">
        <f>SUMIFS(Import_Blancs,Import_Communes,Circo1!$A16,Import_BV,Circo1!$B16)</f>
        <v>7</v>
      </c>
      <c r="H16" s="32">
        <f>SUMIFS(Imports_Nuls,Import_Communes,Circo1!$A16,Import_BV,Circo1!$B16)</f>
        <v>2</v>
      </c>
      <c r="I16" s="215">
        <f>SUMIFS(Import_Exprimés,Import_Communes,Circo1!$A16,Import_BV,Circo1!$B16)</f>
        <v>250</v>
      </c>
      <c r="J16" s="34">
        <f ca="1">SUMIFS(OFFSET(Import!$A$2,0,J$2+2,236,1),OFFSET(Import!$A$2,0,J$2,236,1),Circo1!J$3,Import_Communes,Circo1!$A16,Import_BV,Circo1!$B16)</f>
        <v>51</v>
      </c>
      <c r="K16" s="35">
        <f t="shared" ca="1" si="2"/>
        <v>7.5780089153046057E-2</v>
      </c>
      <c r="L16" s="36">
        <f t="shared" ca="1" si="3"/>
        <v>0.20399999999999999</v>
      </c>
      <c r="M16" s="34">
        <f ca="1">SUMIFS(OFFSET(Import!$A$2,0,M$2+2,236,1),OFFSET(Import!$A$2,0,M$2,236,1),Circo1!M$3,Import_Communes,Circo1!$A16,Import_BV,Circo1!$B16)</f>
        <v>199</v>
      </c>
      <c r="N16" s="35">
        <f t="shared" ca="1" si="4"/>
        <v>0.29569093610698366</v>
      </c>
      <c r="O16" s="36">
        <f t="shared" ca="1" si="5"/>
        <v>0.79600000000000004</v>
      </c>
    </row>
    <row r="17" spans="1:15" x14ac:dyDescent="0.2">
      <c r="A17" s="31" t="s">
        <v>43</v>
      </c>
      <c r="B17" s="32">
        <v>2</v>
      </c>
      <c r="C17" s="32">
        <f>SUMIFS(Import_Inscrits,Import_Communes,Circo1!$A17,Import_BV,Circo1!$B17)</f>
        <v>401</v>
      </c>
      <c r="D17" s="32">
        <f>SUMIFS(Import_Abstention,Import_Communes,Circo1!$A17,Import_BV,Circo1!$B17)</f>
        <v>163</v>
      </c>
      <c r="E17" s="32">
        <f>SUMIFS(Import_Votants,Import_Communes,Circo1!$A17,Import_BV,Circo1!$B17)</f>
        <v>238</v>
      </c>
      <c r="F17" s="33">
        <f t="shared" si="1"/>
        <v>0.59351620947630923</v>
      </c>
      <c r="G17" s="32">
        <f>SUMIFS(Import_Blancs,Import_Communes,Circo1!$A17,Import_BV,Circo1!$B17)</f>
        <v>0</v>
      </c>
      <c r="H17" s="32">
        <f>SUMIFS(Imports_Nuls,Import_Communes,Circo1!$A17,Import_BV,Circo1!$B17)</f>
        <v>4</v>
      </c>
      <c r="I17" s="215">
        <f>SUMIFS(Import_Exprimés,Import_Communes,Circo1!$A17,Import_BV,Circo1!$B17)</f>
        <v>234</v>
      </c>
      <c r="J17" s="34">
        <f ca="1">SUMIFS(OFFSET(Import!$A$2,0,J$2+2,236,1),OFFSET(Import!$A$2,0,J$2,236,1),Circo1!J$3,Import_Communes,Circo1!$A17,Import_BV,Circo1!$B17)</f>
        <v>80</v>
      </c>
      <c r="K17" s="35">
        <f t="shared" ca="1" si="2"/>
        <v>0.19950124688279303</v>
      </c>
      <c r="L17" s="36">
        <f t="shared" ca="1" si="3"/>
        <v>0.34188034188034189</v>
      </c>
      <c r="M17" s="34">
        <f ca="1">SUMIFS(OFFSET(Import!$A$2,0,M$2+2,236,1),OFFSET(Import!$A$2,0,M$2,236,1),Circo1!M$3,Import_Communes,Circo1!$A17,Import_BV,Circo1!$B17)</f>
        <v>154</v>
      </c>
      <c r="N17" s="35">
        <f t="shared" ca="1" si="4"/>
        <v>0.38403990024937656</v>
      </c>
      <c r="O17" s="36">
        <f t="shared" ca="1" si="5"/>
        <v>0.65811965811965811</v>
      </c>
    </row>
    <row r="18" spans="1:15" x14ac:dyDescent="0.2">
      <c r="A18" s="31" t="s">
        <v>43</v>
      </c>
      <c r="B18" s="32">
        <v>3</v>
      </c>
      <c r="C18" s="32">
        <f>SUMIFS(Import_Inscrits,Import_Communes,Circo1!$A18,Import_BV,Circo1!$B18)</f>
        <v>447</v>
      </c>
      <c r="D18" s="32">
        <f>SUMIFS(Import_Abstention,Import_Communes,Circo1!$A18,Import_BV,Circo1!$B18)</f>
        <v>300</v>
      </c>
      <c r="E18" s="32">
        <f>SUMIFS(Import_Votants,Import_Communes,Circo1!$A18,Import_BV,Circo1!$B18)</f>
        <v>147</v>
      </c>
      <c r="F18" s="33">
        <f t="shared" si="1"/>
        <v>0.32885906040268459</v>
      </c>
      <c r="G18" s="32">
        <f>SUMIFS(Import_Blancs,Import_Communes,Circo1!$A18,Import_BV,Circo1!$B18)</f>
        <v>0</v>
      </c>
      <c r="H18" s="32">
        <f>SUMIFS(Imports_Nuls,Import_Communes,Circo1!$A18,Import_BV,Circo1!$B18)</f>
        <v>5</v>
      </c>
      <c r="I18" s="215">
        <f>SUMIFS(Import_Exprimés,Import_Communes,Circo1!$A18,Import_BV,Circo1!$B18)</f>
        <v>142</v>
      </c>
      <c r="J18" s="34">
        <f ca="1">SUMIFS(OFFSET(Import!$A$2,0,J$2+2,236,1),OFFSET(Import!$A$2,0,J$2,236,1),Circo1!J$3,Import_Communes,Circo1!$A18,Import_BV,Circo1!$B18)</f>
        <v>21</v>
      </c>
      <c r="K18" s="35">
        <f t="shared" ca="1" si="2"/>
        <v>4.6979865771812082E-2</v>
      </c>
      <c r="L18" s="36">
        <f t="shared" ca="1" si="3"/>
        <v>0.14788732394366197</v>
      </c>
      <c r="M18" s="34">
        <f ca="1">SUMIFS(OFFSET(Import!$A$2,0,M$2+2,236,1),OFFSET(Import!$A$2,0,M$2,236,1),Circo1!M$3,Import_Communes,Circo1!$A18,Import_BV,Circo1!$B18)</f>
        <v>121</v>
      </c>
      <c r="N18" s="35">
        <f t="shared" ca="1" si="4"/>
        <v>0.27069351230425054</v>
      </c>
      <c r="O18" s="36">
        <f t="shared" ca="1" si="5"/>
        <v>0.852112676056338</v>
      </c>
    </row>
    <row r="19" spans="1:15" s="224" customFormat="1" x14ac:dyDescent="0.2">
      <c r="A19" s="206" t="s">
        <v>99</v>
      </c>
      <c r="B19" s="207"/>
      <c r="C19" s="207">
        <f>SUM(C20:C24)</f>
        <v>1318</v>
      </c>
      <c r="D19" s="207">
        <f t="shared" ref="D19:E19" si="9">SUM(D20:D24)</f>
        <v>651</v>
      </c>
      <c r="E19" s="207">
        <f t="shared" si="9"/>
        <v>667</v>
      </c>
      <c r="F19" s="208">
        <f>E19/C19</f>
        <v>0.50606980273141122</v>
      </c>
      <c r="G19" s="207">
        <f t="shared" ref="G19:I19" si="10">SUM(G20:G24)</f>
        <v>5</v>
      </c>
      <c r="H19" s="207">
        <f t="shared" si="10"/>
        <v>20</v>
      </c>
      <c r="I19" s="216">
        <f t="shared" si="10"/>
        <v>642</v>
      </c>
      <c r="J19" s="206">
        <f t="shared" ref="J19" ca="1" si="11">SUM(J20:J24)</f>
        <v>138</v>
      </c>
      <c r="K19" s="208">
        <f t="shared" ca="1" si="2"/>
        <v>0.1047040971168437</v>
      </c>
      <c r="L19" s="209">
        <f t="shared" ca="1" si="3"/>
        <v>0.21495327102803738</v>
      </c>
      <c r="M19" s="206">
        <f t="shared" ref="M19" ca="1" si="12">SUM(M20:M24)</f>
        <v>504</v>
      </c>
      <c r="N19" s="208">
        <f t="shared" ca="1" si="4"/>
        <v>0.38239757207890746</v>
      </c>
      <c r="O19" s="209">
        <f t="shared" ca="1" si="5"/>
        <v>0.78504672897196259</v>
      </c>
    </row>
    <row r="20" spans="1:15" x14ac:dyDescent="0.2">
      <c r="A20" s="31" t="s">
        <v>47</v>
      </c>
      <c r="B20" s="32">
        <v>1</v>
      </c>
      <c r="C20" s="32">
        <f>SUMIFS(Import_Inscrits,Import_Communes,Circo1!$A20,Import_BV,Circo1!$B20)</f>
        <v>606</v>
      </c>
      <c r="D20" s="32">
        <f>SUMIFS(Import_Abstention,Import_Communes,Circo1!$A20,Import_BV,Circo1!$B20)</f>
        <v>334</v>
      </c>
      <c r="E20" s="32">
        <f>SUMIFS(Import_Votants,Import_Communes,Circo1!$A20,Import_BV,Circo1!$B20)</f>
        <v>272</v>
      </c>
      <c r="F20" s="33">
        <f t="shared" si="1"/>
        <v>0.44884488448844884</v>
      </c>
      <c r="G20" s="32">
        <f>SUMIFS(Import_Blancs,Import_Communes,Circo1!$A20,Import_BV,Circo1!$B20)</f>
        <v>4</v>
      </c>
      <c r="H20" s="32">
        <f>SUMIFS(Imports_Nuls,Import_Communes,Circo1!$A20,Import_BV,Circo1!$B20)</f>
        <v>3</v>
      </c>
      <c r="I20" s="215">
        <f>SUMIFS(Import_Exprimés,Import_Communes,Circo1!$A20,Import_BV,Circo1!$B20)</f>
        <v>265</v>
      </c>
      <c r="J20" s="34">
        <f ca="1">SUMIFS(OFFSET(Import!$A$2,0,J$2+2,236,1),OFFSET(Import!$A$2,0,J$2,236,1),Circo1!J$3,Import_Communes,Circo1!$A20,Import_BV,Circo1!$B20)</f>
        <v>44</v>
      </c>
      <c r="K20" s="35">
        <f t="shared" ca="1" si="2"/>
        <v>7.2607260726072612E-2</v>
      </c>
      <c r="L20" s="36">
        <f t="shared" ca="1" si="3"/>
        <v>0.16603773584905659</v>
      </c>
      <c r="M20" s="34">
        <f ca="1">SUMIFS(OFFSET(Import!$A$2,0,M$2+2,236,1),OFFSET(Import!$A$2,0,M$2,236,1),Circo1!M$3,Import_Communes,Circo1!$A20,Import_BV,Circo1!$B20)</f>
        <v>221</v>
      </c>
      <c r="N20" s="35">
        <f t="shared" ca="1" si="4"/>
        <v>0.36468646864686466</v>
      </c>
      <c r="O20" s="36">
        <f t="shared" ca="1" si="5"/>
        <v>0.83396226415094343</v>
      </c>
    </row>
    <row r="21" spans="1:15" x14ac:dyDescent="0.2">
      <c r="A21" s="31" t="s">
        <v>47</v>
      </c>
      <c r="B21" s="32">
        <v>2</v>
      </c>
      <c r="C21" s="32">
        <f>SUMIFS(Import_Inscrits,Import_Communes,Circo1!$A21,Import_BV,Circo1!$B21)</f>
        <v>237</v>
      </c>
      <c r="D21" s="32">
        <f>SUMIFS(Import_Abstention,Import_Communes,Circo1!$A21,Import_BV,Circo1!$B21)</f>
        <v>122</v>
      </c>
      <c r="E21" s="32">
        <f>SUMIFS(Import_Votants,Import_Communes,Circo1!$A21,Import_BV,Circo1!$B21)</f>
        <v>115</v>
      </c>
      <c r="F21" s="33">
        <f t="shared" si="1"/>
        <v>0.48523206751054854</v>
      </c>
      <c r="G21" s="32">
        <f>SUMIFS(Import_Blancs,Import_Communes,Circo1!$A21,Import_BV,Circo1!$B21)</f>
        <v>0</v>
      </c>
      <c r="H21" s="32">
        <f>SUMIFS(Imports_Nuls,Import_Communes,Circo1!$A21,Import_BV,Circo1!$B21)</f>
        <v>1</v>
      </c>
      <c r="I21" s="215">
        <f>SUMIFS(Import_Exprimés,Import_Communes,Circo1!$A21,Import_BV,Circo1!$B21)</f>
        <v>114</v>
      </c>
      <c r="J21" s="34">
        <f ca="1">SUMIFS(OFFSET(Import!$A$2,0,J$2+2,236,1),OFFSET(Import!$A$2,0,J$2,236,1),Circo1!J$3,Import_Communes,Circo1!$A21,Import_BV,Circo1!$B21)</f>
        <v>47</v>
      </c>
      <c r="K21" s="35">
        <f t="shared" ca="1" si="2"/>
        <v>0.19831223628691982</v>
      </c>
      <c r="L21" s="36">
        <f t="shared" ca="1" si="3"/>
        <v>0.41228070175438597</v>
      </c>
      <c r="M21" s="34">
        <f ca="1">SUMIFS(OFFSET(Import!$A$2,0,M$2+2,236,1),OFFSET(Import!$A$2,0,M$2,236,1),Circo1!M$3,Import_Communes,Circo1!$A21,Import_BV,Circo1!$B21)</f>
        <v>67</v>
      </c>
      <c r="N21" s="35">
        <f t="shared" ca="1" si="4"/>
        <v>0.28270042194092826</v>
      </c>
      <c r="O21" s="36">
        <f t="shared" ca="1" si="5"/>
        <v>0.58771929824561409</v>
      </c>
    </row>
    <row r="22" spans="1:15" x14ac:dyDescent="0.2">
      <c r="A22" s="31" t="s">
        <v>47</v>
      </c>
      <c r="B22" s="32">
        <v>3</v>
      </c>
      <c r="C22" s="32">
        <f>SUMIFS(Import_Inscrits,Import_Communes,Circo1!$A22,Import_BV,Circo1!$B22)</f>
        <v>214</v>
      </c>
      <c r="D22" s="32">
        <f>SUMIFS(Import_Abstention,Import_Communes,Circo1!$A22,Import_BV,Circo1!$B22)</f>
        <v>98</v>
      </c>
      <c r="E22" s="32">
        <f>SUMIFS(Import_Votants,Import_Communes,Circo1!$A22,Import_BV,Circo1!$B22)</f>
        <v>116</v>
      </c>
      <c r="F22" s="33">
        <f t="shared" si="1"/>
        <v>0.54205607476635509</v>
      </c>
      <c r="G22" s="32">
        <f>SUMIFS(Import_Blancs,Import_Communes,Circo1!$A22,Import_BV,Circo1!$B22)</f>
        <v>1</v>
      </c>
      <c r="H22" s="32">
        <f>SUMIFS(Imports_Nuls,Import_Communes,Circo1!$A22,Import_BV,Circo1!$B22)</f>
        <v>15</v>
      </c>
      <c r="I22" s="215">
        <f>SUMIFS(Import_Exprimés,Import_Communes,Circo1!$A22,Import_BV,Circo1!$B22)</f>
        <v>100</v>
      </c>
      <c r="J22" s="34">
        <f ca="1">SUMIFS(OFFSET(Import!$A$2,0,J$2+2,236,1),OFFSET(Import!$A$2,0,J$2,236,1),Circo1!J$3,Import_Communes,Circo1!$A22,Import_BV,Circo1!$B22)</f>
        <v>12</v>
      </c>
      <c r="K22" s="35">
        <f t="shared" ca="1" si="2"/>
        <v>5.6074766355140186E-2</v>
      </c>
      <c r="L22" s="36">
        <f t="shared" ca="1" si="3"/>
        <v>0.12</v>
      </c>
      <c r="M22" s="34">
        <f ca="1">SUMIFS(OFFSET(Import!$A$2,0,M$2+2,236,1),OFFSET(Import!$A$2,0,M$2,236,1),Circo1!M$3,Import_Communes,Circo1!$A22,Import_BV,Circo1!$B22)</f>
        <v>88</v>
      </c>
      <c r="N22" s="35">
        <f t="shared" ca="1" si="4"/>
        <v>0.41121495327102803</v>
      </c>
      <c r="O22" s="36">
        <f t="shared" ca="1" si="5"/>
        <v>0.88</v>
      </c>
    </row>
    <row r="23" spans="1:15" x14ac:dyDescent="0.2">
      <c r="A23" s="31" t="s">
        <v>47</v>
      </c>
      <c r="B23" s="32">
        <v>4</v>
      </c>
      <c r="C23" s="32">
        <f>SUMIFS(Import_Inscrits,Import_Communes,Circo1!$A23,Import_BV,Circo1!$B23)</f>
        <v>77</v>
      </c>
      <c r="D23" s="32">
        <f>SUMIFS(Import_Abstention,Import_Communes,Circo1!$A23,Import_BV,Circo1!$B23)</f>
        <v>29</v>
      </c>
      <c r="E23" s="32">
        <f>SUMIFS(Import_Votants,Import_Communes,Circo1!$A23,Import_BV,Circo1!$B23)</f>
        <v>48</v>
      </c>
      <c r="F23" s="33">
        <f t="shared" si="1"/>
        <v>0.62337662337662336</v>
      </c>
      <c r="G23" s="32">
        <f>SUMIFS(Import_Blancs,Import_Communes,Circo1!$A23,Import_BV,Circo1!$B23)</f>
        <v>0</v>
      </c>
      <c r="H23" s="32">
        <f>SUMIFS(Imports_Nuls,Import_Communes,Circo1!$A23,Import_BV,Circo1!$B23)</f>
        <v>0</v>
      </c>
      <c r="I23" s="215">
        <f>SUMIFS(Import_Exprimés,Import_Communes,Circo1!$A23,Import_BV,Circo1!$B23)</f>
        <v>48</v>
      </c>
      <c r="J23" s="34">
        <f ca="1">SUMIFS(OFFSET(Import!$A$2,0,J$2+2,236,1),OFFSET(Import!$A$2,0,J$2,236,1),Circo1!J$3,Import_Communes,Circo1!$A23,Import_BV,Circo1!$B23)</f>
        <v>8</v>
      </c>
      <c r="K23" s="35">
        <f t="shared" ca="1" si="2"/>
        <v>0.1038961038961039</v>
      </c>
      <c r="L23" s="36">
        <f t="shared" ca="1" si="3"/>
        <v>0.16666666666666666</v>
      </c>
      <c r="M23" s="34">
        <f ca="1">SUMIFS(OFFSET(Import!$A$2,0,M$2+2,236,1),OFFSET(Import!$A$2,0,M$2,236,1),Circo1!M$3,Import_Communes,Circo1!$A23,Import_BV,Circo1!$B23)</f>
        <v>40</v>
      </c>
      <c r="N23" s="35">
        <f t="shared" ca="1" si="4"/>
        <v>0.51948051948051943</v>
      </c>
      <c r="O23" s="36">
        <f t="shared" ca="1" si="5"/>
        <v>0.83333333333333337</v>
      </c>
    </row>
    <row r="24" spans="1:15" x14ac:dyDescent="0.2">
      <c r="A24" s="31" t="s">
        <v>47</v>
      </c>
      <c r="B24" s="32">
        <v>5</v>
      </c>
      <c r="C24" s="32">
        <f>SUMIFS(Import_Inscrits,Import_Communes,Circo1!$A24,Import_BV,Circo1!$B24)</f>
        <v>184</v>
      </c>
      <c r="D24" s="32">
        <f>SUMIFS(Import_Abstention,Import_Communes,Circo1!$A24,Import_BV,Circo1!$B24)</f>
        <v>68</v>
      </c>
      <c r="E24" s="32">
        <f>SUMIFS(Import_Votants,Import_Communes,Circo1!$A24,Import_BV,Circo1!$B24)</f>
        <v>116</v>
      </c>
      <c r="F24" s="33">
        <f t="shared" si="1"/>
        <v>0.63043478260869568</v>
      </c>
      <c r="G24" s="32">
        <f>SUMIFS(Import_Blancs,Import_Communes,Circo1!$A24,Import_BV,Circo1!$B24)</f>
        <v>0</v>
      </c>
      <c r="H24" s="32">
        <f>SUMIFS(Imports_Nuls,Import_Communes,Circo1!$A24,Import_BV,Circo1!$B24)</f>
        <v>1</v>
      </c>
      <c r="I24" s="215">
        <f>SUMIFS(Import_Exprimés,Import_Communes,Circo1!$A24,Import_BV,Circo1!$B24)</f>
        <v>115</v>
      </c>
      <c r="J24" s="34">
        <f ca="1">SUMIFS(OFFSET(Import!$A$2,0,J$2+2,236,1),OFFSET(Import!$A$2,0,J$2,236,1),Circo1!J$3,Import_Communes,Circo1!$A24,Import_BV,Circo1!$B24)</f>
        <v>27</v>
      </c>
      <c r="K24" s="35">
        <f t="shared" ca="1" si="2"/>
        <v>0.14673913043478262</v>
      </c>
      <c r="L24" s="36">
        <f t="shared" ca="1" si="3"/>
        <v>0.23478260869565218</v>
      </c>
      <c r="M24" s="34">
        <f ca="1">SUMIFS(OFFSET(Import!$A$2,0,M$2+2,236,1),OFFSET(Import!$A$2,0,M$2,236,1),Circo1!M$3,Import_Communes,Circo1!$A24,Import_BV,Circo1!$B24)</f>
        <v>88</v>
      </c>
      <c r="N24" s="35">
        <f t="shared" ca="1" si="4"/>
        <v>0.47826086956521741</v>
      </c>
      <c r="O24" s="36">
        <f t="shared" ca="1" si="5"/>
        <v>0.76521739130434785</v>
      </c>
    </row>
    <row r="25" spans="1:15" s="224" customFormat="1" x14ac:dyDescent="0.2">
      <c r="A25" s="206" t="s">
        <v>100</v>
      </c>
      <c r="B25" s="207"/>
      <c r="C25" s="207">
        <f>SUM(C26:C27)</f>
        <v>258</v>
      </c>
      <c r="D25" s="207">
        <f t="shared" ref="D25:E25" si="13">SUM(D26:D27)</f>
        <v>129</v>
      </c>
      <c r="E25" s="207">
        <f t="shared" si="13"/>
        <v>129</v>
      </c>
      <c r="F25" s="208">
        <f>E25/C25</f>
        <v>0.5</v>
      </c>
      <c r="G25" s="207">
        <f t="shared" ref="G25:I25" si="14">SUM(G26:G27)</f>
        <v>0</v>
      </c>
      <c r="H25" s="207">
        <f t="shared" si="14"/>
        <v>7</v>
      </c>
      <c r="I25" s="216">
        <f t="shared" si="14"/>
        <v>122</v>
      </c>
      <c r="J25" s="206">
        <f t="shared" ref="J25" ca="1" si="15">SUM(J26:J27)</f>
        <v>46</v>
      </c>
      <c r="K25" s="208">
        <f t="shared" ca="1" si="2"/>
        <v>0.17829457364341086</v>
      </c>
      <c r="L25" s="209">
        <f t="shared" ca="1" si="3"/>
        <v>0.37704918032786883</v>
      </c>
      <c r="M25" s="206">
        <f t="shared" ref="M25" ca="1" si="16">SUM(M26:M27)</f>
        <v>76</v>
      </c>
      <c r="N25" s="208">
        <f t="shared" ca="1" si="4"/>
        <v>0.29457364341085274</v>
      </c>
      <c r="O25" s="209">
        <f t="shared" ca="1" si="5"/>
        <v>0.62295081967213117</v>
      </c>
    </row>
    <row r="26" spans="1:15" x14ac:dyDescent="0.2">
      <c r="A26" s="31" t="s">
        <v>48</v>
      </c>
      <c r="B26" s="32">
        <v>1</v>
      </c>
      <c r="C26" s="32">
        <f>SUMIFS(Import_Inscrits,Import_Communes,Circo1!$A26,Import_BV,Circo1!$B26)</f>
        <v>111</v>
      </c>
      <c r="D26" s="32">
        <f>SUMIFS(Import_Abstention,Import_Communes,Circo1!$A26,Import_BV,Circo1!$B26)</f>
        <v>47</v>
      </c>
      <c r="E26" s="32">
        <f>SUMIFS(Import_Votants,Import_Communes,Circo1!$A26,Import_BV,Circo1!$B26)</f>
        <v>64</v>
      </c>
      <c r="F26" s="33">
        <f t="shared" si="1"/>
        <v>0.57657657657657657</v>
      </c>
      <c r="G26" s="32">
        <f>SUMIFS(Import_Blancs,Import_Communes,Circo1!$A26,Import_BV,Circo1!$B26)</f>
        <v>0</v>
      </c>
      <c r="H26" s="32">
        <f>SUMIFS(Imports_Nuls,Import_Communes,Circo1!$A26,Import_BV,Circo1!$B26)</f>
        <v>4</v>
      </c>
      <c r="I26" s="215">
        <f>SUMIFS(Import_Exprimés,Import_Communes,Circo1!$A26,Import_BV,Circo1!$B26)</f>
        <v>60</v>
      </c>
      <c r="J26" s="34">
        <f ca="1">SUMIFS(OFFSET(Import!$A$2,0,J$2+2,236,1),OFFSET(Import!$A$2,0,J$2,236,1),Circo1!J$3,Import_Communes,Circo1!$A26,Import_BV,Circo1!$B26)</f>
        <v>23</v>
      </c>
      <c r="K26" s="35">
        <f t="shared" ca="1" si="2"/>
        <v>0.2072072072072072</v>
      </c>
      <c r="L26" s="36">
        <f t="shared" ca="1" si="3"/>
        <v>0.38333333333333336</v>
      </c>
      <c r="M26" s="34">
        <f ca="1">SUMIFS(OFFSET(Import!$A$2,0,M$2+2,236,1),OFFSET(Import!$A$2,0,M$2,236,1),Circo1!M$3,Import_Communes,Circo1!$A26,Import_BV,Circo1!$B26)</f>
        <v>37</v>
      </c>
      <c r="N26" s="35">
        <f t="shared" ca="1" si="4"/>
        <v>0.33333333333333331</v>
      </c>
      <c r="O26" s="36">
        <f t="shared" ca="1" si="5"/>
        <v>0.6166666666666667</v>
      </c>
    </row>
    <row r="27" spans="1:15" x14ac:dyDescent="0.2">
      <c r="A27" s="31" t="s">
        <v>48</v>
      </c>
      <c r="B27" s="32">
        <v>2</v>
      </c>
      <c r="C27" s="32">
        <f>SUMIFS(Import_Inscrits,Import_Communes,Circo1!$A27,Import_BV,Circo1!$B27)</f>
        <v>147</v>
      </c>
      <c r="D27" s="32">
        <f>SUMIFS(Import_Abstention,Import_Communes,Circo1!$A27,Import_BV,Circo1!$B27)</f>
        <v>82</v>
      </c>
      <c r="E27" s="32">
        <f>SUMIFS(Import_Votants,Import_Communes,Circo1!$A27,Import_BV,Circo1!$B27)</f>
        <v>65</v>
      </c>
      <c r="F27" s="33">
        <f t="shared" si="1"/>
        <v>0.44217687074829931</v>
      </c>
      <c r="G27" s="32">
        <f>SUMIFS(Import_Blancs,Import_Communes,Circo1!$A27,Import_BV,Circo1!$B27)</f>
        <v>0</v>
      </c>
      <c r="H27" s="32">
        <f>SUMIFS(Imports_Nuls,Import_Communes,Circo1!$A27,Import_BV,Circo1!$B27)</f>
        <v>3</v>
      </c>
      <c r="I27" s="215">
        <f>SUMIFS(Import_Exprimés,Import_Communes,Circo1!$A27,Import_BV,Circo1!$B27)</f>
        <v>62</v>
      </c>
      <c r="J27" s="34">
        <f ca="1">SUMIFS(OFFSET(Import!$A$2,0,J$2+2,236,1),OFFSET(Import!$A$2,0,J$2,236,1),Circo1!J$3,Import_Communes,Circo1!$A27,Import_BV,Circo1!$B27)</f>
        <v>23</v>
      </c>
      <c r="K27" s="35">
        <f t="shared" ca="1" si="2"/>
        <v>0.15646258503401361</v>
      </c>
      <c r="L27" s="36">
        <f t="shared" ca="1" si="3"/>
        <v>0.37096774193548387</v>
      </c>
      <c r="M27" s="34">
        <f ca="1">SUMIFS(OFFSET(Import!$A$2,0,M$2+2,236,1),OFFSET(Import!$A$2,0,M$2,236,1),Circo1!M$3,Import_Communes,Circo1!$A27,Import_BV,Circo1!$B27)</f>
        <v>39</v>
      </c>
      <c r="N27" s="35">
        <f t="shared" ca="1" si="4"/>
        <v>0.26530612244897961</v>
      </c>
      <c r="O27" s="36">
        <f t="shared" ca="1" si="5"/>
        <v>0.62903225806451613</v>
      </c>
    </row>
    <row r="28" spans="1:15" s="224" customFormat="1" x14ac:dyDescent="0.2">
      <c r="A28" s="206" t="s">
        <v>101</v>
      </c>
      <c r="B28" s="207"/>
      <c r="C28" s="207">
        <f>SUM(C29:C30)</f>
        <v>552</v>
      </c>
      <c r="D28" s="207">
        <f t="shared" ref="D28:E28" si="17">SUM(D29:D30)</f>
        <v>299</v>
      </c>
      <c r="E28" s="207">
        <f t="shared" si="17"/>
        <v>253</v>
      </c>
      <c r="F28" s="208">
        <f>E28/C28</f>
        <v>0.45833333333333331</v>
      </c>
      <c r="G28" s="207">
        <f t="shared" ref="G28:I28" si="18">SUM(G29:G30)</f>
        <v>5</v>
      </c>
      <c r="H28" s="207">
        <f t="shared" si="18"/>
        <v>3</v>
      </c>
      <c r="I28" s="216">
        <f t="shared" si="18"/>
        <v>245</v>
      </c>
      <c r="J28" s="206">
        <f t="shared" ref="J28" ca="1" si="19">SUM(J29:J30)</f>
        <v>56</v>
      </c>
      <c r="K28" s="208">
        <f t="shared" ca="1" si="2"/>
        <v>0.10144927536231885</v>
      </c>
      <c r="L28" s="209">
        <f t="shared" ca="1" si="3"/>
        <v>0.22857142857142856</v>
      </c>
      <c r="M28" s="206">
        <f t="shared" ref="M28" ca="1" si="20">SUM(M29:M30)</f>
        <v>189</v>
      </c>
      <c r="N28" s="208">
        <f t="shared" ca="1" si="4"/>
        <v>0.34239130434782611</v>
      </c>
      <c r="O28" s="209">
        <f t="shared" ca="1" si="5"/>
        <v>0.77142857142857146</v>
      </c>
    </row>
    <row r="29" spans="1:15" x14ac:dyDescent="0.2">
      <c r="A29" s="31" t="s">
        <v>49</v>
      </c>
      <c r="B29" s="32">
        <v>1</v>
      </c>
      <c r="C29" s="32">
        <f>SUMIFS(Import_Inscrits,Import_Communes,Circo1!$A29,Import_BV,Circo1!$B29)</f>
        <v>317</v>
      </c>
      <c r="D29" s="32">
        <f>SUMIFS(Import_Abstention,Import_Communes,Circo1!$A29,Import_BV,Circo1!$B29)</f>
        <v>175</v>
      </c>
      <c r="E29" s="32">
        <f>SUMIFS(Import_Votants,Import_Communes,Circo1!$A29,Import_BV,Circo1!$B29)</f>
        <v>142</v>
      </c>
      <c r="F29" s="33">
        <f t="shared" si="1"/>
        <v>0.44794952681388012</v>
      </c>
      <c r="G29" s="32">
        <f>SUMIFS(Import_Blancs,Import_Communes,Circo1!$A29,Import_BV,Circo1!$B29)</f>
        <v>4</v>
      </c>
      <c r="H29" s="32">
        <f>SUMIFS(Imports_Nuls,Import_Communes,Circo1!$A29,Import_BV,Circo1!$B29)</f>
        <v>0</v>
      </c>
      <c r="I29" s="215">
        <f>SUMIFS(Import_Exprimés,Import_Communes,Circo1!$A29,Import_BV,Circo1!$B29)</f>
        <v>138</v>
      </c>
      <c r="J29" s="34">
        <f ca="1">SUMIFS(OFFSET(Import!$A$2,0,J$2+2,236,1),OFFSET(Import!$A$2,0,J$2,236,1),Circo1!J$3,Import_Communes,Circo1!$A29,Import_BV,Circo1!$B29)</f>
        <v>28</v>
      </c>
      <c r="K29" s="35">
        <f t="shared" ca="1" si="2"/>
        <v>8.8328075709779186E-2</v>
      </c>
      <c r="L29" s="36">
        <f t="shared" ca="1" si="3"/>
        <v>0.20289855072463769</v>
      </c>
      <c r="M29" s="34">
        <f ca="1">SUMIFS(OFFSET(Import!$A$2,0,M$2+2,236,1),OFFSET(Import!$A$2,0,M$2,236,1),Circo1!M$3,Import_Communes,Circo1!$A29,Import_BV,Circo1!$B29)</f>
        <v>110</v>
      </c>
      <c r="N29" s="35">
        <f t="shared" ca="1" si="4"/>
        <v>0.3470031545741325</v>
      </c>
      <c r="O29" s="36">
        <f t="shared" ca="1" si="5"/>
        <v>0.79710144927536231</v>
      </c>
    </row>
    <row r="30" spans="1:15" x14ac:dyDescent="0.2">
      <c r="A30" s="31" t="s">
        <v>49</v>
      </c>
      <c r="B30" s="32">
        <v>2</v>
      </c>
      <c r="C30" s="32">
        <f>SUMIFS(Import_Inscrits,Import_Communes,Circo1!$A30,Import_BV,Circo1!$B30)</f>
        <v>235</v>
      </c>
      <c r="D30" s="32">
        <f>SUMIFS(Import_Abstention,Import_Communes,Circo1!$A30,Import_BV,Circo1!$B30)</f>
        <v>124</v>
      </c>
      <c r="E30" s="32">
        <f>SUMIFS(Import_Votants,Import_Communes,Circo1!$A30,Import_BV,Circo1!$B30)</f>
        <v>111</v>
      </c>
      <c r="F30" s="33">
        <f t="shared" si="1"/>
        <v>0.47234042553191491</v>
      </c>
      <c r="G30" s="32">
        <f>SUMIFS(Import_Blancs,Import_Communes,Circo1!$A30,Import_BV,Circo1!$B30)</f>
        <v>1</v>
      </c>
      <c r="H30" s="32">
        <f>SUMIFS(Imports_Nuls,Import_Communes,Circo1!$A30,Import_BV,Circo1!$B30)</f>
        <v>3</v>
      </c>
      <c r="I30" s="215">
        <f>SUMIFS(Import_Exprimés,Import_Communes,Circo1!$A30,Import_BV,Circo1!$B30)</f>
        <v>107</v>
      </c>
      <c r="J30" s="34">
        <f ca="1">SUMIFS(OFFSET(Import!$A$2,0,J$2+2,236,1),OFFSET(Import!$A$2,0,J$2,236,1),Circo1!J$3,Import_Communes,Circo1!$A30,Import_BV,Circo1!$B30)</f>
        <v>28</v>
      </c>
      <c r="K30" s="35">
        <f t="shared" ca="1" si="2"/>
        <v>0.11914893617021277</v>
      </c>
      <c r="L30" s="36">
        <f t="shared" ca="1" si="3"/>
        <v>0.26168224299065418</v>
      </c>
      <c r="M30" s="34">
        <f ca="1">SUMIFS(OFFSET(Import!$A$2,0,M$2+2,236,1),OFFSET(Import!$A$2,0,M$2,236,1),Circo1!M$3,Import_Communes,Circo1!$A30,Import_BV,Circo1!$B30)</f>
        <v>79</v>
      </c>
      <c r="N30" s="35">
        <f t="shared" ca="1" si="4"/>
        <v>0.33617021276595743</v>
      </c>
      <c r="O30" s="36">
        <f t="shared" ca="1" si="5"/>
        <v>0.73831775700934577</v>
      </c>
    </row>
    <row r="31" spans="1:15" s="224" customFormat="1" x14ac:dyDescent="0.2">
      <c r="A31" s="206" t="s">
        <v>102</v>
      </c>
      <c r="B31" s="207"/>
      <c r="C31" s="207">
        <f t="shared" ref="C31:M31" si="21">SUM(C32)</f>
        <v>844</v>
      </c>
      <c r="D31" s="207">
        <f t="shared" si="21"/>
        <v>371</v>
      </c>
      <c r="E31" s="207">
        <f t="shared" si="21"/>
        <v>473</v>
      </c>
      <c r="F31" s="208">
        <f>E31/C31</f>
        <v>0.56042654028436023</v>
      </c>
      <c r="G31" s="207">
        <f t="shared" si="21"/>
        <v>2</v>
      </c>
      <c r="H31" s="207">
        <f t="shared" si="21"/>
        <v>3</v>
      </c>
      <c r="I31" s="216">
        <f t="shared" si="21"/>
        <v>468</v>
      </c>
      <c r="J31" s="206">
        <f t="shared" ca="1" si="21"/>
        <v>115</v>
      </c>
      <c r="K31" s="208">
        <f t="shared" ca="1" si="2"/>
        <v>0.13625592417061611</v>
      </c>
      <c r="L31" s="209">
        <f t="shared" ca="1" si="3"/>
        <v>0.24572649572649571</v>
      </c>
      <c r="M31" s="206">
        <f t="shared" ca="1" si="21"/>
        <v>353</v>
      </c>
      <c r="N31" s="208">
        <f t="shared" ca="1" si="4"/>
        <v>0.41824644549763035</v>
      </c>
      <c r="O31" s="209">
        <f t="shared" ca="1" si="5"/>
        <v>0.75427350427350426</v>
      </c>
    </row>
    <row r="32" spans="1:15" x14ac:dyDescent="0.2">
      <c r="A32" s="31" t="s">
        <v>50</v>
      </c>
      <c r="B32" s="32">
        <v>1</v>
      </c>
      <c r="C32" s="32">
        <f>SUMIFS(Import_Inscrits,Import_Communes,Circo1!$A32,Import_BV,Circo1!$B32)</f>
        <v>844</v>
      </c>
      <c r="D32" s="32">
        <f>SUMIFS(Import_Abstention,Import_Communes,Circo1!$A32,Import_BV,Circo1!$B32)</f>
        <v>371</v>
      </c>
      <c r="E32" s="32">
        <f>SUMIFS(Import_Votants,Import_Communes,Circo1!$A32,Import_BV,Circo1!$B32)</f>
        <v>473</v>
      </c>
      <c r="F32" s="33">
        <f t="shared" si="1"/>
        <v>0.56042654028436023</v>
      </c>
      <c r="G32" s="32">
        <f>SUMIFS(Import_Blancs,Import_Communes,Circo1!$A32,Import_BV,Circo1!$B32)</f>
        <v>2</v>
      </c>
      <c r="H32" s="32">
        <f>SUMIFS(Imports_Nuls,Import_Communes,Circo1!$A32,Import_BV,Circo1!$B32)</f>
        <v>3</v>
      </c>
      <c r="I32" s="215">
        <f>SUMIFS(Import_Exprimés,Import_Communes,Circo1!$A32,Import_BV,Circo1!$B32)</f>
        <v>468</v>
      </c>
      <c r="J32" s="34">
        <f ca="1">SUMIFS(OFFSET(Import!$A$2,0,J$2+2,236,1),OFFSET(Import!$A$2,0,J$2,236,1),Circo1!J$3,Import_Communes,Circo1!$A32,Import_BV,Circo1!$B32)</f>
        <v>115</v>
      </c>
      <c r="K32" s="35">
        <f t="shared" ca="1" si="2"/>
        <v>0.13625592417061611</v>
      </c>
      <c r="L32" s="36">
        <f t="shared" ca="1" si="3"/>
        <v>0.24572649572649571</v>
      </c>
      <c r="M32" s="34">
        <f ca="1">SUMIFS(OFFSET(Import!$A$2,0,M$2+2,236,1),OFFSET(Import!$A$2,0,M$2,236,1),Circo1!M$3,Import_Communes,Circo1!$A32,Import_BV,Circo1!$B32)</f>
        <v>353</v>
      </c>
      <c r="N32" s="35">
        <f t="shared" ca="1" si="4"/>
        <v>0.41824644549763035</v>
      </c>
      <c r="O32" s="36">
        <f t="shared" ca="1" si="5"/>
        <v>0.75427350427350426</v>
      </c>
    </row>
    <row r="33" spans="1:15" s="224" customFormat="1" x14ac:dyDescent="0.2">
      <c r="A33" s="206" t="s">
        <v>103</v>
      </c>
      <c r="B33" s="207"/>
      <c r="C33" s="207">
        <f t="shared" ref="C33:M33" si="22">SUM(C34:C36)</f>
        <v>1272</v>
      </c>
      <c r="D33" s="207">
        <f t="shared" si="22"/>
        <v>580</v>
      </c>
      <c r="E33" s="207">
        <f t="shared" si="22"/>
        <v>692</v>
      </c>
      <c r="F33" s="208">
        <f>E33/C33</f>
        <v>0.54402515723270439</v>
      </c>
      <c r="G33" s="207">
        <f t="shared" si="22"/>
        <v>9</v>
      </c>
      <c r="H33" s="207">
        <f t="shared" si="22"/>
        <v>14</v>
      </c>
      <c r="I33" s="216">
        <f t="shared" si="22"/>
        <v>669</v>
      </c>
      <c r="J33" s="206">
        <f t="shared" ca="1" si="22"/>
        <v>234</v>
      </c>
      <c r="K33" s="208">
        <f t="shared" ca="1" si="2"/>
        <v>0.18396226415094338</v>
      </c>
      <c r="L33" s="209">
        <f t="shared" ca="1" si="3"/>
        <v>0.34977578475336324</v>
      </c>
      <c r="M33" s="206">
        <f t="shared" ca="1" si="22"/>
        <v>435</v>
      </c>
      <c r="N33" s="208">
        <f t="shared" ca="1" si="4"/>
        <v>0.34198113207547171</v>
      </c>
      <c r="O33" s="209">
        <f t="shared" ca="1" si="5"/>
        <v>0.65022421524663676</v>
      </c>
    </row>
    <row r="34" spans="1:15" x14ac:dyDescent="0.2">
      <c r="A34" s="31" t="s">
        <v>51</v>
      </c>
      <c r="B34" s="32">
        <v>1</v>
      </c>
      <c r="C34" s="32">
        <f>SUMIFS(Import_Inscrits,Import_Communes,Circo1!$A34,Import_BV,Circo1!$B34)</f>
        <v>1063</v>
      </c>
      <c r="D34" s="32">
        <f>SUMIFS(Import_Abstention,Import_Communes,Circo1!$A34,Import_BV,Circo1!$B34)</f>
        <v>480</v>
      </c>
      <c r="E34" s="32">
        <f>SUMIFS(Import_Votants,Import_Communes,Circo1!$A34,Import_BV,Circo1!$B34)</f>
        <v>583</v>
      </c>
      <c r="F34" s="33">
        <f t="shared" si="1"/>
        <v>0.54844778927563498</v>
      </c>
      <c r="G34" s="32">
        <f>SUMIFS(Import_Blancs,Import_Communes,Circo1!$A34,Import_BV,Circo1!$B34)</f>
        <v>7</v>
      </c>
      <c r="H34" s="32">
        <f>SUMIFS(Imports_Nuls,Import_Communes,Circo1!$A34,Import_BV,Circo1!$B34)</f>
        <v>11</v>
      </c>
      <c r="I34" s="215">
        <f>SUMIFS(Import_Exprimés,Import_Communes,Circo1!$A34,Import_BV,Circo1!$B34)</f>
        <v>565</v>
      </c>
      <c r="J34" s="34">
        <f ca="1">SUMIFS(OFFSET(Import!$A$2,0,J$2+2,236,1),OFFSET(Import!$A$2,0,J$2,236,1),Circo1!J$3,Import_Communes,Circo1!$A34,Import_BV,Circo1!$B34)</f>
        <v>213</v>
      </c>
      <c r="K34" s="35">
        <f t="shared" ca="1" si="2"/>
        <v>0.20037629350893696</v>
      </c>
      <c r="L34" s="36">
        <f t="shared" ca="1" si="3"/>
        <v>0.37699115044247788</v>
      </c>
      <c r="M34" s="34">
        <f ca="1">SUMIFS(OFFSET(Import!$A$2,0,M$2+2,236,1),OFFSET(Import!$A$2,0,M$2,236,1),Circo1!M$3,Import_Communes,Circo1!$A34,Import_BV,Circo1!$B34)</f>
        <v>352</v>
      </c>
      <c r="N34" s="35">
        <f t="shared" ca="1" si="4"/>
        <v>0.33113828786453436</v>
      </c>
      <c r="O34" s="36">
        <f t="shared" ca="1" si="5"/>
        <v>0.62300884955752212</v>
      </c>
    </row>
    <row r="35" spans="1:15" x14ac:dyDescent="0.2">
      <c r="A35" s="31" t="s">
        <v>51</v>
      </c>
      <c r="B35" s="32">
        <v>2</v>
      </c>
      <c r="C35" s="32">
        <f>SUMIFS(Import_Inscrits,Import_Communes,Circo1!$A35,Import_BV,Circo1!$B35)</f>
        <v>156</v>
      </c>
      <c r="D35" s="32">
        <f>SUMIFS(Import_Abstention,Import_Communes,Circo1!$A35,Import_BV,Circo1!$B35)</f>
        <v>76</v>
      </c>
      <c r="E35" s="32">
        <f>SUMIFS(Import_Votants,Import_Communes,Circo1!$A35,Import_BV,Circo1!$B35)</f>
        <v>80</v>
      </c>
      <c r="F35" s="33">
        <f t="shared" si="1"/>
        <v>0.51282051282051277</v>
      </c>
      <c r="G35" s="32">
        <f>SUMIFS(Import_Blancs,Import_Communes,Circo1!$A35,Import_BV,Circo1!$B35)</f>
        <v>0</v>
      </c>
      <c r="H35" s="32">
        <f>SUMIFS(Imports_Nuls,Import_Communes,Circo1!$A35,Import_BV,Circo1!$B35)</f>
        <v>2</v>
      </c>
      <c r="I35" s="215">
        <f>SUMIFS(Import_Exprimés,Import_Communes,Circo1!$A35,Import_BV,Circo1!$B35)</f>
        <v>78</v>
      </c>
      <c r="J35" s="34">
        <f ca="1">SUMIFS(OFFSET(Import!$A$2,0,J$2+2,236,1),OFFSET(Import!$A$2,0,J$2,236,1),Circo1!J$3,Import_Communes,Circo1!$A35,Import_BV,Circo1!$B35)</f>
        <v>12</v>
      </c>
      <c r="K35" s="35">
        <f t="shared" ca="1" si="2"/>
        <v>7.6923076923076927E-2</v>
      </c>
      <c r="L35" s="36">
        <f t="shared" ca="1" si="3"/>
        <v>0.15384615384615385</v>
      </c>
      <c r="M35" s="34">
        <f ca="1">SUMIFS(OFFSET(Import!$A$2,0,M$2+2,236,1),OFFSET(Import!$A$2,0,M$2,236,1),Circo1!M$3,Import_Communes,Circo1!$A35,Import_BV,Circo1!$B35)</f>
        <v>66</v>
      </c>
      <c r="N35" s="35">
        <f t="shared" ca="1" si="4"/>
        <v>0.42307692307692307</v>
      </c>
      <c r="O35" s="36">
        <f t="shared" ca="1" si="5"/>
        <v>0.84615384615384615</v>
      </c>
    </row>
    <row r="36" spans="1:15" x14ac:dyDescent="0.2">
      <c r="A36" s="31" t="s">
        <v>51</v>
      </c>
      <c r="B36" s="32">
        <v>3</v>
      </c>
      <c r="C36" s="32">
        <f>SUMIFS(Import_Inscrits,Import_Communes,Circo1!$A36,Import_BV,Circo1!$B36)</f>
        <v>53</v>
      </c>
      <c r="D36" s="32">
        <f>SUMIFS(Import_Abstention,Import_Communes,Circo1!$A36,Import_BV,Circo1!$B36)</f>
        <v>24</v>
      </c>
      <c r="E36" s="32">
        <f>SUMIFS(Import_Votants,Import_Communes,Circo1!$A36,Import_BV,Circo1!$B36)</f>
        <v>29</v>
      </c>
      <c r="F36" s="33">
        <f t="shared" si="1"/>
        <v>0.54716981132075471</v>
      </c>
      <c r="G36" s="32">
        <f>SUMIFS(Import_Blancs,Import_Communes,Circo1!$A36,Import_BV,Circo1!$B36)</f>
        <v>2</v>
      </c>
      <c r="H36" s="32">
        <f>SUMIFS(Imports_Nuls,Import_Communes,Circo1!$A36,Import_BV,Circo1!$B36)</f>
        <v>1</v>
      </c>
      <c r="I36" s="215">
        <f>SUMIFS(Import_Exprimés,Import_Communes,Circo1!$A36,Import_BV,Circo1!$B36)</f>
        <v>26</v>
      </c>
      <c r="J36" s="34">
        <f ca="1">SUMIFS(OFFSET(Import!$A$2,0,J$2+2,236,1),OFFSET(Import!$A$2,0,J$2,236,1),Circo1!J$3,Import_Communes,Circo1!$A36,Import_BV,Circo1!$B36)</f>
        <v>9</v>
      </c>
      <c r="K36" s="35">
        <f t="shared" ca="1" si="2"/>
        <v>0.16981132075471697</v>
      </c>
      <c r="L36" s="36">
        <f t="shared" ca="1" si="3"/>
        <v>0.34615384615384615</v>
      </c>
      <c r="M36" s="34">
        <f ca="1">SUMIFS(OFFSET(Import!$A$2,0,M$2+2,236,1),OFFSET(Import!$A$2,0,M$2,236,1),Circo1!M$3,Import_Communes,Circo1!$A36,Import_BV,Circo1!$B36)</f>
        <v>17</v>
      </c>
      <c r="N36" s="35">
        <f t="shared" ca="1" si="4"/>
        <v>0.32075471698113206</v>
      </c>
      <c r="O36" s="36">
        <f t="shared" ca="1" si="5"/>
        <v>0.65384615384615385</v>
      </c>
    </row>
    <row r="37" spans="1:15" s="224" customFormat="1" x14ac:dyDescent="0.2">
      <c r="A37" s="206" t="s">
        <v>104</v>
      </c>
      <c r="B37" s="207"/>
      <c r="C37" s="207">
        <f>SUM(C38:C39)</f>
        <v>181</v>
      </c>
      <c r="D37" s="207">
        <f t="shared" ref="D37:E37" si="23">SUM(D38:D39)</f>
        <v>59</v>
      </c>
      <c r="E37" s="207">
        <f t="shared" si="23"/>
        <v>122</v>
      </c>
      <c r="F37" s="208">
        <f>E37/C37</f>
        <v>0.67403314917127077</v>
      </c>
      <c r="G37" s="207">
        <f t="shared" ref="G37:I37" si="24">SUM(G38:G39)</f>
        <v>1</v>
      </c>
      <c r="H37" s="207">
        <f t="shared" si="24"/>
        <v>0</v>
      </c>
      <c r="I37" s="216">
        <f t="shared" si="24"/>
        <v>121</v>
      </c>
      <c r="J37" s="206">
        <f t="shared" ref="J37" ca="1" si="25">SUM(J38:J39)</f>
        <v>7</v>
      </c>
      <c r="K37" s="208">
        <f t="shared" ca="1" si="2"/>
        <v>3.8674033149171269E-2</v>
      </c>
      <c r="L37" s="209">
        <f t="shared" ca="1" si="3"/>
        <v>5.7851239669421489E-2</v>
      </c>
      <c r="M37" s="206">
        <f t="shared" ref="M37" ca="1" si="26">SUM(M38:M39)</f>
        <v>114</v>
      </c>
      <c r="N37" s="208">
        <f t="shared" ca="1" si="4"/>
        <v>0.62983425414364635</v>
      </c>
      <c r="O37" s="209">
        <f t="shared" ca="1" si="5"/>
        <v>0.94214876033057848</v>
      </c>
    </row>
    <row r="38" spans="1:15" x14ac:dyDescent="0.2">
      <c r="A38" s="31" t="s">
        <v>52</v>
      </c>
      <c r="B38" s="32">
        <v>1</v>
      </c>
      <c r="C38" s="32">
        <f>SUMIFS(Import_Inscrits,Import_Communes,Circo1!$A38,Import_BV,Circo1!$B38)</f>
        <v>112</v>
      </c>
      <c r="D38" s="32">
        <f>SUMIFS(Import_Abstention,Import_Communes,Circo1!$A38,Import_BV,Circo1!$B38)</f>
        <v>32</v>
      </c>
      <c r="E38" s="32">
        <f>SUMIFS(Import_Votants,Import_Communes,Circo1!$A38,Import_BV,Circo1!$B38)</f>
        <v>80</v>
      </c>
      <c r="F38" s="33">
        <f t="shared" si="1"/>
        <v>0.7142857142857143</v>
      </c>
      <c r="G38" s="32">
        <f>SUMIFS(Import_Blancs,Import_Communes,Circo1!$A38,Import_BV,Circo1!$B38)</f>
        <v>1</v>
      </c>
      <c r="H38" s="32">
        <f>SUMIFS(Imports_Nuls,Import_Communes,Circo1!$A38,Import_BV,Circo1!$B38)</f>
        <v>0</v>
      </c>
      <c r="I38" s="215">
        <f>SUMIFS(Import_Exprimés,Import_Communes,Circo1!$A38,Import_BV,Circo1!$B38)</f>
        <v>79</v>
      </c>
      <c r="J38" s="34">
        <f ca="1">SUMIFS(OFFSET(Import!$A$2,0,J$2+2,236,1),OFFSET(Import!$A$2,0,J$2,236,1),Circo1!J$3,Import_Communes,Circo1!$A38,Import_BV,Circo1!$B38)</f>
        <v>4</v>
      </c>
      <c r="K38" s="35">
        <f t="shared" ca="1" si="2"/>
        <v>3.5714285714285712E-2</v>
      </c>
      <c r="L38" s="36">
        <f t="shared" ca="1" si="3"/>
        <v>5.0632911392405063E-2</v>
      </c>
      <c r="M38" s="34">
        <f ca="1">SUMIFS(OFFSET(Import!$A$2,0,M$2+2,236,1),OFFSET(Import!$A$2,0,M$2,236,1),Circo1!M$3,Import_Communes,Circo1!$A38,Import_BV,Circo1!$B38)</f>
        <v>75</v>
      </c>
      <c r="N38" s="35">
        <f t="shared" ca="1" si="4"/>
        <v>0.6696428571428571</v>
      </c>
      <c r="O38" s="36">
        <f t="shared" ca="1" si="5"/>
        <v>0.94936708860759489</v>
      </c>
    </row>
    <row r="39" spans="1:15" x14ac:dyDescent="0.2">
      <c r="A39" s="31" t="s">
        <v>52</v>
      </c>
      <c r="B39" s="32">
        <v>2</v>
      </c>
      <c r="C39" s="32">
        <f>SUMIFS(Import_Inscrits,Import_Communes,Circo1!$A39,Import_BV,Circo1!$B39)</f>
        <v>69</v>
      </c>
      <c r="D39" s="32">
        <f>SUMIFS(Import_Abstention,Import_Communes,Circo1!$A39,Import_BV,Circo1!$B39)</f>
        <v>27</v>
      </c>
      <c r="E39" s="32">
        <f>SUMIFS(Import_Votants,Import_Communes,Circo1!$A39,Import_BV,Circo1!$B39)</f>
        <v>42</v>
      </c>
      <c r="F39" s="33">
        <f t="shared" si="1"/>
        <v>0.60869565217391308</v>
      </c>
      <c r="G39" s="32">
        <f>SUMIFS(Import_Blancs,Import_Communes,Circo1!$A39,Import_BV,Circo1!$B39)</f>
        <v>0</v>
      </c>
      <c r="H39" s="32">
        <f>SUMIFS(Imports_Nuls,Import_Communes,Circo1!$A39,Import_BV,Circo1!$B39)</f>
        <v>0</v>
      </c>
      <c r="I39" s="215">
        <f>SUMIFS(Import_Exprimés,Import_Communes,Circo1!$A39,Import_BV,Circo1!$B39)</f>
        <v>42</v>
      </c>
      <c r="J39" s="34">
        <f ca="1">SUMIFS(OFFSET(Import!$A$2,0,J$2+2,236,1),OFFSET(Import!$A$2,0,J$2,236,1),Circo1!J$3,Import_Communes,Circo1!$A39,Import_BV,Circo1!$B39)</f>
        <v>3</v>
      </c>
      <c r="K39" s="35">
        <f t="shared" ca="1" si="2"/>
        <v>4.3478260869565216E-2</v>
      </c>
      <c r="L39" s="36">
        <f t="shared" ca="1" si="3"/>
        <v>7.1428571428571425E-2</v>
      </c>
      <c r="M39" s="34">
        <f ca="1">SUMIFS(OFFSET(Import!$A$2,0,M$2+2,236,1),OFFSET(Import!$A$2,0,M$2,236,1),Circo1!M$3,Import_Communes,Circo1!$A39,Import_BV,Circo1!$B39)</f>
        <v>39</v>
      </c>
      <c r="N39" s="35">
        <f t="shared" ca="1" si="4"/>
        <v>0.56521739130434778</v>
      </c>
      <c r="O39" s="36">
        <f t="shared" ca="1" si="5"/>
        <v>0.9285714285714286</v>
      </c>
    </row>
    <row r="40" spans="1:15" s="224" customFormat="1" x14ac:dyDescent="0.2">
      <c r="A40" s="206" t="s">
        <v>105</v>
      </c>
      <c r="B40" s="207"/>
      <c r="C40" s="207">
        <f>SUM(C41:C46)</f>
        <v>1889</v>
      </c>
      <c r="D40" s="207">
        <f t="shared" ref="D40:E40" si="27">SUM(D41:D46)</f>
        <v>648</v>
      </c>
      <c r="E40" s="207">
        <f t="shared" si="27"/>
        <v>1241</v>
      </c>
      <c r="F40" s="208">
        <f>E40/C40</f>
        <v>0.65696135521439913</v>
      </c>
      <c r="G40" s="207">
        <f>SUM(G41:G46)</f>
        <v>12</v>
      </c>
      <c r="H40" s="207">
        <f t="shared" ref="H40:I40" si="28">SUM(H41:H46)</f>
        <v>15</v>
      </c>
      <c r="I40" s="216">
        <f t="shared" si="28"/>
        <v>1214</v>
      </c>
      <c r="J40" s="206">
        <f ca="1">SUM(J41:J46)</f>
        <v>474</v>
      </c>
      <c r="K40" s="208">
        <f t="shared" ca="1" si="2"/>
        <v>0.25092641609317101</v>
      </c>
      <c r="L40" s="209">
        <f t="shared" ca="1" si="3"/>
        <v>0.39044481054365732</v>
      </c>
      <c r="M40" s="206">
        <f t="shared" ref="M40" ca="1" si="29">SUM(M41:M46)</f>
        <v>740</v>
      </c>
      <c r="N40" s="208">
        <f t="shared" ca="1" si="4"/>
        <v>0.39174166225516144</v>
      </c>
      <c r="O40" s="209">
        <f t="shared" ca="1" si="5"/>
        <v>0.60955518945634268</v>
      </c>
    </row>
    <row r="41" spans="1:15" x14ac:dyDescent="0.2">
      <c r="A41" s="31" t="s">
        <v>55</v>
      </c>
      <c r="B41" s="32">
        <v>1</v>
      </c>
      <c r="C41" s="32">
        <f>SUMIFS(Import_Inscrits,Import_Communes,Circo1!$A41,Import_BV,Circo1!$B41)</f>
        <v>1217</v>
      </c>
      <c r="D41" s="32">
        <f>SUMIFS(Import_Abstention,Import_Communes,Circo1!$A41,Import_BV,Circo1!$B41)</f>
        <v>449</v>
      </c>
      <c r="E41" s="32">
        <f>SUMIFS(Import_Votants,Import_Communes,Circo1!$A41,Import_BV,Circo1!$B41)</f>
        <v>768</v>
      </c>
      <c r="F41" s="33">
        <f t="shared" si="1"/>
        <v>0.63105998356614623</v>
      </c>
      <c r="G41" s="32">
        <f>SUMIFS(Import_Blancs,Import_Communes,Circo1!$A41,Import_BV,Circo1!$B41)</f>
        <v>4</v>
      </c>
      <c r="H41" s="32">
        <f>SUMIFS(Imports_Nuls,Import_Communes,Circo1!$A41,Import_BV,Circo1!$B41)</f>
        <v>8</v>
      </c>
      <c r="I41" s="215">
        <f>SUMIFS(Import_Exprimés,Import_Communes,Circo1!$A41,Import_BV,Circo1!$B41)</f>
        <v>756</v>
      </c>
      <c r="J41" s="34">
        <f ca="1">SUMIFS(OFFSET(Import!$A$2,0,J$2+2,236,1),OFFSET(Import!$A$2,0,J$2,236,1),Circo1!J$3,Import_Communes,Circo1!$A41,Import_BV,Circo1!$B41)</f>
        <v>297</v>
      </c>
      <c r="K41" s="35">
        <f t="shared" ca="1" si="2"/>
        <v>0.24404272801972063</v>
      </c>
      <c r="L41" s="36">
        <f t="shared" ca="1" si="3"/>
        <v>0.39285714285714285</v>
      </c>
      <c r="M41" s="34">
        <f ca="1">SUMIFS(OFFSET(Import!$A$2,0,M$2+2,236,1),OFFSET(Import!$A$2,0,M$2,236,1),Circo1!M$3,Import_Communes,Circo1!$A41,Import_BV,Circo1!$B41)</f>
        <v>459</v>
      </c>
      <c r="N41" s="35">
        <f t="shared" ca="1" si="4"/>
        <v>0.37715694330320459</v>
      </c>
      <c r="O41" s="36">
        <f t="shared" ca="1" si="5"/>
        <v>0.6071428571428571</v>
      </c>
    </row>
    <row r="42" spans="1:15" x14ac:dyDescent="0.2">
      <c r="A42" s="31" t="s">
        <v>55</v>
      </c>
      <c r="B42" s="32">
        <v>2</v>
      </c>
      <c r="C42" s="32">
        <f>SUMIFS(Import_Inscrits,Import_Communes,Circo1!$A42,Import_BV,Circo1!$B42)</f>
        <v>123</v>
      </c>
      <c r="D42" s="32">
        <f>SUMIFS(Import_Abstention,Import_Communes,Circo1!$A42,Import_BV,Circo1!$B42)</f>
        <v>28</v>
      </c>
      <c r="E42" s="32">
        <f>SUMIFS(Import_Votants,Import_Communes,Circo1!$A42,Import_BV,Circo1!$B42)</f>
        <v>95</v>
      </c>
      <c r="F42" s="33">
        <f t="shared" si="1"/>
        <v>0.77235772357723576</v>
      </c>
      <c r="G42" s="32">
        <f>SUMIFS(Import_Blancs,Import_Communes,Circo1!$A42,Import_BV,Circo1!$B42)</f>
        <v>3</v>
      </c>
      <c r="H42" s="32">
        <f>SUMIFS(Imports_Nuls,Import_Communes,Circo1!$A42,Import_BV,Circo1!$B42)</f>
        <v>5</v>
      </c>
      <c r="I42" s="215">
        <f>SUMIFS(Import_Exprimés,Import_Communes,Circo1!$A42,Import_BV,Circo1!$B42)</f>
        <v>87</v>
      </c>
      <c r="J42" s="34">
        <f ca="1">SUMIFS(OFFSET(Import!$A$2,0,J$2+2,236,1),OFFSET(Import!$A$2,0,J$2,236,1),Circo1!J$3,Import_Communes,Circo1!$A42,Import_BV,Circo1!$B42)</f>
        <v>37</v>
      </c>
      <c r="K42" s="35">
        <f t="shared" ca="1" si="2"/>
        <v>0.30081300813008133</v>
      </c>
      <c r="L42" s="36">
        <f t="shared" ca="1" si="3"/>
        <v>0.42528735632183906</v>
      </c>
      <c r="M42" s="34">
        <f ca="1">SUMIFS(OFFSET(Import!$A$2,0,M$2+2,236,1),OFFSET(Import!$A$2,0,M$2,236,1),Circo1!M$3,Import_Communes,Circo1!$A42,Import_BV,Circo1!$B42)</f>
        <v>50</v>
      </c>
      <c r="N42" s="35">
        <f t="shared" ca="1" si="4"/>
        <v>0.4065040650406504</v>
      </c>
      <c r="O42" s="36">
        <f t="shared" ca="1" si="5"/>
        <v>0.57471264367816088</v>
      </c>
    </row>
    <row r="43" spans="1:15" x14ac:dyDescent="0.2">
      <c r="A43" s="31" t="s">
        <v>55</v>
      </c>
      <c r="B43" s="32">
        <v>3</v>
      </c>
      <c r="C43" s="32">
        <f>SUMIFS(Import_Inscrits,Import_Communes,Circo1!$A43,Import_BV,Circo1!$B43)</f>
        <v>181</v>
      </c>
      <c r="D43" s="32">
        <f>SUMIFS(Import_Abstention,Import_Communes,Circo1!$A43,Import_BV,Circo1!$B43)</f>
        <v>59</v>
      </c>
      <c r="E43" s="32">
        <f>SUMIFS(Import_Votants,Import_Communes,Circo1!$A43,Import_BV,Circo1!$B43)</f>
        <v>122</v>
      </c>
      <c r="F43" s="33">
        <f t="shared" si="1"/>
        <v>0.67403314917127077</v>
      </c>
      <c r="G43" s="32">
        <f>SUMIFS(Import_Blancs,Import_Communes,Circo1!$A43,Import_BV,Circo1!$B43)</f>
        <v>0</v>
      </c>
      <c r="H43" s="32">
        <f>SUMIFS(Imports_Nuls,Import_Communes,Circo1!$A43,Import_BV,Circo1!$B43)</f>
        <v>1</v>
      </c>
      <c r="I43" s="215">
        <f>SUMIFS(Import_Exprimés,Import_Communes,Circo1!$A43,Import_BV,Circo1!$B43)</f>
        <v>121</v>
      </c>
      <c r="J43" s="34">
        <f ca="1">SUMIFS(OFFSET(Import!$A$2,0,J$2+2,236,1),OFFSET(Import!$A$2,0,J$2,236,1),Circo1!J$3,Import_Communes,Circo1!$A43,Import_BV,Circo1!$B43)</f>
        <v>57</v>
      </c>
      <c r="K43" s="35">
        <f t="shared" ca="1" si="2"/>
        <v>0.31491712707182318</v>
      </c>
      <c r="L43" s="36">
        <f t="shared" ca="1" si="3"/>
        <v>0.47107438016528924</v>
      </c>
      <c r="M43" s="34">
        <f ca="1">SUMIFS(OFFSET(Import!$A$2,0,M$2+2,236,1),OFFSET(Import!$A$2,0,M$2,236,1),Circo1!M$3,Import_Communes,Circo1!$A43,Import_BV,Circo1!$B43)</f>
        <v>64</v>
      </c>
      <c r="N43" s="35">
        <f t="shared" ca="1" si="4"/>
        <v>0.35359116022099446</v>
      </c>
      <c r="O43" s="36">
        <f t="shared" ca="1" si="5"/>
        <v>0.52892561983471076</v>
      </c>
    </row>
    <row r="44" spans="1:15" x14ac:dyDescent="0.2">
      <c r="A44" s="31" t="s">
        <v>55</v>
      </c>
      <c r="B44" s="32">
        <v>4</v>
      </c>
      <c r="C44" s="32">
        <f>SUMIFS(Import_Inscrits,Import_Communes,Circo1!$A44,Import_BV,Circo1!$B44)</f>
        <v>47</v>
      </c>
      <c r="D44" s="32">
        <f>SUMIFS(Import_Abstention,Import_Communes,Circo1!$A44,Import_BV,Circo1!$B44)</f>
        <v>14</v>
      </c>
      <c r="E44" s="32">
        <f>SUMIFS(Import_Votants,Import_Communes,Circo1!$A44,Import_BV,Circo1!$B44)</f>
        <v>33</v>
      </c>
      <c r="F44" s="33">
        <f t="shared" si="1"/>
        <v>0.7021276595744681</v>
      </c>
      <c r="G44" s="32">
        <f>SUMIFS(Import_Blancs,Import_Communes,Circo1!$A44,Import_BV,Circo1!$B44)</f>
        <v>0</v>
      </c>
      <c r="H44" s="32">
        <f>SUMIFS(Imports_Nuls,Import_Communes,Circo1!$A44,Import_BV,Circo1!$B44)</f>
        <v>1</v>
      </c>
      <c r="I44" s="215">
        <f>SUMIFS(Import_Exprimés,Import_Communes,Circo1!$A44,Import_BV,Circo1!$B44)</f>
        <v>32</v>
      </c>
      <c r="J44" s="34">
        <f ca="1">SUMIFS(OFFSET(Import!$A$2,0,J$2+2,236,1),OFFSET(Import!$A$2,0,J$2,236,1),Circo1!J$3,Import_Communes,Circo1!$A44,Import_BV,Circo1!$B44)</f>
        <v>7</v>
      </c>
      <c r="K44" s="35">
        <f t="shared" ca="1" si="2"/>
        <v>0.14893617021276595</v>
      </c>
      <c r="L44" s="36">
        <f t="shared" ca="1" si="3"/>
        <v>0.21875</v>
      </c>
      <c r="M44" s="34">
        <f ca="1">SUMIFS(OFFSET(Import!$A$2,0,M$2+2,236,1),OFFSET(Import!$A$2,0,M$2,236,1),Circo1!M$3,Import_Communes,Circo1!$A44,Import_BV,Circo1!$B44)</f>
        <v>25</v>
      </c>
      <c r="N44" s="35">
        <f t="shared" ca="1" si="4"/>
        <v>0.53191489361702127</v>
      </c>
      <c r="O44" s="36">
        <f t="shared" ca="1" si="5"/>
        <v>0.78125</v>
      </c>
    </row>
    <row r="45" spans="1:15" x14ac:dyDescent="0.2">
      <c r="A45" s="31" t="s">
        <v>55</v>
      </c>
      <c r="B45" s="32">
        <v>5</v>
      </c>
      <c r="C45" s="32">
        <f>SUMIFS(Import_Inscrits,Import_Communes,Circo1!$A45,Import_BV,Circo1!$B45)</f>
        <v>259</v>
      </c>
      <c r="D45" s="32">
        <f>SUMIFS(Import_Abstention,Import_Communes,Circo1!$A45,Import_BV,Circo1!$B45)</f>
        <v>77</v>
      </c>
      <c r="E45" s="32">
        <f>SUMIFS(Import_Votants,Import_Communes,Circo1!$A45,Import_BV,Circo1!$B45)</f>
        <v>182</v>
      </c>
      <c r="F45" s="33">
        <f t="shared" si="1"/>
        <v>0.70270270270270274</v>
      </c>
      <c r="G45" s="32">
        <f>SUMIFS(Import_Blancs,Import_Communes,Circo1!$A45,Import_BV,Circo1!$B45)</f>
        <v>5</v>
      </c>
      <c r="H45" s="32">
        <f>SUMIFS(Imports_Nuls,Import_Communes,Circo1!$A45,Import_BV,Circo1!$B45)</f>
        <v>0</v>
      </c>
      <c r="I45" s="215">
        <f>SUMIFS(Import_Exprimés,Import_Communes,Circo1!$A45,Import_BV,Circo1!$B45)</f>
        <v>177</v>
      </c>
      <c r="J45" s="34">
        <f ca="1">SUMIFS(OFFSET(Import!$A$2,0,J$2+2,236,1),OFFSET(Import!$A$2,0,J$2,236,1),Circo1!J$3,Import_Communes,Circo1!$A45,Import_BV,Circo1!$B45)</f>
        <v>64</v>
      </c>
      <c r="K45" s="35">
        <f t="shared" ca="1" si="2"/>
        <v>0.24710424710424711</v>
      </c>
      <c r="L45" s="36">
        <f t="shared" ca="1" si="3"/>
        <v>0.3615819209039548</v>
      </c>
      <c r="M45" s="34">
        <f ca="1">SUMIFS(OFFSET(Import!$A$2,0,M$2+2,236,1),OFFSET(Import!$A$2,0,M$2,236,1),Circo1!M$3,Import_Communes,Circo1!$A45,Import_BV,Circo1!$B45)</f>
        <v>113</v>
      </c>
      <c r="N45" s="35">
        <f t="shared" ca="1" si="4"/>
        <v>0.43629343629343631</v>
      </c>
      <c r="O45" s="36">
        <f t="shared" ca="1" si="5"/>
        <v>0.6384180790960452</v>
      </c>
    </row>
    <row r="46" spans="1:15" x14ac:dyDescent="0.2">
      <c r="A46" s="31" t="s">
        <v>55</v>
      </c>
      <c r="B46" s="32">
        <v>6</v>
      </c>
      <c r="C46" s="32">
        <f>SUMIFS(Import_Inscrits,Import_Communes,Circo1!$A46,Import_BV,Circo1!$B46)</f>
        <v>62</v>
      </c>
      <c r="D46" s="32">
        <f>SUMIFS(Import_Abstention,Import_Communes,Circo1!$A46,Import_BV,Circo1!$B46)</f>
        <v>21</v>
      </c>
      <c r="E46" s="32">
        <f>SUMIFS(Import_Votants,Import_Communes,Circo1!$A46,Import_BV,Circo1!$B46)</f>
        <v>41</v>
      </c>
      <c r="F46" s="33">
        <f t="shared" si="1"/>
        <v>0.66129032258064513</v>
      </c>
      <c r="G46" s="32">
        <f>SUMIFS(Import_Blancs,Import_Communes,Circo1!$A46,Import_BV,Circo1!$B46)</f>
        <v>0</v>
      </c>
      <c r="H46" s="32">
        <f>SUMIFS(Imports_Nuls,Import_Communes,Circo1!$A46,Import_BV,Circo1!$B46)</f>
        <v>0</v>
      </c>
      <c r="I46" s="215">
        <f>SUMIFS(Import_Exprimés,Import_Communes,Circo1!$A46,Import_BV,Circo1!$B46)</f>
        <v>41</v>
      </c>
      <c r="J46" s="34">
        <f ca="1">SUMIFS(OFFSET(Import!$A$2,0,J$2+2,236,1),OFFSET(Import!$A$2,0,J$2,236,1),Circo1!J$3,Import_Communes,Circo1!$A46,Import_BV,Circo1!$B46)</f>
        <v>12</v>
      </c>
      <c r="K46" s="35">
        <f t="shared" ca="1" si="2"/>
        <v>0.19354838709677419</v>
      </c>
      <c r="L46" s="36">
        <f t="shared" ca="1" si="3"/>
        <v>0.29268292682926828</v>
      </c>
      <c r="M46" s="34">
        <f ca="1">SUMIFS(OFFSET(Import!$A$2,0,M$2+2,236,1),OFFSET(Import!$A$2,0,M$2,236,1),Circo1!M$3,Import_Communes,Circo1!$A46,Import_BV,Circo1!$B46)</f>
        <v>29</v>
      </c>
      <c r="N46" s="35">
        <f t="shared" ca="1" si="4"/>
        <v>0.46774193548387094</v>
      </c>
      <c r="O46" s="36">
        <f t="shared" ca="1" si="5"/>
        <v>0.70731707317073167</v>
      </c>
    </row>
    <row r="47" spans="1:15" s="224" customFormat="1" x14ac:dyDescent="0.2">
      <c r="A47" s="206" t="s">
        <v>106</v>
      </c>
      <c r="B47" s="207"/>
      <c r="C47" s="207">
        <f>SUM(C48:C52)</f>
        <v>1229</v>
      </c>
      <c r="D47" s="207">
        <f t="shared" ref="D47:E47" si="30">SUM(D48:D52)</f>
        <v>389</v>
      </c>
      <c r="E47" s="207">
        <f t="shared" si="30"/>
        <v>840</v>
      </c>
      <c r="F47" s="208">
        <f>E47/C47</f>
        <v>0.68348250610252237</v>
      </c>
      <c r="G47" s="207">
        <f t="shared" ref="G47:I47" si="31">SUM(G48:G52)</f>
        <v>5</v>
      </c>
      <c r="H47" s="207">
        <f t="shared" si="31"/>
        <v>12</v>
      </c>
      <c r="I47" s="216">
        <f t="shared" si="31"/>
        <v>823</v>
      </c>
      <c r="J47" s="206">
        <f t="shared" ref="J47" ca="1" si="32">SUM(J48:J52)</f>
        <v>213</v>
      </c>
      <c r="K47" s="208">
        <f t="shared" ca="1" si="2"/>
        <v>0.17331163547599673</v>
      </c>
      <c r="L47" s="209">
        <f t="shared" ca="1" si="3"/>
        <v>0.25880923450789795</v>
      </c>
      <c r="M47" s="206">
        <f t="shared" ref="M47" ca="1" si="33">SUM(M48:M52)</f>
        <v>610</v>
      </c>
      <c r="N47" s="208">
        <f t="shared" ca="1" si="4"/>
        <v>0.49633848657445079</v>
      </c>
      <c r="O47" s="209">
        <f t="shared" ca="1" si="5"/>
        <v>0.74119076549210205</v>
      </c>
    </row>
    <row r="48" spans="1:15" x14ac:dyDescent="0.2">
      <c r="A48" s="31" t="s">
        <v>58</v>
      </c>
      <c r="B48" s="32">
        <v>1</v>
      </c>
      <c r="C48" s="32">
        <f>SUMIFS(Import_Inscrits,Import_Communes,Circo1!$A48,Import_BV,Circo1!$B48)</f>
        <v>629</v>
      </c>
      <c r="D48" s="32">
        <f>SUMIFS(Import_Abstention,Import_Communes,Circo1!$A48,Import_BV,Circo1!$B48)</f>
        <v>98</v>
      </c>
      <c r="E48" s="32">
        <f>SUMIFS(Import_Votants,Import_Communes,Circo1!$A48,Import_BV,Circo1!$B48)</f>
        <v>531</v>
      </c>
      <c r="F48" s="33">
        <f t="shared" si="1"/>
        <v>0.84419713831478538</v>
      </c>
      <c r="G48" s="32">
        <f>SUMIFS(Import_Blancs,Import_Communes,Circo1!$A48,Import_BV,Circo1!$B48)</f>
        <v>5</v>
      </c>
      <c r="H48" s="32">
        <f>SUMIFS(Imports_Nuls,Import_Communes,Circo1!$A48,Import_BV,Circo1!$B48)</f>
        <v>5</v>
      </c>
      <c r="I48" s="215">
        <f>SUMIFS(Import_Exprimés,Import_Communes,Circo1!$A48,Import_BV,Circo1!$B48)</f>
        <v>521</v>
      </c>
      <c r="J48" s="34">
        <f ca="1">SUMIFS(OFFSET(Import!$A$2,0,J$2+2,236,1),OFFSET(Import!$A$2,0,J$2,236,1),Circo1!J$3,Import_Communes,Circo1!$A48,Import_BV,Circo1!$B48)</f>
        <v>140</v>
      </c>
      <c r="K48" s="35">
        <f t="shared" ca="1" si="2"/>
        <v>0.22257551669316375</v>
      </c>
      <c r="L48" s="36">
        <f t="shared" ca="1" si="3"/>
        <v>0.2687140115163148</v>
      </c>
      <c r="M48" s="34">
        <f ca="1">SUMIFS(OFFSET(Import!$A$2,0,M$2+2,236,1),OFFSET(Import!$A$2,0,M$2,236,1),Circo1!M$3,Import_Communes,Circo1!$A48,Import_BV,Circo1!$B48)</f>
        <v>381</v>
      </c>
      <c r="N48" s="35">
        <f t="shared" ca="1" si="4"/>
        <v>0.60572337042925273</v>
      </c>
      <c r="O48" s="36">
        <f t="shared" ca="1" si="5"/>
        <v>0.7312859884836852</v>
      </c>
    </row>
    <row r="49" spans="1:15" x14ac:dyDescent="0.2">
      <c r="A49" s="31" t="s">
        <v>58</v>
      </c>
      <c r="B49" s="32">
        <v>2</v>
      </c>
      <c r="C49" s="32">
        <f>SUMIFS(Import_Inscrits,Import_Communes,Circo1!$A49,Import_BV,Circo1!$B49)</f>
        <v>212</v>
      </c>
      <c r="D49" s="32">
        <f>SUMIFS(Import_Abstention,Import_Communes,Circo1!$A49,Import_BV,Circo1!$B49)</f>
        <v>108</v>
      </c>
      <c r="E49" s="32">
        <f>SUMIFS(Import_Votants,Import_Communes,Circo1!$A49,Import_BV,Circo1!$B49)</f>
        <v>104</v>
      </c>
      <c r="F49" s="33">
        <f t="shared" si="1"/>
        <v>0.49056603773584906</v>
      </c>
      <c r="G49" s="32">
        <f>SUMIFS(Import_Blancs,Import_Communes,Circo1!$A49,Import_BV,Circo1!$B49)</f>
        <v>0</v>
      </c>
      <c r="H49" s="32">
        <f>SUMIFS(Imports_Nuls,Import_Communes,Circo1!$A49,Import_BV,Circo1!$B49)</f>
        <v>0</v>
      </c>
      <c r="I49" s="215">
        <f>SUMIFS(Import_Exprimés,Import_Communes,Circo1!$A49,Import_BV,Circo1!$B49)</f>
        <v>104</v>
      </c>
      <c r="J49" s="34">
        <f ca="1">SUMIFS(OFFSET(Import!$A$2,0,J$2+2,236,1),OFFSET(Import!$A$2,0,J$2,236,1),Circo1!J$3,Import_Communes,Circo1!$A49,Import_BV,Circo1!$B49)</f>
        <v>9</v>
      </c>
      <c r="K49" s="35">
        <f t="shared" ca="1" si="2"/>
        <v>4.2452830188679243E-2</v>
      </c>
      <c r="L49" s="36">
        <f t="shared" ca="1" si="3"/>
        <v>8.6538461538461536E-2</v>
      </c>
      <c r="M49" s="34">
        <f ca="1">SUMIFS(OFFSET(Import!$A$2,0,M$2+2,236,1),OFFSET(Import!$A$2,0,M$2,236,1),Circo1!M$3,Import_Communes,Circo1!$A49,Import_BV,Circo1!$B49)</f>
        <v>95</v>
      </c>
      <c r="N49" s="35">
        <f t="shared" ca="1" si="4"/>
        <v>0.44811320754716982</v>
      </c>
      <c r="O49" s="36">
        <f t="shared" ca="1" si="5"/>
        <v>0.91346153846153844</v>
      </c>
    </row>
    <row r="50" spans="1:15" x14ac:dyDescent="0.2">
      <c r="A50" s="31" t="s">
        <v>58</v>
      </c>
      <c r="B50" s="32">
        <v>3</v>
      </c>
      <c r="C50" s="32">
        <f>SUMIFS(Import_Inscrits,Import_Communes,Circo1!$A50,Import_BV,Circo1!$B50)</f>
        <v>88</v>
      </c>
      <c r="D50" s="32">
        <f>SUMIFS(Import_Abstention,Import_Communes,Circo1!$A50,Import_BV,Circo1!$B50)</f>
        <v>24</v>
      </c>
      <c r="E50" s="32">
        <f>SUMIFS(Import_Votants,Import_Communes,Circo1!$A50,Import_BV,Circo1!$B50)</f>
        <v>64</v>
      </c>
      <c r="F50" s="33">
        <f t="shared" si="1"/>
        <v>0.72727272727272729</v>
      </c>
      <c r="G50" s="32">
        <f>SUMIFS(Import_Blancs,Import_Communes,Circo1!$A50,Import_BV,Circo1!$B50)</f>
        <v>0</v>
      </c>
      <c r="H50" s="32">
        <f>SUMIFS(Imports_Nuls,Import_Communes,Circo1!$A50,Import_BV,Circo1!$B50)</f>
        <v>1</v>
      </c>
      <c r="I50" s="215">
        <f>SUMIFS(Import_Exprimés,Import_Communes,Circo1!$A50,Import_BV,Circo1!$B50)</f>
        <v>63</v>
      </c>
      <c r="J50" s="34">
        <f ca="1">SUMIFS(OFFSET(Import!$A$2,0,J$2+2,236,1),OFFSET(Import!$A$2,0,J$2,236,1),Circo1!J$3,Import_Communes,Circo1!$A50,Import_BV,Circo1!$B50)</f>
        <v>7</v>
      </c>
      <c r="K50" s="35">
        <f t="shared" ca="1" si="2"/>
        <v>7.9545454545454544E-2</v>
      </c>
      <c r="L50" s="36">
        <f t="shared" ca="1" si="3"/>
        <v>0.1111111111111111</v>
      </c>
      <c r="M50" s="34">
        <f ca="1">SUMIFS(OFFSET(Import!$A$2,0,M$2+2,236,1),OFFSET(Import!$A$2,0,M$2,236,1),Circo1!M$3,Import_Communes,Circo1!$A50,Import_BV,Circo1!$B50)</f>
        <v>56</v>
      </c>
      <c r="N50" s="35">
        <f t="shared" ca="1" si="4"/>
        <v>0.63636363636363635</v>
      </c>
      <c r="O50" s="36">
        <f t="shared" ca="1" si="5"/>
        <v>0.88888888888888884</v>
      </c>
    </row>
    <row r="51" spans="1:15" x14ac:dyDescent="0.2">
      <c r="A51" s="31" t="s">
        <v>58</v>
      </c>
      <c r="B51" s="32">
        <v>4</v>
      </c>
      <c r="C51" s="32">
        <f>SUMIFS(Import_Inscrits,Import_Communes,Circo1!$A51,Import_BV,Circo1!$B51)</f>
        <v>112</v>
      </c>
      <c r="D51" s="32">
        <f>SUMIFS(Import_Abstention,Import_Communes,Circo1!$A51,Import_BV,Circo1!$B51)</f>
        <v>50</v>
      </c>
      <c r="E51" s="32">
        <f>SUMIFS(Import_Votants,Import_Communes,Circo1!$A51,Import_BV,Circo1!$B51)</f>
        <v>62</v>
      </c>
      <c r="F51" s="33">
        <f t="shared" si="1"/>
        <v>0.5535714285714286</v>
      </c>
      <c r="G51" s="32">
        <f>SUMIFS(Import_Blancs,Import_Communes,Circo1!$A51,Import_BV,Circo1!$B51)</f>
        <v>0</v>
      </c>
      <c r="H51" s="32">
        <f>SUMIFS(Imports_Nuls,Import_Communes,Circo1!$A51,Import_BV,Circo1!$B51)</f>
        <v>1</v>
      </c>
      <c r="I51" s="215">
        <f>SUMIFS(Import_Exprimés,Import_Communes,Circo1!$A51,Import_BV,Circo1!$B51)</f>
        <v>61</v>
      </c>
      <c r="J51" s="34">
        <f ca="1">SUMIFS(OFFSET(Import!$A$2,0,J$2+2,236,1),OFFSET(Import!$A$2,0,J$2,236,1),Circo1!J$3,Import_Communes,Circo1!$A51,Import_BV,Circo1!$B51)</f>
        <v>24</v>
      </c>
      <c r="K51" s="35">
        <f t="shared" ca="1" si="2"/>
        <v>0.21428571428571427</v>
      </c>
      <c r="L51" s="36">
        <f t="shared" ca="1" si="3"/>
        <v>0.39344262295081966</v>
      </c>
      <c r="M51" s="34">
        <f ca="1">SUMIFS(OFFSET(Import!$A$2,0,M$2+2,236,1),OFFSET(Import!$A$2,0,M$2,236,1),Circo1!M$3,Import_Communes,Circo1!$A51,Import_BV,Circo1!$B51)</f>
        <v>37</v>
      </c>
      <c r="N51" s="35">
        <f t="shared" ca="1" si="4"/>
        <v>0.33035714285714285</v>
      </c>
      <c r="O51" s="36">
        <f t="shared" ca="1" si="5"/>
        <v>0.60655737704918034</v>
      </c>
    </row>
    <row r="52" spans="1:15" x14ac:dyDescent="0.2">
      <c r="A52" s="31" t="s">
        <v>58</v>
      </c>
      <c r="B52" s="32">
        <v>5</v>
      </c>
      <c r="C52" s="32">
        <f>SUMIFS(Import_Inscrits,Import_Communes,Circo1!$A52,Import_BV,Circo1!$B52)</f>
        <v>188</v>
      </c>
      <c r="D52" s="32">
        <f>SUMIFS(Import_Abstention,Import_Communes,Circo1!$A52,Import_BV,Circo1!$B52)</f>
        <v>109</v>
      </c>
      <c r="E52" s="32">
        <f>SUMIFS(Import_Votants,Import_Communes,Circo1!$A52,Import_BV,Circo1!$B52)</f>
        <v>79</v>
      </c>
      <c r="F52" s="33">
        <f t="shared" si="1"/>
        <v>0.42021276595744683</v>
      </c>
      <c r="G52" s="32">
        <f>SUMIFS(Import_Blancs,Import_Communes,Circo1!$A52,Import_BV,Circo1!$B52)</f>
        <v>0</v>
      </c>
      <c r="H52" s="32">
        <f>SUMIFS(Imports_Nuls,Import_Communes,Circo1!$A52,Import_BV,Circo1!$B52)</f>
        <v>5</v>
      </c>
      <c r="I52" s="215">
        <f>SUMIFS(Import_Exprimés,Import_Communes,Circo1!$A52,Import_BV,Circo1!$B52)</f>
        <v>74</v>
      </c>
      <c r="J52" s="34">
        <f ca="1">SUMIFS(OFFSET(Import!$A$2,0,J$2+2,236,1),OFFSET(Import!$A$2,0,J$2,236,1),Circo1!J$3,Import_Communes,Circo1!$A52,Import_BV,Circo1!$B52)</f>
        <v>33</v>
      </c>
      <c r="K52" s="35">
        <f t="shared" ca="1" si="2"/>
        <v>0.17553191489361702</v>
      </c>
      <c r="L52" s="36">
        <f t="shared" ca="1" si="3"/>
        <v>0.44594594594594594</v>
      </c>
      <c r="M52" s="34">
        <f ca="1">SUMIFS(OFFSET(Import!$A$2,0,M$2+2,236,1),OFFSET(Import!$A$2,0,M$2,236,1),Circo1!M$3,Import_Communes,Circo1!$A52,Import_BV,Circo1!$B52)</f>
        <v>41</v>
      </c>
      <c r="N52" s="35">
        <f t="shared" ca="1" si="4"/>
        <v>0.21808510638297873</v>
      </c>
      <c r="O52" s="36">
        <f t="shared" ca="1" si="5"/>
        <v>0.55405405405405406</v>
      </c>
    </row>
    <row r="53" spans="1:15" s="224" customFormat="1" x14ac:dyDescent="0.2">
      <c r="A53" s="206" t="s">
        <v>107</v>
      </c>
      <c r="B53" s="207"/>
      <c r="C53" s="207">
        <f>SUM(C54:C55)</f>
        <v>988</v>
      </c>
      <c r="D53" s="207">
        <f t="shared" ref="D53:E53" si="34">SUM(D54:D55)</f>
        <v>415</v>
      </c>
      <c r="E53" s="207">
        <f t="shared" si="34"/>
        <v>573</v>
      </c>
      <c r="F53" s="208">
        <f>E53/C53</f>
        <v>0.57995951417004044</v>
      </c>
      <c r="G53" s="207">
        <f t="shared" ref="G53:I53" si="35">SUM(G54:G55)</f>
        <v>0</v>
      </c>
      <c r="H53" s="207">
        <f t="shared" si="35"/>
        <v>2</v>
      </c>
      <c r="I53" s="216">
        <f t="shared" si="35"/>
        <v>571</v>
      </c>
      <c r="J53" s="206">
        <f t="shared" ref="J53" ca="1" si="36">SUM(J54:J55)</f>
        <v>108</v>
      </c>
      <c r="K53" s="208">
        <f t="shared" ca="1" si="2"/>
        <v>0.10931174089068826</v>
      </c>
      <c r="L53" s="209">
        <f t="shared" ca="1" si="3"/>
        <v>0.18914185639229422</v>
      </c>
      <c r="M53" s="206">
        <f t="shared" ref="M53" ca="1" si="37">SUM(M54:M55)</f>
        <v>463</v>
      </c>
      <c r="N53" s="208">
        <f t="shared" ca="1" si="4"/>
        <v>0.46862348178137653</v>
      </c>
      <c r="O53" s="209">
        <f t="shared" ca="1" si="5"/>
        <v>0.81085814360770581</v>
      </c>
    </row>
    <row r="54" spans="1:15" x14ac:dyDescent="0.2">
      <c r="A54" s="31" t="s">
        <v>59</v>
      </c>
      <c r="B54" s="32">
        <v>1</v>
      </c>
      <c r="C54" s="32">
        <f>SUMIFS(Import_Inscrits,Import_Communes,Circo1!$A54,Import_BV,Circo1!$B54)</f>
        <v>562</v>
      </c>
      <c r="D54" s="32">
        <f>SUMIFS(Import_Abstention,Import_Communes,Circo1!$A54,Import_BV,Circo1!$B54)</f>
        <v>203</v>
      </c>
      <c r="E54" s="32">
        <f>SUMIFS(Import_Votants,Import_Communes,Circo1!$A54,Import_BV,Circo1!$B54)</f>
        <v>359</v>
      </c>
      <c r="F54" s="33">
        <f t="shared" si="1"/>
        <v>0.63879003558718861</v>
      </c>
      <c r="G54" s="32">
        <f>SUMIFS(Import_Blancs,Import_Communes,Circo1!$A54,Import_BV,Circo1!$B54)</f>
        <v>0</v>
      </c>
      <c r="H54" s="32">
        <f>SUMIFS(Imports_Nuls,Import_Communes,Circo1!$A54,Import_BV,Circo1!$B54)</f>
        <v>2</v>
      </c>
      <c r="I54" s="215">
        <f>SUMIFS(Import_Exprimés,Import_Communes,Circo1!$A54,Import_BV,Circo1!$B54)</f>
        <v>357</v>
      </c>
      <c r="J54" s="34">
        <f ca="1">SUMIFS(OFFSET(Import!$A$2,0,J$2+2,236,1),OFFSET(Import!$A$2,0,J$2,236,1),Circo1!J$3,Import_Communes,Circo1!$A54,Import_BV,Circo1!$B54)</f>
        <v>67</v>
      </c>
      <c r="K54" s="35">
        <f t="shared" ca="1" si="2"/>
        <v>0.11921708185053381</v>
      </c>
      <c r="L54" s="36">
        <f t="shared" ca="1" si="3"/>
        <v>0.1876750700280112</v>
      </c>
      <c r="M54" s="34">
        <f ca="1">SUMIFS(OFFSET(Import!$A$2,0,M$2+2,236,1),OFFSET(Import!$A$2,0,M$2,236,1),Circo1!M$3,Import_Communes,Circo1!$A54,Import_BV,Circo1!$B54)</f>
        <v>290</v>
      </c>
      <c r="N54" s="35">
        <f t="shared" ca="1" si="4"/>
        <v>0.51601423487544484</v>
      </c>
      <c r="O54" s="36">
        <f t="shared" ca="1" si="5"/>
        <v>0.8123249299719888</v>
      </c>
    </row>
    <row r="55" spans="1:15" x14ac:dyDescent="0.2">
      <c r="A55" s="31" t="s">
        <v>59</v>
      </c>
      <c r="B55" s="32">
        <v>2</v>
      </c>
      <c r="C55" s="32">
        <f>SUMIFS(Import_Inscrits,Import_Communes,Circo1!$A55,Import_BV,Circo1!$B55)</f>
        <v>426</v>
      </c>
      <c r="D55" s="32">
        <f>SUMIFS(Import_Abstention,Import_Communes,Circo1!$A55,Import_BV,Circo1!$B55)</f>
        <v>212</v>
      </c>
      <c r="E55" s="32">
        <f>SUMIFS(Import_Votants,Import_Communes,Circo1!$A55,Import_BV,Circo1!$B55)</f>
        <v>214</v>
      </c>
      <c r="F55" s="33">
        <f t="shared" si="1"/>
        <v>0.50234741784037562</v>
      </c>
      <c r="G55" s="32">
        <f>SUMIFS(Import_Blancs,Import_Communes,Circo1!$A55,Import_BV,Circo1!$B55)</f>
        <v>0</v>
      </c>
      <c r="H55" s="32">
        <f>SUMIFS(Imports_Nuls,Import_Communes,Circo1!$A55,Import_BV,Circo1!$B55)</f>
        <v>0</v>
      </c>
      <c r="I55" s="215">
        <f>SUMIFS(Import_Exprimés,Import_Communes,Circo1!$A55,Import_BV,Circo1!$B55)</f>
        <v>214</v>
      </c>
      <c r="J55" s="34">
        <f ca="1">SUMIFS(OFFSET(Import!$A$2,0,J$2+2,236,1),OFFSET(Import!$A$2,0,J$2,236,1),Circo1!J$3,Import_Communes,Circo1!$A55,Import_BV,Circo1!$B55)</f>
        <v>41</v>
      </c>
      <c r="K55" s="35">
        <f t="shared" ca="1" si="2"/>
        <v>9.6244131455399062E-2</v>
      </c>
      <c r="L55" s="36">
        <f t="shared" ca="1" si="3"/>
        <v>0.19158878504672897</v>
      </c>
      <c r="M55" s="34">
        <f ca="1">SUMIFS(OFFSET(Import!$A$2,0,M$2+2,236,1),OFFSET(Import!$A$2,0,M$2,236,1),Circo1!M$3,Import_Communes,Circo1!$A55,Import_BV,Circo1!$B55)</f>
        <v>173</v>
      </c>
      <c r="N55" s="35">
        <f t="shared" ca="1" si="4"/>
        <v>0.4061032863849765</v>
      </c>
      <c r="O55" s="36">
        <f t="shared" ca="1" si="5"/>
        <v>0.80841121495327106</v>
      </c>
    </row>
    <row r="56" spans="1:15" s="224" customFormat="1" x14ac:dyDescent="0.2">
      <c r="A56" s="206" t="s">
        <v>108</v>
      </c>
      <c r="B56" s="207"/>
      <c r="C56" s="207">
        <f>SUM(C57:C66)</f>
        <v>13130</v>
      </c>
      <c r="D56" s="207">
        <f t="shared" ref="D56:E56" si="38">SUM(D57:D66)</f>
        <v>6723</v>
      </c>
      <c r="E56" s="207">
        <f t="shared" si="38"/>
        <v>6407</v>
      </c>
      <c r="F56" s="208">
        <f>E56/C56</f>
        <v>0.48796648895658795</v>
      </c>
      <c r="G56" s="207">
        <f t="shared" ref="G56:I56" si="39">SUM(G57:G66)</f>
        <v>129</v>
      </c>
      <c r="H56" s="207">
        <f t="shared" si="39"/>
        <v>155</v>
      </c>
      <c r="I56" s="216">
        <f t="shared" si="39"/>
        <v>6123</v>
      </c>
      <c r="J56" s="206">
        <f t="shared" ref="J56" ca="1" si="40">SUM(J57:J66)</f>
        <v>2643</v>
      </c>
      <c r="K56" s="208">
        <f t="shared" ca="1" si="2"/>
        <v>0.20129474485910129</v>
      </c>
      <c r="L56" s="209">
        <f t="shared" ca="1" si="3"/>
        <v>0.43165115139637433</v>
      </c>
      <c r="M56" s="206">
        <f t="shared" ref="M56" ca="1" si="41">SUM(M57:M66)</f>
        <v>3480</v>
      </c>
      <c r="N56" s="208">
        <f t="shared" ca="1" si="4"/>
        <v>0.26504188880426505</v>
      </c>
      <c r="O56" s="209">
        <f t="shared" ca="1" si="5"/>
        <v>0.56834884860362567</v>
      </c>
    </row>
    <row r="57" spans="1:15" x14ac:dyDescent="0.2">
      <c r="A57" s="31" t="s">
        <v>61</v>
      </c>
      <c r="B57" s="32">
        <v>1</v>
      </c>
      <c r="C57" s="32">
        <f>SUMIFS(Import_Inscrits,Import_Communes,Circo1!$A57,Import_BV,Circo1!$B57)</f>
        <v>1205</v>
      </c>
      <c r="D57" s="32">
        <f>SUMIFS(Import_Abstention,Import_Communes,Circo1!$A57,Import_BV,Circo1!$B57)</f>
        <v>660</v>
      </c>
      <c r="E57" s="32">
        <f>SUMIFS(Import_Votants,Import_Communes,Circo1!$A57,Import_BV,Circo1!$B57)</f>
        <v>545</v>
      </c>
      <c r="F57" s="33">
        <f t="shared" si="1"/>
        <v>0.45228215767634855</v>
      </c>
      <c r="G57" s="32">
        <f>SUMIFS(Import_Blancs,Import_Communes,Circo1!$A57,Import_BV,Circo1!$B57)</f>
        <v>9</v>
      </c>
      <c r="H57" s="32">
        <f>SUMIFS(Imports_Nuls,Import_Communes,Circo1!$A57,Import_BV,Circo1!$B57)</f>
        <v>6</v>
      </c>
      <c r="I57" s="215">
        <f>SUMIFS(Import_Exprimés,Import_Communes,Circo1!$A57,Import_BV,Circo1!$B57)</f>
        <v>530</v>
      </c>
      <c r="J57" s="34">
        <f ca="1">SUMIFS(OFFSET(Import!$A$2,0,J$2+2,236,1),OFFSET(Import!$A$2,0,J$2,236,1),Circo1!J$3,Import_Communes,Circo1!$A57,Import_BV,Circo1!$B57)</f>
        <v>226</v>
      </c>
      <c r="K57" s="35">
        <f t="shared" ca="1" si="2"/>
        <v>0.18755186721991701</v>
      </c>
      <c r="L57" s="36">
        <f t="shared" ca="1" si="3"/>
        <v>0.42641509433962266</v>
      </c>
      <c r="M57" s="34">
        <f ca="1">SUMIFS(OFFSET(Import!$A$2,0,M$2+2,236,1),OFFSET(Import!$A$2,0,M$2,236,1),Circo1!M$3,Import_Communes,Circo1!$A57,Import_BV,Circo1!$B57)</f>
        <v>304</v>
      </c>
      <c r="N57" s="35">
        <f t="shared" ca="1" si="4"/>
        <v>0.25228215767634854</v>
      </c>
      <c r="O57" s="36">
        <f t="shared" ca="1" si="5"/>
        <v>0.57358490566037734</v>
      </c>
    </row>
    <row r="58" spans="1:15" x14ac:dyDescent="0.2">
      <c r="A58" s="31" t="s">
        <v>61</v>
      </c>
      <c r="B58" s="32">
        <v>2</v>
      </c>
      <c r="C58" s="32">
        <f>SUMIFS(Import_Inscrits,Import_Communes,Circo1!$A58,Import_BV,Circo1!$B58)</f>
        <v>1561</v>
      </c>
      <c r="D58" s="32">
        <f>SUMIFS(Import_Abstention,Import_Communes,Circo1!$A58,Import_BV,Circo1!$B58)</f>
        <v>722</v>
      </c>
      <c r="E58" s="32">
        <f>SUMIFS(Import_Votants,Import_Communes,Circo1!$A58,Import_BV,Circo1!$B58)</f>
        <v>839</v>
      </c>
      <c r="F58" s="33">
        <f t="shared" si="1"/>
        <v>0.53747597693786031</v>
      </c>
      <c r="G58" s="32">
        <f>SUMIFS(Import_Blancs,Import_Communes,Circo1!$A58,Import_BV,Circo1!$B58)</f>
        <v>18</v>
      </c>
      <c r="H58" s="32">
        <f>SUMIFS(Imports_Nuls,Import_Communes,Circo1!$A58,Import_BV,Circo1!$B58)</f>
        <v>23</v>
      </c>
      <c r="I58" s="215">
        <f>SUMIFS(Import_Exprimés,Import_Communes,Circo1!$A58,Import_BV,Circo1!$B58)</f>
        <v>798</v>
      </c>
      <c r="J58" s="34">
        <f ca="1">SUMIFS(OFFSET(Import!$A$2,0,J$2+2,236,1),OFFSET(Import!$A$2,0,J$2,236,1),Circo1!J$3,Import_Communes,Circo1!$A58,Import_BV,Circo1!$B58)</f>
        <v>262</v>
      </c>
      <c r="K58" s="35">
        <f t="shared" ca="1" si="2"/>
        <v>0.16784112748238308</v>
      </c>
      <c r="L58" s="36">
        <f t="shared" ca="1" si="3"/>
        <v>0.32832080200501251</v>
      </c>
      <c r="M58" s="34">
        <f ca="1">SUMIFS(OFFSET(Import!$A$2,0,M$2+2,236,1),OFFSET(Import!$A$2,0,M$2,236,1),Circo1!M$3,Import_Communes,Circo1!$A58,Import_BV,Circo1!$B58)</f>
        <v>536</v>
      </c>
      <c r="N58" s="35">
        <f t="shared" ca="1" si="4"/>
        <v>0.34336963484945549</v>
      </c>
      <c r="O58" s="36">
        <f t="shared" ca="1" si="5"/>
        <v>0.67167919799498743</v>
      </c>
    </row>
    <row r="59" spans="1:15" x14ac:dyDescent="0.2">
      <c r="A59" s="31" t="s">
        <v>61</v>
      </c>
      <c r="B59" s="32">
        <v>3</v>
      </c>
      <c r="C59" s="32">
        <f>SUMIFS(Import_Inscrits,Import_Communes,Circo1!$A59,Import_BV,Circo1!$B59)</f>
        <v>2158</v>
      </c>
      <c r="D59" s="32">
        <f>SUMIFS(Import_Abstention,Import_Communes,Circo1!$A59,Import_BV,Circo1!$B59)</f>
        <v>1060</v>
      </c>
      <c r="E59" s="32">
        <f>SUMIFS(Import_Votants,Import_Communes,Circo1!$A59,Import_BV,Circo1!$B59)</f>
        <v>1098</v>
      </c>
      <c r="F59" s="33">
        <f t="shared" si="1"/>
        <v>0.50880444856348472</v>
      </c>
      <c r="G59" s="32">
        <f>SUMIFS(Import_Blancs,Import_Communes,Circo1!$A59,Import_BV,Circo1!$B59)</f>
        <v>26</v>
      </c>
      <c r="H59" s="32">
        <f>SUMIFS(Imports_Nuls,Import_Communes,Circo1!$A59,Import_BV,Circo1!$B59)</f>
        <v>29</v>
      </c>
      <c r="I59" s="215">
        <f>SUMIFS(Import_Exprimés,Import_Communes,Circo1!$A59,Import_BV,Circo1!$B59)</f>
        <v>1043</v>
      </c>
      <c r="J59" s="34">
        <f ca="1">SUMIFS(OFFSET(Import!$A$2,0,J$2+2,236,1),OFFSET(Import!$A$2,0,J$2,236,1),Circo1!J$3,Import_Communes,Circo1!$A59,Import_BV,Circo1!$B59)</f>
        <v>445</v>
      </c>
      <c r="K59" s="35">
        <f t="shared" ca="1" si="2"/>
        <v>0.206209453197405</v>
      </c>
      <c r="L59" s="36">
        <f t="shared" ca="1" si="3"/>
        <v>0.42665388302972196</v>
      </c>
      <c r="M59" s="34">
        <f ca="1">SUMIFS(OFFSET(Import!$A$2,0,M$2+2,236,1),OFFSET(Import!$A$2,0,M$2,236,1),Circo1!M$3,Import_Communes,Circo1!$A59,Import_BV,Circo1!$B59)</f>
        <v>598</v>
      </c>
      <c r="N59" s="35">
        <f t="shared" ca="1" si="4"/>
        <v>0.27710843373493976</v>
      </c>
      <c r="O59" s="36">
        <f t="shared" ca="1" si="5"/>
        <v>0.57334611697027804</v>
      </c>
    </row>
    <row r="60" spans="1:15" x14ac:dyDescent="0.2">
      <c r="A60" s="31" t="s">
        <v>61</v>
      </c>
      <c r="B60" s="32">
        <v>4</v>
      </c>
      <c r="C60" s="32">
        <f>SUMIFS(Import_Inscrits,Import_Communes,Circo1!$A60,Import_BV,Circo1!$B60)</f>
        <v>1567</v>
      </c>
      <c r="D60" s="32">
        <f>SUMIFS(Import_Abstention,Import_Communes,Circo1!$A60,Import_BV,Circo1!$B60)</f>
        <v>776</v>
      </c>
      <c r="E60" s="32">
        <f>SUMIFS(Import_Votants,Import_Communes,Circo1!$A60,Import_BV,Circo1!$B60)</f>
        <v>791</v>
      </c>
      <c r="F60" s="33">
        <f t="shared" si="1"/>
        <v>0.50478621569878745</v>
      </c>
      <c r="G60" s="32">
        <f>SUMIFS(Import_Blancs,Import_Communes,Circo1!$A60,Import_BV,Circo1!$B60)</f>
        <v>20</v>
      </c>
      <c r="H60" s="32">
        <f>SUMIFS(Imports_Nuls,Import_Communes,Circo1!$A60,Import_BV,Circo1!$B60)</f>
        <v>32</v>
      </c>
      <c r="I60" s="215">
        <f>SUMIFS(Import_Exprimés,Import_Communes,Circo1!$A60,Import_BV,Circo1!$B60)</f>
        <v>739</v>
      </c>
      <c r="J60" s="34">
        <f ca="1">SUMIFS(OFFSET(Import!$A$2,0,J$2+2,236,1),OFFSET(Import!$A$2,0,J$2,236,1),Circo1!J$3,Import_Communes,Circo1!$A60,Import_BV,Circo1!$B60)</f>
        <v>261</v>
      </c>
      <c r="K60" s="35">
        <f t="shared" ca="1" si="2"/>
        <v>0.16656030631780472</v>
      </c>
      <c r="L60" s="36">
        <f t="shared" ca="1" si="3"/>
        <v>0.35317997293640052</v>
      </c>
      <c r="M60" s="34">
        <f ca="1">SUMIFS(OFFSET(Import!$A$2,0,M$2+2,236,1),OFFSET(Import!$A$2,0,M$2,236,1),Circo1!M$3,Import_Communes,Circo1!$A60,Import_BV,Circo1!$B60)</f>
        <v>478</v>
      </c>
      <c r="N60" s="35">
        <f t="shared" ca="1" si="4"/>
        <v>0.30504148053605618</v>
      </c>
      <c r="O60" s="36">
        <f t="shared" ca="1" si="5"/>
        <v>0.64682002706359942</v>
      </c>
    </row>
    <row r="61" spans="1:15" x14ac:dyDescent="0.2">
      <c r="A61" s="31" t="s">
        <v>61</v>
      </c>
      <c r="B61" s="32">
        <v>5</v>
      </c>
      <c r="C61" s="32">
        <f>SUMIFS(Import_Inscrits,Import_Communes,Circo1!$A61,Import_BV,Circo1!$B61)</f>
        <v>1722</v>
      </c>
      <c r="D61" s="32">
        <f>SUMIFS(Import_Abstention,Import_Communes,Circo1!$A61,Import_BV,Circo1!$B61)</f>
        <v>818</v>
      </c>
      <c r="E61" s="32">
        <f>SUMIFS(Import_Votants,Import_Communes,Circo1!$A61,Import_BV,Circo1!$B61)</f>
        <v>904</v>
      </c>
      <c r="F61" s="33">
        <f t="shared" si="1"/>
        <v>0.52497096399535426</v>
      </c>
      <c r="G61" s="32">
        <f>SUMIFS(Import_Blancs,Import_Communes,Circo1!$A61,Import_BV,Circo1!$B61)</f>
        <v>13</v>
      </c>
      <c r="H61" s="32">
        <f>SUMIFS(Imports_Nuls,Import_Communes,Circo1!$A61,Import_BV,Circo1!$B61)</f>
        <v>11</v>
      </c>
      <c r="I61" s="215">
        <f>SUMIFS(Import_Exprimés,Import_Communes,Circo1!$A61,Import_BV,Circo1!$B61)</f>
        <v>880</v>
      </c>
      <c r="J61" s="34">
        <f ca="1">SUMIFS(OFFSET(Import!$A$2,0,J$2+2,236,1),OFFSET(Import!$A$2,0,J$2,236,1),Circo1!J$3,Import_Communes,Circo1!$A61,Import_BV,Circo1!$B61)</f>
        <v>334</v>
      </c>
      <c r="K61" s="35">
        <f t="shared" ca="1" si="2"/>
        <v>0.19396051103368175</v>
      </c>
      <c r="L61" s="36">
        <f t="shared" ca="1" si="3"/>
        <v>0.37954545454545452</v>
      </c>
      <c r="M61" s="34">
        <f ca="1">SUMIFS(OFFSET(Import!$A$2,0,M$2+2,236,1),OFFSET(Import!$A$2,0,M$2,236,1),Circo1!M$3,Import_Communes,Circo1!$A61,Import_BV,Circo1!$B61)</f>
        <v>546</v>
      </c>
      <c r="N61" s="35">
        <f t="shared" ca="1" si="4"/>
        <v>0.31707317073170732</v>
      </c>
      <c r="O61" s="36">
        <f t="shared" ca="1" si="5"/>
        <v>0.62045454545454548</v>
      </c>
    </row>
    <row r="62" spans="1:15" x14ac:dyDescent="0.2">
      <c r="A62" s="31" t="s">
        <v>61</v>
      </c>
      <c r="B62" s="32">
        <v>6</v>
      </c>
      <c r="C62" s="32">
        <f>SUMIFS(Import_Inscrits,Import_Communes,Circo1!$A62,Import_BV,Circo1!$B62)</f>
        <v>927</v>
      </c>
      <c r="D62" s="32">
        <f>SUMIFS(Import_Abstention,Import_Communes,Circo1!$A62,Import_BV,Circo1!$B62)</f>
        <v>467</v>
      </c>
      <c r="E62" s="32">
        <f>SUMIFS(Import_Votants,Import_Communes,Circo1!$A62,Import_BV,Circo1!$B62)</f>
        <v>460</v>
      </c>
      <c r="F62" s="33">
        <f t="shared" si="1"/>
        <v>0.49622437971952538</v>
      </c>
      <c r="G62" s="32">
        <f>SUMIFS(Import_Blancs,Import_Communes,Circo1!$A62,Import_BV,Circo1!$B62)</f>
        <v>8</v>
      </c>
      <c r="H62" s="32">
        <f>SUMIFS(Imports_Nuls,Import_Communes,Circo1!$A62,Import_BV,Circo1!$B62)</f>
        <v>12</v>
      </c>
      <c r="I62" s="215">
        <f>SUMIFS(Import_Exprimés,Import_Communes,Circo1!$A62,Import_BV,Circo1!$B62)</f>
        <v>440</v>
      </c>
      <c r="J62" s="34">
        <f ca="1">SUMIFS(OFFSET(Import!$A$2,0,J$2+2,236,1),OFFSET(Import!$A$2,0,J$2,236,1),Circo1!J$3,Import_Communes,Circo1!$A62,Import_BV,Circo1!$B62)</f>
        <v>298</v>
      </c>
      <c r="K62" s="35">
        <f t="shared" ca="1" si="2"/>
        <v>0.32146709816612729</v>
      </c>
      <c r="L62" s="36">
        <f t="shared" ca="1" si="3"/>
        <v>0.67727272727272725</v>
      </c>
      <c r="M62" s="34">
        <f ca="1">SUMIFS(OFFSET(Import!$A$2,0,M$2+2,236,1),OFFSET(Import!$A$2,0,M$2,236,1),Circo1!M$3,Import_Communes,Circo1!$A62,Import_BV,Circo1!$B62)</f>
        <v>142</v>
      </c>
      <c r="N62" s="35">
        <f t="shared" ca="1" si="4"/>
        <v>0.15318230852211434</v>
      </c>
      <c r="O62" s="36">
        <f t="shared" ca="1" si="5"/>
        <v>0.32272727272727275</v>
      </c>
    </row>
    <row r="63" spans="1:15" x14ac:dyDescent="0.2">
      <c r="A63" s="31" t="s">
        <v>61</v>
      </c>
      <c r="B63" s="32">
        <v>7</v>
      </c>
      <c r="C63" s="32">
        <f>SUMIFS(Import_Inscrits,Import_Communes,Circo1!$A63,Import_BV,Circo1!$B63)</f>
        <v>995</v>
      </c>
      <c r="D63" s="32">
        <f>SUMIFS(Import_Abstention,Import_Communes,Circo1!$A63,Import_BV,Circo1!$B63)</f>
        <v>468</v>
      </c>
      <c r="E63" s="32">
        <f>SUMIFS(Import_Votants,Import_Communes,Circo1!$A63,Import_BV,Circo1!$B63)</f>
        <v>527</v>
      </c>
      <c r="F63" s="33">
        <f t="shared" si="1"/>
        <v>0.52964824120603016</v>
      </c>
      <c r="G63" s="32">
        <f>SUMIFS(Import_Blancs,Import_Communes,Circo1!$A63,Import_BV,Circo1!$B63)</f>
        <v>11</v>
      </c>
      <c r="H63" s="32">
        <f>SUMIFS(Imports_Nuls,Import_Communes,Circo1!$A63,Import_BV,Circo1!$B63)</f>
        <v>12</v>
      </c>
      <c r="I63" s="215">
        <f>SUMIFS(Import_Exprimés,Import_Communes,Circo1!$A63,Import_BV,Circo1!$B63)</f>
        <v>504</v>
      </c>
      <c r="J63" s="34">
        <f ca="1">SUMIFS(OFFSET(Import!$A$2,0,J$2+2,236,1),OFFSET(Import!$A$2,0,J$2,236,1),Circo1!J$3,Import_Communes,Circo1!$A63,Import_BV,Circo1!$B63)</f>
        <v>342</v>
      </c>
      <c r="K63" s="35">
        <f t="shared" ca="1" si="2"/>
        <v>0.3437185929648241</v>
      </c>
      <c r="L63" s="36">
        <f t="shared" ca="1" si="3"/>
        <v>0.6785714285714286</v>
      </c>
      <c r="M63" s="34">
        <f ca="1">SUMIFS(OFFSET(Import!$A$2,0,M$2+2,236,1),OFFSET(Import!$A$2,0,M$2,236,1),Circo1!M$3,Import_Communes,Circo1!$A63,Import_BV,Circo1!$B63)</f>
        <v>162</v>
      </c>
      <c r="N63" s="35">
        <f t="shared" ca="1" si="4"/>
        <v>0.16281407035175879</v>
      </c>
      <c r="O63" s="36">
        <f t="shared" ca="1" si="5"/>
        <v>0.32142857142857145</v>
      </c>
    </row>
    <row r="64" spans="1:15" x14ac:dyDescent="0.2">
      <c r="A64" s="31" t="s">
        <v>61</v>
      </c>
      <c r="B64" s="32">
        <v>8</v>
      </c>
      <c r="C64" s="32">
        <f>SUMIFS(Import_Inscrits,Import_Communes,Circo1!$A64,Import_BV,Circo1!$B64)</f>
        <v>1453</v>
      </c>
      <c r="D64" s="32">
        <f>SUMIFS(Import_Abstention,Import_Communes,Circo1!$A64,Import_BV,Circo1!$B64)</f>
        <v>898</v>
      </c>
      <c r="E64" s="32">
        <f>SUMIFS(Import_Votants,Import_Communes,Circo1!$A64,Import_BV,Circo1!$B64)</f>
        <v>555</v>
      </c>
      <c r="F64" s="33">
        <f t="shared" si="1"/>
        <v>0.38196834136269786</v>
      </c>
      <c r="G64" s="32">
        <f>SUMIFS(Import_Blancs,Import_Communes,Circo1!$A64,Import_BV,Circo1!$B64)</f>
        <v>13</v>
      </c>
      <c r="H64" s="32">
        <f>SUMIFS(Imports_Nuls,Import_Communes,Circo1!$A64,Import_BV,Circo1!$B64)</f>
        <v>13</v>
      </c>
      <c r="I64" s="215">
        <f>SUMIFS(Import_Exprimés,Import_Communes,Circo1!$A64,Import_BV,Circo1!$B64)</f>
        <v>529</v>
      </c>
      <c r="J64" s="34">
        <f ca="1">SUMIFS(OFFSET(Import!$A$2,0,J$2+2,236,1),OFFSET(Import!$A$2,0,J$2,236,1),Circo1!J$3,Import_Communes,Circo1!$A64,Import_BV,Circo1!$B64)</f>
        <v>203</v>
      </c>
      <c r="K64" s="35">
        <f t="shared" ca="1" si="2"/>
        <v>0.1397109428768066</v>
      </c>
      <c r="L64" s="36">
        <f t="shared" ca="1" si="3"/>
        <v>0.38374291115311909</v>
      </c>
      <c r="M64" s="34">
        <f ca="1">SUMIFS(OFFSET(Import!$A$2,0,M$2+2,236,1),OFFSET(Import!$A$2,0,M$2,236,1),Circo1!M$3,Import_Communes,Circo1!$A64,Import_BV,Circo1!$B64)</f>
        <v>326</v>
      </c>
      <c r="N64" s="35">
        <f t="shared" ca="1" si="4"/>
        <v>0.22436338609772882</v>
      </c>
      <c r="O64" s="36">
        <f t="shared" ca="1" si="5"/>
        <v>0.61625708884688091</v>
      </c>
    </row>
    <row r="65" spans="1:15" x14ac:dyDescent="0.2">
      <c r="A65" s="31" t="s">
        <v>61</v>
      </c>
      <c r="B65" s="32">
        <v>9</v>
      </c>
      <c r="C65" s="32">
        <f>SUMIFS(Import_Inscrits,Import_Communes,Circo1!$A65,Import_BV,Circo1!$B65)</f>
        <v>1308</v>
      </c>
      <c r="D65" s="32">
        <f>SUMIFS(Import_Abstention,Import_Communes,Circo1!$A65,Import_BV,Circo1!$B65)</f>
        <v>771</v>
      </c>
      <c r="E65" s="32">
        <f>SUMIFS(Import_Votants,Import_Communes,Circo1!$A65,Import_BV,Circo1!$B65)</f>
        <v>537</v>
      </c>
      <c r="F65" s="33">
        <f t="shared" si="1"/>
        <v>0.41055045871559631</v>
      </c>
      <c r="G65" s="32">
        <f>SUMIFS(Import_Blancs,Import_Communes,Circo1!$A65,Import_BV,Circo1!$B65)</f>
        <v>11</v>
      </c>
      <c r="H65" s="32">
        <f>SUMIFS(Imports_Nuls,Import_Communes,Circo1!$A65,Import_BV,Circo1!$B65)</f>
        <v>14</v>
      </c>
      <c r="I65" s="215">
        <f>SUMIFS(Import_Exprimés,Import_Communes,Circo1!$A65,Import_BV,Circo1!$B65)</f>
        <v>512</v>
      </c>
      <c r="J65" s="34">
        <f ca="1">SUMIFS(OFFSET(Import!$A$2,0,J$2+2,236,1),OFFSET(Import!$A$2,0,J$2,236,1),Circo1!J$3,Import_Communes,Circo1!$A65,Import_BV,Circo1!$B65)</f>
        <v>197</v>
      </c>
      <c r="K65" s="35">
        <f t="shared" ca="1" si="2"/>
        <v>0.15061162079510704</v>
      </c>
      <c r="L65" s="36">
        <f t="shared" ca="1" si="3"/>
        <v>0.384765625</v>
      </c>
      <c r="M65" s="34">
        <f ca="1">SUMIFS(OFFSET(Import!$A$2,0,M$2+2,236,1),OFFSET(Import!$A$2,0,M$2,236,1),Circo1!M$3,Import_Communes,Circo1!$A65,Import_BV,Circo1!$B65)</f>
        <v>315</v>
      </c>
      <c r="N65" s="35">
        <f t="shared" ca="1" si="4"/>
        <v>0.24082568807339449</v>
      </c>
      <c r="O65" s="36">
        <f t="shared" ca="1" si="5"/>
        <v>0.615234375</v>
      </c>
    </row>
    <row r="66" spans="1:15" x14ac:dyDescent="0.2">
      <c r="A66" s="31" t="s">
        <v>61</v>
      </c>
      <c r="B66" s="32">
        <v>10</v>
      </c>
      <c r="C66" s="32">
        <f>SUMIFS(Import_Inscrits,Import_Communes,Circo1!$A66,Import_BV,Circo1!$B66)</f>
        <v>234</v>
      </c>
      <c r="D66" s="32">
        <f>SUMIFS(Import_Abstention,Import_Communes,Circo1!$A66,Import_BV,Circo1!$B66)</f>
        <v>83</v>
      </c>
      <c r="E66" s="32">
        <f>SUMIFS(Import_Votants,Import_Communes,Circo1!$A66,Import_BV,Circo1!$B66)</f>
        <v>151</v>
      </c>
      <c r="F66" s="33">
        <f t="shared" si="1"/>
        <v>0.64529914529914534</v>
      </c>
      <c r="G66" s="32">
        <f>SUMIFS(Import_Blancs,Import_Communes,Circo1!$A66,Import_BV,Circo1!$B66)</f>
        <v>0</v>
      </c>
      <c r="H66" s="32">
        <f>SUMIFS(Imports_Nuls,Import_Communes,Circo1!$A66,Import_BV,Circo1!$B66)</f>
        <v>3</v>
      </c>
      <c r="I66" s="215">
        <f>SUMIFS(Import_Exprimés,Import_Communes,Circo1!$A66,Import_BV,Circo1!$B66)</f>
        <v>148</v>
      </c>
      <c r="J66" s="34">
        <f ca="1">SUMIFS(OFFSET(Import!$A$2,0,J$2+2,236,1),OFFSET(Import!$A$2,0,J$2,236,1),Circo1!J$3,Import_Communes,Circo1!$A66,Import_BV,Circo1!$B66)</f>
        <v>75</v>
      </c>
      <c r="K66" s="35">
        <f t="shared" ca="1" si="2"/>
        <v>0.32051282051282054</v>
      </c>
      <c r="L66" s="36">
        <f t="shared" ca="1" si="3"/>
        <v>0.5067567567567568</v>
      </c>
      <c r="M66" s="34">
        <f ca="1">SUMIFS(OFFSET(Import!$A$2,0,M$2+2,236,1),OFFSET(Import!$A$2,0,M$2,236,1),Circo1!M$3,Import_Communes,Circo1!$A66,Import_BV,Circo1!$B66)</f>
        <v>73</v>
      </c>
      <c r="N66" s="35">
        <f t="shared" ca="1" si="4"/>
        <v>0.31196581196581197</v>
      </c>
      <c r="O66" s="36">
        <f t="shared" ca="1" si="5"/>
        <v>0.49324324324324326</v>
      </c>
    </row>
    <row r="67" spans="1:15" s="224" customFormat="1" x14ac:dyDescent="0.2">
      <c r="A67" s="206" t="s">
        <v>109</v>
      </c>
      <c r="B67" s="207"/>
      <c r="C67" s="207">
        <f>SUM(C68:C69)</f>
        <v>272</v>
      </c>
      <c r="D67" s="207">
        <f t="shared" ref="D67:E67" si="42">SUM(D68:D69)</f>
        <v>141</v>
      </c>
      <c r="E67" s="207">
        <f t="shared" si="42"/>
        <v>131</v>
      </c>
      <c r="F67" s="208">
        <f>E67/C67</f>
        <v>0.48161764705882354</v>
      </c>
      <c r="G67" s="207">
        <f t="shared" ref="G67:I67" si="43">SUM(G68:G69)</f>
        <v>1</v>
      </c>
      <c r="H67" s="207">
        <f t="shared" si="43"/>
        <v>6</v>
      </c>
      <c r="I67" s="216">
        <f t="shared" si="43"/>
        <v>124</v>
      </c>
      <c r="J67" s="206">
        <f t="shared" ref="J67" ca="1" si="44">SUM(J68:J69)</f>
        <v>88</v>
      </c>
      <c r="K67" s="208">
        <f t="shared" ca="1" si="2"/>
        <v>0.3235294117647059</v>
      </c>
      <c r="L67" s="209">
        <f t="shared" ca="1" si="3"/>
        <v>0.70967741935483875</v>
      </c>
      <c r="M67" s="206">
        <f t="shared" ref="M67" ca="1" si="45">SUM(M68:M69)</f>
        <v>36</v>
      </c>
      <c r="N67" s="208">
        <f t="shared" ca="1" si="4"/>
        <v>0.13235294117647059</v>
      </c>
      <c r="O67" s="209">
        <f t="shared" ca="1" si="5"/>
        <v>0.29032258064516131</v>
      </c>
    </row>
    <row r="68" spans="1:15" x14ac:dyDescent="0.2">
      <c r="A68" s="31" t="s">
        <v>62</v>
      </c>
      <c r="B68" s="32">
        <v>1</v>
      </c>
      <c r="C68" s="32">
        <f>SUMIFS(Import_Inscrits,Import_Communes,Circo1!$A68,Import_BV,Circo1!$B68)</f>
        <v>215</v>
      </c>
      <c r="D68" s="32">
        <f>SUMIFS(Import_Abstention,Import_Communes,Circo1!$A68,Import_BV,Circo1!$B68)</f>
        <v>118</v>
      </c>
      <c r="E68" s="32">
        <f>SUMIFS(Import_Votants,Import_Communes,Circo1!$A68,Import_BV,Circo1!$B68)</f>
        <v>97</v>
      </c>
      <c r="F68" s="33">
        <f t="shared" si="1"/>
        <v>0.4511627906976744</v>
      </c>
      <c r="G68" s="32">
        <f>SUMIFS(Import_Blancs,Import_Communes,Circo1!$A68,Import_BV,Circo1!$B68)</f>
        <v>1</v>
      </c>
      <c r="H68" s="32">
        <f>SUMIFS(Imports_Nuls,Import_Communes,Circo1!$A68,Import_BV,Circo1!$B68)</f>
        <v>5</v>
      </c>
      <c r="I68" s="215">
        <f>SUMIFS(Import_Exprimés,Import_Communes,Circo1!$A68,Import_BV,Circo1!$B68)</f>
        <v>91</v>
      </c>
      <c r="J68" s="34">
        <f ca="1">SUMIFS(OFFSET(Import!$A$2,0,J$2+2,236,1),OFFSET(Import!$A$2,0,J$2,236,1),Circo1!J$3,Import_Communes,Circo1!$A68,Import_BV,Circo1!$B68)</f>
        <v>63</v>
      </c>
      <c r="K68" s="35">
        <f t="shared" ca="1" si="2"/>
        <v>0.2930232558139535</v>
      </c>
      <c r="L68" s="36">
        <f t="shared" ca="1" si="3"/>
        <v>0.69230769230769229</v>
      </c>
      <c r="M68" s="34">
        <f ca="1">SUMIFS(OFFSET(Import!$A$2,0,M$2+2,236,1),OFFSET(Import!$A$2,0,M$2,236,1),Circo1!M$3,Import_Communes,Circo1!$A68,Import_BV,Circo1!$B68)</f>
        <v>28</v>
      </c>
      <c r="N68" s="35">
        <f t="shared" ca="1" si="4"/>
        <v>0.13023255813953488</v>
      </c>
      <c r="O68" s="36">
        <f t="shared" ca="1" si="5"/>
        <v>0.30769230769230771</v>
      </c>
    </row>
    <row r="69" spans="1:15" x14ac:dyDescent="0.2">
      <c r="A69" s="31" t="s">
        <v>62</v>
      </c>
      <c r="B69" s="32">
        <v>2</v>
      </c>
      <c r="C69" s="32">
        <f>SUMIFS(Import_Inscrits,Import_Communes,Circo1!$A69,Import_BV,Circo1!$B69)</f>
        <v>57</v>
      </c>
      <c r="D69" s="32">
        <f>SUMIFS(Import_Abstention,Import_Communes,Circo1!$A69,Import_BV,Circo1!$B69)</f>
        <v>23</v>
      </c>
      <c r="E69" s="32">
        <f>SUMIFS(Import_Votants,Import_Communes,Circo1!$A69,Import_BV,Circo1!$B69)</f>
        <v>34</v>
      </c>
      <c r="F69" s="33">
        <f t="shared" si="1"/>
        <v>0.59649122807017541</v>
      </c>
      <c r="G69" s="32">
        <f>SUMIFS(Import_Blancs,Import_Communes,Circo1!$A69,Import_BV,Circo1!$B69)</f>
        <v>0</v>
      </c>
      <c r="H69" s="32">
        <f>SUMIFS(Imports_Nuls,Import_Communes,Circo1!$A69,Import_BV,Circo1!$B69)</f>
        <v>1</v>
      </c>
      <c r="I69" s="215">
        <f>SUMIFS(Import_Exprimés,Import_Communes,Circo1!$A69,Import_BV,Circo1!$B69)</f>
        <v>33</v>
      </c>
      <c r="J69" s="34">
        <f ca="1">SUMIFS(OFFSET(Import!$A$2,0,J$2+2,236,1),OFFSET(Import!$A$2,0,J$2,236,1),Circo1!J$3,Import_Communes,Circo1!$A69,Import_BV,Circo1!$B69)</f>
        <v>25</v>
      </c>
      <c r="K69" s="35">
        <f t="shared" ca="1" si="2"/>
        <v>0.43859649122807015</v>
      </c>
      <c r="L69" s="36">
        <f t="shared" ca="1" si="3"/>
        <v>0.75757575757575757</v>
      </c>
      <c r="M69" s="34">
        <f ca="1">SUMIFS(OFFSET(Import!$A$2,0,M$2+2,236,1),OFFSET(Import!$A$2,0,M$2,236,1),Circo1!M$3,Import_Communes,Circo1!$A69,Import_BV,Circo1!$B69)</f>
        <v>8</v>
      </c>
      <c r="N69" s="35">
        <f t="shared" ca="1" si="4"/>
        <v>0.14035087719298245</v>
      </c>
      <c r="O69" s="36">
        <f t="shared" ca="1" si="5"/>
        <v>0.24242424242424243</v>
      </c>
    </row>
    <row r="70" spans="1:15" s="224" customFormat="1" x14ac:dyDescent="0.2">
      <c r="A70" s="206" t="s">
        <v>110</v>
      </c>
      <c r="B70" s="207"/>
      <c r="C70" s="207">
        <f>SUM(C71:C75)</f>
        <v>2255</v>
      </c>
      <c r="D70" s="207">
        <f t="shared" ref="D70:E70" si="46">SUM(D71:D75)</f>
        <v>897</v>
      </c>
      <c r="E70" s="207">
        <f t="shared" si="46"/>
        <v>1358</v>
      </c>
      <c r="F70" s="208">
        <f>E70/C70</f>
        <v>0.60221729490022169</v>
      </c>
      <c r="G70" s="207">
        <f t="shared" ref="G70:I70" si="47">SUM(G71:G75)</f>
        <v>26</v>
      </c>
      <c r="H70" s="207">
        <f t="shared" si="47"/>
        <v>27</v>
      </c>
      <c r="I70" s="216">
        <f t="shared" si="47"/>
        <v>1305</v>
      </c>
      <c r="J70" s="206">
        <f t="shared" ref="J70" ca="1" si="48">SUM(J71:J75)</f>
        <v>283</v>
      </c>
      <c r="K70" s="208">
        <f t="shared" ca="1" si="2"/>
        <v>0.12549889135254988</v>
      </c>
      <c r="L70" s="209">
        <f t="shared" ref="L70:L133" ca="1" si="49">J70/$I70</f>
        <v>0.21685823754789271</v>
      </c>
      <c r="M70" s="206">
        <f t="shared" ref="M70" ca="1" si="50">SUM(M71:M75)</f>
        <v>1022</v>
      </c>
      <c r="N70" s="208">
        <f t="shared" ca="1" si="4"/>
        <v>0.45321507760532148</v>
      </c>
      <c r="O70" s="209">
        <f t="shared" ref="O70:O133" ca="1" si="51">$M70/$I70</f>
        <v>0.78314176245210732</v>
      </c>
    </row>
    <row r="71" spans="1:15" x14ac:dyDescent="0.2">
      <c r="A71" s="31" t="s">
        <v>63</v>
      </c>
      <c r="B71" s="32">
        <v>1</v>
      </c>
      <c r="C71" s="32">
        <f>SUMIFS(Import_Inscrits,Import_Communes,Circo1!$A71,Import_BV,Circo1!$B71)</f>
        <v>857</v>
      </c>
      <c r="D71" s="32">
        <f>SUMIFS(Import_Abstention,Import_Communes,Circo1!$A71,Import_BV,Circo1!$B71)</f>
        <v>367</v>
      </c>
      <c r="E71" s="32">
        <f>SUMIFS(Import_Votants,Import_Communes,Circo1!$A71,Import_BV,Circo1!$B71)</f>
        <v>490</v>
      </c>
      <c r="F71" s="33">
        <f t="shared" ref="F71:F134" si="52">E71/C71</f>
        <v>0.57176196032672111</v>
      </c>
      <c r="G71" s="32">
        <f>SUMIFS(Import_Blancs,Import_Communes,Circo1!$A71,Import_BV,Circo1!$B71)</f>
        <v>9</v>
      </c>
      <c r="H71" s="32">
        <f>SUMIFS(Imports_Nuls,Import_Communes,Circo1!$A71,Import_BV,Circo1!$B71)</f>
        <v>7</v>
      </c>
      <c r="I71" s="215">
        <f>SUMIFS(Import_Exprimés,Import_Communes,Circo1!$A71,Import_BV,Circo1!$B71)</f>
        <v>474</v>
      </c>
      <c r="J71" s="34">
        <f ca="1">SUMIFS(OFFSET(Import!$A$2,0,J$2+2,236,1),OFFSET(Import!$A$2,0,J$2,236,1),Circo1!J$3,Import_Communes,Circo1!$A71,Import_BV,Circo1!$B71)</f>
        <v>123</v>
      </c>
      <c r="K71" s="35">
        <f t="shared" ref="K71:K134" ca="1" si="53">$J71/$C71</f>
        <v>0.14352392065344224</v>
      </c>
      <c r="L71" s="36">
        <f t="shared" ca="1" si="49"/>
        <v>0.25949367088607594</v>
      </c>
      <c r="M71" s="34">
        <f ca="1">SUMIFS(OFFSET(Import!$A$2,0,M$2+2,236,1),OFFSET(Import!$A$2,0,M$2,236,1),Circo1!M$3,Import_Communes,Circo1!$A71,Import_BV,Circo1!$B71)</f>
        <v>351</v>
      </c>
      <c r="N71" s="35">
        <f t="shared" ref="N71:N134" ca="1" si="54">$M71/$C71</f>
        <v>0.40956826137689617</v>
      </c>
      <c r="O71" s="36">
        <f t="shared" ca="1" si="51"/>
        <v>0.740506329113924</v>
      </c>
    </row>
    <row r="72" spans="1:15" x14ac:dyDescent="0.2">
      <c r="A72" s="31" t="s">
        <v>63</v>
      </c>
      <c r="B72" s="32">
        <v>2</v>
      </c>
      <c r="C72" s="32">
        <f>SUMIFS(Import_Inscrits,Import_Communes,Circo1!$A72,Import_BV,Circo1!$B72)</f>
        <v>756</v>
      </c>
      <c r="D72" s="32">
        <f>SUMIFS(Import_Abstention,Import_Communes,Circo1!$A72,Import_BV,Circo1!$B72)</f>
        <v>285</v>
      </c>
      <c r="E72" s="32">
        <f>SUMIFS(Import_Votants,Import_Communes,Circo1!$A72,Import_BV,Circo1!$B72)</f>
        <v>471</v>
      </c>
      <c r="F72" s="33">
        <f t="shared" si="52"/>
        <v>0.62301587301587302</v>
      </c>
      <c r="G72" s="32">
        <f>SUMIFS(Import_Blancs,Import_Communes,Circo1!$A72,Import_BV,Circo1!$B72)</f>
        <v>9</v>
      </c>
      <c r="H72" s="32">
        <f>SUMIFS(Imports_Nuls,Import_Communes,Circo1!$A72,Import_BV,Circo1!$B72)</f>
        <v>13</v>
      </c>
      <c r="I72" s="215">
        <f>SUMIFS(Import_Exprimés,Import_Communes,Circo1!$A72,Import_BV,Circo1!$B72)</f>
        <v>449</v>
      </c>
      <c r="J72" s="34">
        <f ca="1">SUMIFS(OFFSET(Import!$A$2,0,J$2+2,236,1),OFFSET(Import!$A$2,0,J$2,236,1),Circo1!J$3,Import_Communes,Circo1!$A72,Import_BV,Circo1!$B72)</f>
        <v>87</v>
      </c>
      <c r="K72" s="35">
        <f t="shared" ca="1" si="53"/>
        <v>0.11507936507936507</v>
      </c>
      <c r="L72" s="36">
        <f t="shared" ca="1" si="49"/>
        <v>0.19376391982182628</v>
      </c>
      <c r="M72" s="34">
        <f ca="1">SUMIFS(OFFSET(Import!$A$2,0,M$2+2,236,1),OFFSET(Import!$A$2,0,M$2,236,1),Circo1!M$3,Import_Communes,Circo1!$A72,Import_BV,Circo1!$B72)</f>
        <v>362</v>
      </c>
      <c r="N72" s="35">
        <f t="shared" ca="1" si="54"/>
        <v>0.47883597883597884</v>
      </c>
      <c r="O72" s="36">
        <f t="shared" ca="1" si="51"/>
        <v>0.80623608017817372</v>
      </c>
    </row>
    <row r="73" spans="1:15" x14ac:dyDescent="0.2">
      <c r="A73" s="31" t="s">
        <v>63</v>
      </c>
      <c r="B73" s="32">
        <v>3</v>
      </c>
      <c r="C73" s="32">
        <f>SUMIFS(Import_Inscrits,Import_Communes,Circo1!$A73,Import_BV,Circo1!$B73)</f>
        <v>340</v>
      </c>
      <c r="D73" s="32">
        <f>SUMIFS(Import_Abstention,Import_Communes,Circo1!$A73,Import_BV,Circo1!$B73)</f>
        <v>130</v>
      </c>
      <c r="E73" s="32">
        <f>SUMIFS(Import_Votants,Import_Communes,Circo1!$A73,Import_BV,Circo1!$B73)</f>
        <v>210</v>
      </c>
      <c r="F73" s="33">
        <f t="shared" si="52"/>
        <v>0.61764705882352944</v>
      </c>
      <c r="G73" s="32">
        <f>SUMIFS(Import_Blancs,Import_Communes,Circo1!$A73,Import_BV,Circo1!$B73)</f>
        <v>0</v>
      </c>
      <c r="H73" s="32">
        <f>SUMIFS(Imports_Nuls,Import_Communes,Circo1!$A73,Import_BV,Circo1!$B73)</f>
        <v>5</v>
      </c>
      <c r="I73" s="215">
        <f>SUMIFS(Import_Exprimés,Import_Communes,Circo1!$A73,Import_BV,Circo1!$B73)</f>
        <v>205</v>
      </c>
      <c r="J73" s="34">
        <f ca="1">SUMIFS(OFFSET(Import!$A$2,0,J$2+2,236,1),OFFSET(Import!$A$2,0,J$2,236,1),Circo1!J$3,Import_Communes,Circo1!$A73,Import_BV,Circo1!$B73)</f>
        <v>40</v>
      </c>
      <c r="K73" s="35">
        <f t="shared" ca="1" si="53"/>
        <v>0.11764705882352941</v>
      </c>
      <c r="L73" s="36">
        <f t="shared" ca="1" si="49"/>
        <v>0.1951219512195122</v>
      </c>
      <c r="M73" s="34">
        <f ca="1">SUMIFS(OFFSET(Import!$A$2,0,M$2+2,236,1),OFFSET(Import!$A$2,0,M$2,236,1),Circo1!M$3,Import_Communes,Circo1!$A73,Import_BV,Circo1!$B73)</f>
        <v>165</v>
      </c>
      <c r="N73" s="35">
        <f t="shared" ca="1" si="54"/>
        <v>0.48529411764705882</v>
      </c>
      <c r="O73" s="36">
        <f t="shared" ca="1" si="51"/>
        <v>0.80487804878048785</v>
      </c>
    </row>
    <row r="74" spans="1:15" x14ac:dyDescent="0.2">
      <c r="A74" s="31" t="s">
        <v>63</v>
      </c>
      <c r="B74" s="32">
        <v>4</v>
      </c>
      <c r="C74" s="32">
        <f>SUMIFS(Import_Inscrits,Import_Communes,Circo1!$A74,Import_BV,Circo1!$B74)</f>
        <v>171</v>
      </c>
      <c r="D74" s="32">
        <f>SUMIFS(Import_Abstention,Import_Communes,Circo1!$A74,Import_BV,Circo1!$B74)</f>
        <v>71</v>
      </c>
      <c r="E74" s="32">
        <f>SUMIFS(Import_Votants,Import_Communes,Circo1!$A74,Import_BV,Circo1!$B74)</f>
        <v>100</v>
      </c>
      <c r="F74" s="33">
        <f t="shared" si="52"/>
        <v>0.58479532163742687</v>
      </c>
      <c r="G74" s="32">
        <f>SUMIFS(Import_Blancs,Import_Communes,Circo1!$A74,Import_BV,Circo1!$B74)</f>
        <v>0</v>
      </c>
      <c r="H74" s="32">
        <f>SUMIFS(Imports_Nuls,Import_Communes,Circo1!$A74,Import_BV,Circo1!$B74)</f>
        <v>2</v>
      </c>
      <c r="I74" s="215">
        <f>SUMIFS(Import_Exprimés,Import_Communes,Circo1!$A74,Import_BV,Circo1!$B74)</f>
        <v>98</v>
      </c>
      <c r="J74" s="34">
        <f ca="1">SUMIFS(OFFSET(Import!$A$2,0,J$2+2,236,1),OFFSET(Import!$A$2,0,J$2,236,1),Circo1!J$3,Import_Communes,Circo1!$A74,Import_BV,Circo1!$B74)</f>
        <v>19</v>
      </c>
      <c r="K74" s="35">
        <f t="shared" ca="1" si="53"/>
        <v>0.1111111111111111</v>
      </c>
      <c r="L74" s="36">
        <f t="shared" ca="1" si="49"/>
        <v>0.19387755102040816</v>
      </c>
      <c r="M74" s="34">
        <f ca="1">SUMIFS(OFFSET(Import!$A$2,0,M$2+2,236,1),OFFSET(Import!$A$2,0,M$2,236,1),Circo1!M$3,Import_Communes,Circo1!$A74,Import_BV,Circo1!$B74)</f>
        <v>79</v>
      </c>
      <c r="N74" s="35">
        <f t="shared" ca="1" si="54"/>
        <v>0.46198830409356723</v>
      </c>
      <c r="O74" s="36">
        <f t="shared" ca="1" si="51"/>
        <v>0.80612244897959184</v>
      </c>
    </row>
    <row r="75" spans="1:15" x14ac:dyDescent="0.2">
      <c r="A75" s="31" t="s">
        <v>63</v>
      </c>
      <c r="B75" s="32">
        <v>5</v>
      </c>
      <c r="C75" s="32">
        <f>SUMIFS(Import_Inscrits,Import_Communes,Circo1!$A75,Import_BV,Circo1!$B75)</f>
        <v>131</v>
      </c>
      <c r="D75" s="32">
        <f>SUMIFS(Import_Abstention,Import_Communes,Circo1!$A75,Import_BV,Circo1!$B75)</f>
        <v>44</v>
      </c>
      <c r="E75" s="32">
        <f>SUMIFS(Import_Votants,Import_Communes,Circo1!$A75,Import_BV,Circo1!$B75)</f>
        <v>87</v>
      </c>
      <c r="F75" s="33">
        <f t="shared" si="52"/>
        <v>0.66412213740458015</v>
      </c>
      <c r="G75" s="32">
        <f>SUMIFS(Import_Blancs,Import_Communes,Circo1!$A75,Import_BV,Circo1!$B75)</f>
        <v>8</v>
      </c>
      <c r="H75" s="32">
        <f>SUMIFS(Imports_Nuls,Import_Communes,Circo1!$A75,Import_BV,Circo1!$B75)</f>
        <v>0</v>
      </c>
      <c r="I75" s="215">
        <f>SUMIFS(Import_Exprimés,Import_Communes,Circo1!$A75,Import_BV,Circo1!$B75)</f>
        <v>79</v>
      </c>
      <c r="J75" s="34">
        <f ca="1">SUMIFS(OFFSET(Import!$A$2,0,J$2+2,236,1),OFFSET(Import!$A$2,0,J$2,236,1),Circo1!J$3,Import_Communes,Circo1!$A75,Import_BV,Circo1!$B75)</f>
        <v>14</v>
      </c>
      <c r="K75" s="35">
        <f t="shared" ca="1" si="53"/>
        <v>0.10687022900763359</v>
      </c>
      <c r="L75" s="36">
        <f t="shared" ca="1" si="49"/>
        <v>0.17721518987341772</v>
      </c>
      <c r="M75" s="34">
        <f ca="1">SUMIFS(OFFSET(Import!$A$2,0,M$2+2,236,1),OFFSET(Import!$A$2,0,M$2,236,1),Circo1!M$3,Import_Communes,Circo1!$A75,Import_BV,Circo1!$B75)</f>
        <v>65</v>
      </c>
      <c r="N75" s="35">
        <f t="shared" ca="1" si="54"/>
        <v>0.49618320610687022</v>
      </c>
      <c r="O75" s="36">
        <f t="shared" ca="1" si="51"/>
        <v>0.82278481012658233</v>
      </c>
    </row>
    <row r="76" spans="1:15" s="224" customFormat="1" x14ac:dyDescent="0.2">
      <c r="A76" s="206" t="s">
        <v>111</v>
      </c>
      <c r="B76" s="207"/>
      <c r="C76" s="207">
        <f t="shared" ref="C76:M76" si="55">SUM(C77:C79)</f>
        <v>293</v>
      </c>
      <c r="D76" s="207">
        <f t="shared" si="55"/>
        <v>119</v>
      </c>
      <c r="E76" s="207">
        <f t="shared" si="55"/>
        <v>174</v>
      </c>
      <c r="F76" s="208">
        <f>E76/C76</f>
        <v>0.59385665529010234</v>
      </c>
      <c r="G76" s="207">
        <f t="shared" si="55"/>
        <v>5</v>
      </c>
      <c r="H76" s="207">
        <f t="shared" si="55"/>
        <v>1</v>
      </c>
      <c r="I76" s="216">
        <f t="shared" si="55"/>
        <v>168</v>
      </c>
      <c r="J76" s="206">
        <f t="shared" ca="1" si="55"/>
        <v>61</v>
      </c>
      <c r="K76" s="208">
        <f t="shared" ca="1" si="53"/>
        <v>0.20819112627986347</v>
      </c>
      <c r="L76" s="209">
        <f t="shared" ca="1" si="49"/>
        <v>0.36309523809523808</v>
      </c>
      <c r="M76" s="206">
        <f t="shared" ca="1" si="55"/>
        <v>107</v>
      </c>
      <c r="N76" s="208">
        <f t="shared" ca="1" si="54"/>
        <v>0.3651877133105802</v>
      </c>
      <c r="O76" s="209">
        <f t="shared" ca="1" si="51"/>
        <v>0.63690476190476186</v>
      </c>
    </row>
    <row r="77" spans="1:15" x14ac:dyDescent="0.2">
      <c r="A77" s="31" t="s">
        <v>64</v>
      </c>
      <c r="B77" s="32">
        <v>1</v>
      </c>
      <c r="C77" s="32">
        <f>SUMIFS(Import_Inscrits,Import_Communes,Circo1!$A77,Import_BV,Circo1!$B77)</f>
        <v>157</v>
      </c>
      <c r="D77" s="32">
        <f>SUMIFS(Import_Abstention,Import_Communes,Circo1!$A77,Import_BV,Circo1!$B77)</f>
        <v>59</v>
      </c>
      <c r="E77" s="32">
        <f>SUMIFS(Import_Votants,Import_Communes,Circo1!$A77,Import_BV,Circo1!$B77)</f>
        <v>98</v>
      </c>
      <c r="F77" s="33">
        <f t="shared" si="52"/>
        <v>0.62420382165605093</v>
      </c>
      <c r="G77" s="32">
        <f>SUMIFS(Import_Blancs,Import_Communes,Circo1!$A77,Import_BV,Circo1!$B77)</f>
        <v>2</v>
      </c>
      <c r="H77" s="32">
        <f>SUMIFS(Imports_Nuls,Import_Communes,Circo1!$A77,Import_BV,Circo1!$B77)</f>
        <v>1</v>
      </c>
      <c r="I77" s="215">
        <f>SUMIFS(Import_Exprimés,Import_Communes,Circo1!$A77,Import_BV,Circo1!$B77)</f>
        <v>95</v>
      </c>
      <c r="J77" s="34">
        <f ca="1">SUMIFS(OFFSET(Import!$A$2,0,J$2+2,236,1),OFFSET(Import!$A$2,0,J$2,236,1),Circo1!J$3,Import_Communes,Circo1!$A77,Import_BV,Circo1!$B77)</f>
        <v>42</v>
      </c>
      <c r="K77" s="35">
        <f t="shared" ca="1" si="53"/>
        <v>0.26751592356687898</v>
      </c>
      <c r="L77" s="36">
        <f t="shared" ca="1" si="49"/>
        <v>0.44210526315789472</v>
      </c>
      <c r="M77" s="34">
        <f ca="1">SUMIFS(OFFSET(Import!$A$2,0,M$2+2,236,1),OFFSET(Import!$A$2,0,M$2,236,1),Circo1!M$3,Import_Communes,Circo1!$A77,Import_BV,Circo1!$B77)</f>
        <v>53</v>
      </c>
      <c r="N77" s="35">
        <f t="shared" ca="1" si="54"/>
        <v>0.33757961783439489</v>
      </c>
      <c r="O77" s="36">
        <f t="shared" ca="1" si="51"/>
        <v>0.55789473684210522</v>
      </c>
    </row>
    <row r="78" spans="1:15" x14ac:dyDescent="0.2">
      <c r="A78" s="31" t="s">
        <v>64</v>
      </c>
      <c r="B78" s="32">
        <v>2</v>
      </c>
      <c r="C78" s="32">
        <f>SUMIFS(Import_Inscrits,Import_Communes,Circo1!$A78,Import_BV,Circo1!$B78)</f>
        <v>92</v>
      </c>
      <c r="D78" s="32">
        <f>SUMIFS(Import_Abstention,Import_Communes,Circo1!$A78,Import_BV,Circo1!$B78)</f>
        <v>46</v>
      </c>
      <c r="E78" s="32">
        <f>SUMIFS(Import_Votants,Import_Communes,Circo1!$A78,Import_BV,Circo1!$B78)</f>
        <v>46</v>
      </c>
      <c r="F78" s="33">
        <f t="shared" si="52"/>
        <v>0.5</v>
      </c>
      <c r="G78" s="32">
        <f>SUMIFS(Import_Blancs,Import_Communes,Circo1!$A78,Import_BV,Circo1!$B78)</f>
        <v>3</v>
      </c>
      <c r="H78" s="32">
        <f>SUMIFS(Imports_Nuls,Import_Communes,Circo1!$A78,Import_BV,Circo1!$B78)</f>
        <v>0</v>
      </c>
      <c r="I78" s="215">
        <f>SUMIFS(Import_Exprimés,Import_Communes,Circo1!$A78,Import_BV,Circo1!$B78)</f>
        <v>43</v>
      </c>
      <c r="J78" s="34">
        <f ca="1">SUMIFS(OFFSET(Import!$A$2,0,J$2+2,236,1),OFFSET(Import!$A$2,0,J$2,236,1),Circo1!J$3,Import_Communes,Circo1!$A78,Import_BV,Circo1!$B78)</f>
        <v>14</v>
      </c>
      <c r="K78" s="35">
        <f t="shared" ca="1" si="53"/>
        <v>0.15217391304347827</v>
      </c>
      <c r="L78" s="36">
        <f t="shared" ca="1" si="49"/>
        <v>0.32558139534883723</v>
      </c>
      <c r="M78" s="34">
        <f ca="1">SUMIFS(OFFSET(Import!$A$2,0,M$2+2,236,1),OFFSET(Import!$A$2,0,M$2,236,1),Circo1!M$3,Import_Communes,Circo1!$A78,Import_BV,Circo1!$B78)</f>
        <v>29</v>
      </c>
      <c r="N78" s="35">
        <f t="shared" ca="1" si="54"/>
        <v>0.31521739130434784</v>
      </c>
      <c r="O78" s="36">
        <f t="shared" ca="1" si="51"/>
        <v>0.67441860465116277</v>
      </c>
    </row>
    <row r="79" spans="1:15" x14ac:dyDescent="0.2">
      <c r="A79" s="31" t="s">
        <v>64</v>
      </c>
      <c r="B79" s="32">
        <v>3</v>
      </c>
      <c r="C79" s="32">
        <f>SUMIFS(Import_Inscrits,Import_Communes,Circo1!$A79,Import_BV,Circo1!$B79)</f>
        <v>44</v>
      </c>
      <c r="D79" s="32">
        <f>SUMIFS(Import_Abstention,Import_Communes,Circo1!$A79,Import_BV,Circo1!$B79)</f>
        <v>14</v>
      </c>
      <c r="E79" s="32">
        <f>SUMIFS(Import_Votants,Import_Communes,Circo1!$A79,Import_BV,Circo1!$B79)</f>
        <v>30</v>
      </c>
      <c r="F79" s="33">
        <f t="shared" si="52"/>
        <v>0.68181818181818177</v>
      </c>
      <c r="G79" s="32">
        <f>SUMIFS(Import_Blancs,Import_Communes,Circo1!$A79,Import_BV,Circo1!$B79)</f>
        <v>0</v>
      </c>
      <c r="H79" s="32">
        <f>SUMIFS(Imports_Nuls,Import_Communes,Circo1!$A79,Import_BV,Circo1!$B79)</f>
        <v>0</v>
      </c>
      <c r="I79" s="215">
        <f>SUMIFS(Import_Exprimés,Import_Communes,Circo1!$A79,Import_BV,Circo1!$B79)</f>
        <v>30</v>
      </c>
      <c r="J79" s="34">
        <f ca="1">SUMIFS(OFFSET(Import!$A$2,0,J$2+2,236,1),OFFSET(Import!$A$2,0,J$2,236,1),Circo1!J$3,Import_Communes,Circo1!$A79,Import_BV,Circo1!$B79)</f>
        <v>5</v>
      </c>
      <c r="K79" s="35">
        <f t="shared" ca="1" si="53"/>
        <v>0.11363636363636363</v>
      </c>
      <c r="L79" s="36">
        <f t="shared" ca="1" si="49"/>
        <v>0.16666666666666666</v>
      </c>
      <c r="M79" s="34">
        <f ca="1">SUMIFS(OFFSET(Import!$A$2,0,M$2+2,236,1),OFFSET(Import!$A$2,0,M$2,236,1),Circo1!M$3,Import_Communes,Circo1!$A79,Import_BV,Circo1!$B79)</f>
        <v>25</v>
      </c>
      <c r="N79" s="35">
        <f t="shared" ca="1" si="54"/>
        <v>0.56818181818181823</v>
      </c>
      <c r="O79" s="36">
        <f t="shared" ca="1" si="51"/>
        <v>0.83333333333333337</v>
      </c>
    </row>
    <row r="80" spans="1:15" s="224" customFormat="1" x14ac:dyDescent="0.2">
      <c r="A80" s="206" t="s">
        <v>112</v>
      </c>
      <c r="B80" s="207"/>
      <c r="C80" s="207">
        <f>SUM(C81:C95)</f>
        <v>19358</v>
      </c>
      <c r="D80" s="207">
        <f t="shared" ref="D80:E80" si="56">SUM(D81:D95)</f>
        <v>11904</v>
      </c>
      <c r="E80" s="207">
        <f t="shared" si="56"/>
        <v>7454</v>
      </c>
      <c r="F80" s="208">
        <f>E80/C80</f>
        <v>0.38506044012811241</v>
      </c>
      <c r="G80" s="207">
        <f t="shared" ref="G80:I80" si="57">SUM(G81:G95)</f>
        <v>219</v>
      </c>
      <c r="H80" s="207">
        <f t="shared" si="57"/>
        <v>217</v>
      </c>
      <c r="I80" s="216">
        <f t="shared" si="57"/>
        <v>7018</v>
      </c>
      <c r="J80" s="206">
        <f t="shared" ref="J80" ca="1" si="58">SUM(J81:J95)</f>
        <v>2180</v>
      </c>
      <c r="K80" s="208">
        <f t="shared" ca="1" si="53"/>
        <v>0.11261493955987188</v>
      </c>
      <c r="L80" s="209">
        <f t="shared" ca="1" si="49"/>
        <v>0.31062980906241094</v>
      </c>
      <c r="M80" s="206">
        <f t="shared" ref="M80" ca="1" si="59">SUM(M81:M95)</f>
        <v>4838</v>
      </c>
      <c r="N80" s="208">
        <f t="shared" ca="1" si="54"/>
        <v>0.24992251265626614</v>
      </c>
      <c r="O80" s="209">
        <f t="shared" ca="1" si="51"/>
        <v>0.68937019093758911</v>
      </c>
    </row>
    <row r="81" spans="1:15" x14ac:dyDescent="0.2">
      <c r="A81" s="31" t="s">
        <v>67</v>
      </c>
      <c r="B81" s="32">
        <v>1</v>
      </c>
      <c r="C81" s="32">
        <f>SUMIFS(Import_Inscrits,Import_Communes,Circo1!$A81,Import_BV,Circo1!$B81)</f>
        <v>1296</v>
      </c>
      <c r="D81" s="32">
        <f>SUMIFS(Import_Abstention,Import_Communes,Circo1!$A81,Import_BV,Circo1!$B81)</f>
        <v>844</v>
      </c>
      <c r="E81" s="32">
        <f>SUMIFS(Import_Votants,Import_Communes,Circo1!$A81,Import_BV,Circo1!$B81)</f>
        <v>452</v>
      </c>
      <c r="F81" s="33">
        <f t="shared" si="52"/>
        <v>0.34876543209876543</v>
      </c>
      <c r="G81" s="32">
        <f>SUMIFS(Import_Blancs,Import_Communes,Circo1!$A81,Import_BV,Circo1!$B81)</f>
        <v>14</v>
      </c>
      <c r="H81" s="32">
        <f>SUMIFS(Imports_Nuls,Import_Communes,Circo1!$A81,Import_BV,Circo1!$B81)</f>
        <v>10</v>
      </c>
      <c r="I81" s="215">
        <f>SUMIFS(Import_Exprimés,Import_Communes,Circo1!$A81,Import_BV,Circo1!$B81)</f>
        <v>428</v>
      </c>
      <c r="J81" s="34">
        <f ca="1">SUMIFS(OFFSET(Import!$A$2,0,J$2+2,236,1),OFFSET(Import!$A$2,0,J$2,236,1),Circo1!J$3,Import_Communes,Circo1!$A81,Import_BV,Circo1!$B81)</f>
        <v>105</v>
      </c>
      <c r="K81" s="35">
        <f t="shared" ca="1" si="53"/>
        <v>8.1018518518518517E-2</v>
      </c>
      <c r="L81" s="36">
        <f t="shared" ca="1" si="49"/>
        <v>0.24532710280373832</v>
      </c>
      <c r="M81" s="34">
        <f ca="1">SUMIFS(OFFSET(Import!$A$2,0,M$2+2,236,1),OFFSET(Import!$A$2,0,M$2,236,1),Circo1!M$3,Import_Communes,Circo1!$A81,Import_BV,Circo1!$B81)</f>
        <v>323</v>
      </c>
      <c r="N81" s="35">
        <f t="shared" ca="1" si="54"/>
        <v>0.24922839506172839</v>
      </c>
      <c r="O81" s="36">
        <f t="shared" ca="1" si="51"/>
        <v>0.75467289719626163</v>
      </c>
    </row>
    <row r="82" spans="1:15" x14ac:dyDescent="0.2">
      <c r="A82" s="31" t="s">
        <v>67</v>
      </c>
      <c r="B82" s="32">
        <v>2</v>
      </c>
      <c r="C82" s="32">
        <f>SUMIFS(Import_Inscrits,Import_Communes,Circo1!$A82,Import_BV,Circo1!$B82)</f>
        <v>1285</v>
      </c>
      <c r="D82" s="32">
        <f>SUMIFS(Import_Abstention,Import_Communes,Circo1!$A82,Import_BV,Circo1!$B82)</f>
        <v>794</v>
      </c>
      <c r="E82" s="32">
        <f>SUMIFS(Import_Votants,Import_Communes,Circo1!$A82,Import_BV,Circo1!$B82)</f>
        <v>491</v>
      </c>
      <c r="F82" s="33">
        <f t="shared" si="52"/>
        <v>0.38210116731517507</v>
      </c>
      <c r="G82" s="32">
        <f>SUMIFS(Import_Blancs,Import_Communes,Circo1!$A82,Import_BV,Circo1!$B82)</f>
        <v>13</v>
      </c>
      <c r="H82" s="32">
        <f>SUMIFS(Imports_Nuls,Import_Communes,Circo1!$A82,Import_BV,Circo1!$B82)</f>
        <v>9</v>
      </c>
      <c r="I82" s="215">
        <f>SUMIFS(Import_Exprimés,Import_Communes,Circo1!$A82,Import_BV,Circo1!$B82)</f>
        <v>469</v>
      </c>
      <c r="J82" s="34">
        <f ca="1">SUMIFS(OFFSET(Import!$A$2,0,J$2+2,236,1),OFFSET(Import!$A$2,0,J$2,236,1),Circo1!J$3,Import_Communes,Circo1!$A82,Import_BV,Circo1!$B82)</f>
        <v>152</v>
      </c>
      <c r="K82" s="35">
        <f t="shared" ca="1" si="53"/>
        <v>0.11828793774319066</v>
      </c>
      <c r="L82" s="36">
        <f t="shared" ca="1" si="49"/>
        <v>0.32409381663113007</v>
      </c>
      <c r="M82" s="34">
        <f ca="1">SUMIFS(OFFSET(Import!$A$2,0,M$2+2,236,1),OFFSET(Import!$A$2,0,M$2,236,1),Circo1!M$3,Import_Communes,Circo1!$A82,Import_BV,Circo1!$B82)</f>
        <v>317</v>
      </c>
      <c r="N82" s="35">
        <f t="shared" ca="1" si="54"/>
        <v>0.24669260700389106</v>
      </c>
      <c r="O82" s="36">
        <f t="shared" ca="1" si="51"/>
        <v>0.67590618336886998</v>
      </c>
    </row>
    <row r="83" spans="1:15" x14ac:dyDescent="0.2">
      <c r="A83" s="31" t="s">
        <v>67</v>
      </c>
      <c r="B83" s="32">
        <v>3</v>
      </c>
      <c r="C83" s="32">
        <f>SUMIFS(Import_Inscrits,Import_Communes,Circo1!$A83,Import_BV,Circo1!$B83)</f>
        <v>1040</v>
      </c>
      <c r="D83" s="32">
        <f>SUMIFS(Import_Abstention,Import_Communes,Circo1!$A83,Import_BV,Circo1!$B83)</f>
        <v>610</v>
      </c>
      <c r="E83" s="32">
        <f>SUMIFS(Import_Votants,Import_Communes,Circo1!$A83,Import_BV,Circo1!$B83)</f>
        <v>430</v>
      </c>
      <c r="F83" s="33">
        <f t="shared" si="52"/>
        <v>0.41346153846153844</v>
      </c>
      <c r="G83" s="32">
        <f>SUMIFS(Import_Blancs,Import_Communes,Circo1!$A83,Import_BV,Circo1!$B83)</f>
        <v>14</v>
      </c>
      <c r="H83" s="32">
        <f>SUMIFS(Imports_Nuls,Import_Communes,Circo1!$A83,Import_BV,Circo1!$B83)</f>
        <v>14</v>
      </c>
      <c r="I83" s="215">
        <f>SUMIFS(Import_Exprimés,Import_Communes,Circo1!$A83,Import_BV,Circo1!$B83)</f>
        <v>402</v>
      </c>
      <c r="J83" s="34">
        <f ca="1">SUMIFS(OFFSET(Import!$A$2,0,J$2+2,236,1),OFFSET(Import!$A$2,0,J$2,236,1),Circo1!J$3,Import_Communes,Circo1!$A83,Import_BV,Circo1!$B83)</f>
        <v>126</v>
      </c>
      <c r="K83" s="35">
        <f t="shared" ca="1" si="53"/>
        <v>0.12115384615384615</v>
      </c>
      <c r="L83" s="36">
        <f t="shared" ca="1" si="49"/>
        <v>0.31343283582089554</v>
      </c>
      <c r="M83" s="34">
        <f ca="1">SUMIFS(OFFSET(Import!$A$2,0,M$2+2,236,1),OFFSET(Import!$A$2,0,M$2,236,1),Circo1!M$3,Import_Communes,Circo1!$A83,Import_BV,Circo1!$B83)</f>
        <v>276</v>
      </c>
      <c r="N83" s="35">
        <f t="shared" ca="1" si="54"/>
        <v>0.26538461538461539</v>
      </c>
      <c r="O83" s="36">
        <f t="shared" ca="1" si="51"/>
        <v>0.68656716417910446</v>
      </c>
    </row>
    <row r="84" spans="1:15" x14ac:dyDescent="0.2">
      <c r="A84" s="31" t="s">
        <v>67</v>
      </c>
      <c r="B84" s="32">
        <v>4</v>
      </c>
      <c r="C84" s="32">
        <f>SUMIFS(Import_Inscrits,Import_Communes,Circo1!$A84,Import_BV,Circo1!$B84)</f>
        <v>1525</v>
      </c>
      <c r="D84" s="32">
        <f>SUMIFS(Import_Abstention,Import_Communes,Circo1!$A84,Import_BV,Circo1!$B84)</f>
        <v>985</v>
      </c>
      <c r="E84" s="32">
        <f>SUMIFS(Import_Votants,Import_Communes,Circo1!$A84,Import_BV,Circo1!$B84)</f>
        <v>540</v>
      </c>
      <c r="F84" s="33">
        <f t="shared" si="52"/>
        <v>0.35409836065573769</v>
      </c>
      <c r="G84" s="32">
        <f>SUMIFS(Import_Blancs,Import_Communes,Circo1!$A84,Import_BV,Circo1!$B84)</f>
        <v>17</v>
      </c>
      <c r="H84" s="32">
        <f>SUMIFS(Imports_Nuls,Import_Communes,Circo1!$A84,Import_BV,Circo1!$B84)</f>
        <v>22</v>
      </c>
      <c r="I84" s="215">
        <f>SUMIFS(Import_Exprimés,Import_Communes,Circo1!$A84,Import_BV,Circo1!$B84)</f>
        <v>501</v>
      </c>
      <c r="J84" s="34">
        <f ca="1">SUMIFS(OFFSET(Import!$A$2,0,J$2+2,236,1),OFFSET(Import!$A$2,0,J$2,236,1),Circo1!J$3,Import_Communes,Circo1!$A84,Import_BV,Circo1!$B84)</f>
        <v>188</v>
      </c>
      <c r="K84" s="35">
        <f t="shared" ca="1" si="53"/>
        <v>0.12327868852459016</v>
      </c>
      <c r="L84" s="36">
        <f t="shared" ca="1" si="49"/>
        <v>0.37524950099800397</v>
      </c>
      <c r="M84" s="34">
        <f ca="1">SUMIFS(OFFSET(Import!$A$2,0,M$2+2,236,1),OFFSET(Import!$A$2,0,M$2,236,1),Circo1!M$3,Import_Communes,Circo1!$A84,Import_BV,Circo1!$B84)</f>
        <v>313</v>
      </c>
      <c r="N84" s="35">
        <f t="shared" ca="1" si="54"/>
        <v>0.20524590163934425</v>
      </c>
      <c r="O84" s="36">
        <f t="shared" ca="1" si="51"/>
        <v>0.62475049900199597</v>
      </c>
    </row>
    <row r="85" spans="1:15" x14ac:dyDescent="0.2">
      <c r="A85" s="31" t="s">
        <v>67</v>
      </c>
      <c r="B85" s="32">
        <v>5</v>
      </c>
      <c r="C85" s="32">
        <f>SUMIFS(Import_Inscrits,Import_Communes,Circo1!$A85,Import_BV,Circo1!$B85)</f>
        <v>1120</v>
      </c>
      <c r="D85" s="32">
        <f>SUMIFS(Import_Abstention,Import_Communes,Circo1!$A85,Import_BV,Circo1!$B85)</f>
        <v>690</v>
      </c>
      <c r="E85" s="32">
        <f>SUMIFS(Import_Votants,Import_Communes,Circo1!$A85,Import_BV,Circo1!$B85)</f>
        <v>430</v>
      </c>
      <c r="F85" s="33">
        <f t="shared" si="52"/>
        <v>0.38392857142857145</v>
      </c>
      <c r="G85" s="32">
        <f>SUMIFS(Import_Blancs,Import_Communes,Circo1!$A85,Import_BV,Circo1!$B85)</f>
        <v>13</v>
      </c>
      <c r="H85" s="32">
        <f>SUMIFS(Imports_Nuls,Import_Communes,Circo1!$A85,Import_BV,Circo1!$B85)</f>
        <v>10</v>
      </c>
      <c r="I85" s="215">
        <f>SUMIFS(Import_Exprimés,Import_Communes,Circo1!$A85,Import_BV,Circo1!$B85)</f>
        <v>407</v>
      </c>
      <c r="J85" s="34">
        <f ca="1">SUMIFS(OFFSET(Import!$A$2,0,J$2+2,236,1),OFFSET(Import!$A$2,0,J$2,236,1),Circo1!J$3,Import_Communes,Circo1!$A85,Import_BV,Circo1!$B85)</f>
        <v>126</v>
      </c>
      <c r="K85" s="35">
        <f t="shared" ca="1" si="53"/>
        <v>0.1125</v>
      </c>
      <c r="L85" s="36">
        <f t="shared" ca="1" si="49"/>
        <v>0.30958230958230959</v>
      </c>
      <c r="M85" s="34">
        <f ca="1">SUMIFS(OFFSET(Import!$A$2,0,M$2+2,236,1),OFFSET(Import!$A$2,0,M$2,236,1),Circo1!M$3,Import_Communes,Circo1!$A85,Import_BV,Circo1!$B85)</f>
        <v>281</v>
      </c>
      <c r="N85" s="35">
        <f t="shared" ca="1" si="54"/>
        <v>0.25089285714285714</v>
      </c>
      <c r="O85" s="36">
        <f t="shared" ca="1" si="51"/>
        <v>0.69041769041769041</v>
      </c>
    </row>
    <row r="86" spans="1:15" x14ac:dyDescent="0.2">
      <c r="A86" s="31" t="s">
        <v>67</v>
      </c>
      <c r="B86" s="32">
        <v>6</v>
      </c>
      <c r="C86" s="32">
        <f>SUMIFS(Import_Inscrits,Import_Communes,Circo1!$A86,Import_BV,Circo1!$B86)</f>
        <v>1298</v>
      </c>
      <c r="D86" s="32">
        <f>SUMIFS(Import_Abstention,Import_Communes,Circo1!$A86,Import_BV,Circo1!$B86)</f>
        <v>785</v>
      </c>
      <c r="E86" s="32">
        <f>SUMIFS(Import_Votants,Import_Communes,Circo1!$A86,Import_BV,Circo1!$B86)</f>
        <v>513</v>
      </c>
      <c r="F86" s="33">
        <f t="shared" si="52"/>
        <v>0.39522342064714944</v>
      </c>
      <c r="G86" s="32">
        <f>SUMIFS(Import_Blancs,Import_Communes,Circo1!$A86,Import_BV,Circo1!$B86)</f>
        <v>12</v>
      </c>
      <c r="H86" s="32">
        <f>SUMIFS(Imports_Nuls,Import_Communes,Circo1!$A86,Import_BV,Circo1!$B86)</f>
        <v>7</v>
      </c>
      <c r="I86" s="215">
        <f>SUMIFS(Import_Exprimés,Import_Communes,Circo1!$A86,Import_BV,Circo1!$B86)</f>
        <v>494</v>
      </c>
      <c r="J86" s="34">
        <f ca="1">SUMIFS(OFFSET(Import!$A$2,0,J$2+2,236,1),OFFSET(Import!$A$2,0,J$2,236,1),Circo1!J$3,Import_Communes,Circo1!$A86,Import_BV,Circo1!$B86)</f>
        <v>114</v>
      </c>
      <c r="K86" s="35">
        <f t="shared" ca="1" si="53"/>
        <v>8.7827426810477657E-2</v>
      </c>
      <c r="L86" s="36">
        <f t="shared" ca="1" si="49"/>
        <v>0.23076923076923078</v>
      </c>
      <c r="M86" s="34">
        <f ca="1">SUMIFS(OFFSET(Import!$A$2,0,M$2+2,236,1),OFFSET(Import!$A$2,0,M$2,236,1),Circo1!M$3,Import_Communes,Circo1!$A86,Import_BV,Circo1!$B86)</f>
        <v>380</v>
      </c>
      <c r="N86" s="35">
        <f t="shared" ca="1" si="54"/>
        <v>0.29275808936825887</v>
      </c>
      <c r="O86" s="36">
        <f t="shared" ca="1" si="51"/>
        <v>0.76923076923076927</v>
      </c>
    </row>
    <row r="87" spans="1:15" x14ac:dyDescent="0.2">
      <c r="A87" s="31" t="s">
        <v>67</v>
      </c>
      <c r="B87" s="32">
        <v>7</v>
      </c>
      <c r="C87" s="32">
        <f>SUMIFS(Import_Inscrits,Import_Communes,Circo1!$A87,Import_BV,Circo1!$B87)</f>
        <v>1271</v>
      </c>
      <c r="D87" s="32">
        <f>SUMIFS(Import_Abstention,Import_Communes,Circo1!$A87,Import_BV,Circo1!$B87)</f>
        <v>658</v>
      </c>
      <c r="E87" s="32">
        <f>SUMIFS(Import_Votants,Import_Communes,Circo1!$A87,Import_BV,Circo1!$B87)</f>
        <v>613</v>
      </c>
      <c r="F87" s="33">
        <f t="shared" si="52"/>
        <v>0.48229740361919748</v>
      </c>
      <c r="G87" s="32">
        <f>SUMIFS(Import_Blancs,Import_Communes,Circo1!$A87,Import_BV,Circo1!$B87)</f>
        <v>17</v>
      </c>
      <c r="H87" s="32">
        <f>SUMIFS(Imports_Nuls,Import_Communes,Circo1!$A87,Import_BV,Circo1!$B87)</f>
        <v>28</v>
      </c>
      <c r="I87" s="215">
        <f>SUMIFS(Import_Exprimés,Import_Communes,Circo1!$A87,Import_BV,Circo1!$B87)</f>
        <v>568</v>
      </c>
      <c r="J87" s="34">
        <f ca="1">SUMIFS(OFFSET(Import!$A$2,0,J$2+2,236,1),OFFSET(Import!$A$2,0,J$2,236,1),Circo1!J$3,Import_Communes,Circo1!$A87,Import_BV,Circo1!$B87)</f>
        <v>206</v>
      </c>
      <c r="K87" s="35">
        <f t="shared" ca="1" si="53"/>
        <v>0.16207710464201416</v>
      </c>
      <c r="L87" s="36">
        <f t="shared" ca="1" si="49"/>
        <v>0.36267605633802819</v>
      </c>
      <c r="M87" s="34">
        <f ca="1">SUMIFS(OFFSET(Import!$A$2,0,M$2+2,236,1),OFFSET(Import!$A$2,0,M$2,236,1),Circo1!M$3,Import_Communes,Circo1!$A87,Import_BV,Circo1!$B87)</f>
        <v>362</v>
      </c>
      <c r="N87" s="35">
        <f t="shared" ca="1" si="54"/>
        <v>0.28481510621557826</v>
      </c>
      <c r="O87" s="36">
        <f t="shared" ca="1" si="51"/>
        <v>0.63732394366197187</v>
      </c>
    </row>
    <row r="88" spans="1:15" x14ac:dyDescent="0.2">
      <c r="A88" s="31" t="s">
        <v>67</v>
      </c>
      <c r="B88" s="32">
        <v>8</v>
      </c>
      <c r="C88" s="32">
        <f>SUMIFS(Import_Inscrits,Import_Communes,Circo1!$A88,Import_BV,Circo1!$B88)</f>
        <v>1079</v>
      </c>
      <c r="D88" s="32">
        <f>SUMIFS(Import_Abstention,Import_Communes,Circo1!$A88,Import_BV,Circo1!$B88)</f>
        <v>656</v>
      </c>
      <c r="E88" s="32">
        <f>SUMIFS(Import_Votants,Import_Communes,Circo1!$A88,Import_BV,Circo1!$B88)</f>
        <v>423</v>
      </c>
      <c r="F88" s="33">
        <f t="shared" si="52"/>
        <v>0.39202965708989806</v>
      </c>
      <c r="G88" s="32">
        <f>SUMIFS(Import_Blancs,Import_Communes,Circo1!$A88,Import_BV,Circo1!$B88)</f>
        <v>19</v>
      </c>
      <c r="H88" s="32">
        <f>SUMIFS(Imports_Nuls,Import_Communes,Circo1!$A88,Import_BV,Circo1!$B88)</f>
        <v>15</v>
      </c>
      <c r="I88" s="215">
        <f>SUMIFS(Import_Exprimés,Import_Communes,Circo1!$A88,Import_BV,Circo1!$B88)</f>
        <v>389</v>
      </c>
      <c r="J88" s="34">
        <f ca="1">SUMIFS(OFFSET(Import!$A$2,0,J$2+2,236,1),OFFSET(Import!$A$2,0,J$2,236,1),Circo1!J$3,Import_Communes,Circo1!$A88,Import_BV,Circo1!$B88)</f>
        <v>132</v>
      </c>
      <c r="K88" s="35">
        <f t="shared" ca="1" si="53"/>
        <v>0.12233549582947173</v>
      </c>
      <c r="L88" s="36">
        <f t="shared" ca="1" si="49"/>
        <v>0.33933161953727509</v>
      </c>
      <c r="M88" s="34">
        <f ca="1">SUMIFS(OFFSET(Import!$A$2,0,M$2+2,236,1),OFFSET(Import!$A$2,0,M$2,236,1),Circo1!M$3,Import_Communes,Circo1!$A88,Import_BV,Circo1!$B88)</f>
        <v>257</v>
      </c>
      <c r="N88" s="35">
        <f t="shared" ca="1" si="54"/>
        <v>0.23818350324374421</v>
      </c>
      <c r="O88" s="36">
        <f t="shared" ca="1" si="51"/>
        <v>0.66066838046272491</v>
      </c>
    </row>
    <row r="89" spans="1:15" x14ac:dyDescent="0.2">
      <c r="A89" s="31" t="s">
        <v>67</v>
      </c>
      <c r="B89" s="32">
        <v>9</v>
      </c>
      <c r="C89" s="32">
        <f>SUMIFS(Import_Inscrits,Import_Communes,Circo1!$A89,Import_BV,Circo1!$B89)</f>
        <v>1090</v>
      </c>
      <c r="D89" s="32">
        <f>SUMIFS(Import_Abstention,Import_Communes,Circo1!$A89,Import_BV,Circo1!$B89)</f>
        <v>573</v>
      </c>
      <c r="E89" s="32">
        <f>SUMIFS(Import_Votants,Import_Communes,Circo1!$A89,Import_BV,Circo1!$B89)</f>
        <v>517</v>
      </c>
      <c r="F89" s="33">
        <f t="shared" si="52"/>
        <v>0.47431192660550459</v>
      </c>
      <c r="G89" s="32">
        <f>SUMIFS(Import_Blancs,Import_Communes,Circo1!$A89,Import_BV,Circo1!$B89)</f>
        <v>12</v>
      </c>
      <c r="H89" s="32">
        <f>SUMIFS(Imports_Nuls,Import_Communes,Circo1!$A89,Import_BV,Circo1!$B89)</f>
        <v>17</v>
      </c>
      <c r="I89" s="215">
        <f>SUMIFS(Import_Exprimés,Import_Communes,Circo1!$A89,Import_BV,Circo1!$B89)</f>
        <v>488</v>
      </c>
      <c r="J89" s="34">
        <f ca="1">SUMIFS(OFFSET(Import!$A$2,0,J$2+2,236,1),OFFSET(Import!$A$2,0,J$2,236,1),Circo1!J$3,Import_Communes,Circo1!$A89,Import_BV,Circo1!$B89)</f>
        <v>208</v>
      </c>
      <c r="K89" s="35">
        <f t="shared" ca="1" si="53"/>
        <v>0.19082568807339451</v>
      </c>
      <c r="L89" s="36">
        <f t="shared" ca="1" si="49"/>
        <v>0.42622950819672129</v>
      </c>
      <c r="M89" s="34">
        <f ca="1">SUMIFS(OFFSET(Import!$A$2,0,M$2+2,236,1),OFFSET(Import!$A$2,0,M$2,236,1),Circo1!M$3,Import_Communes,Circo1!$A89,Import_BV,Circo1!$B89)</f>
        <v>280</v>
      </c>
      <c r="N89" s="35">
        <f t="shared" ca="1" si="54"/>
        <v>0.25688073394495414</v>
      </c>
      <c r="O89" s="36">
        <f t="shared" ca="1" si="51"/>
        <v>0.57377049180327866</v>
      </c>
    </row>
    <row r="90" spans="1:15" x14ac:dyDescent="0.2">
      <c r="A90" s="31" t="s">
        <v>67</v>
      </c>
      <c r="B90" s="32">
        <v>10</v>
      </c>
      <c r="C90" s="32">
        <f>SUMIFS(Import_Inscrits,Import_Communes,Circo1!$A90,Import_BV,Circo1!$B90)</f>
        <v>1465</v>
      </c>
      <c r="D90" s="32">
        <f>SUMIFS(Import_Abstention,Import_Communes,Circo1!$A90,Import_BV,Circo1!$B90)</f>
        <v>916</v>
      </c>
      <c r="E90" s="32">
        <f>SUMIFS(Import_Votants,Import_Communes,Circo1!$A90,Import_BV,Circo1!$B90)</f>
        <v>549</v>
      </c>
      <c r="F90" s="33">
        <f t="shared" si="52"/>
        <v>0.37474402730375428</v>
      </c>
      <c r="G90" s="32">
        <f>SUMIFS(Import_Blancs,Import_Communes,Circo1!$A90,Import_BV,Circo1!$B90)</f>
        <v>16</v>
      </c>
      <c r="H90" s="32">
        <f>SUMIFS(Imports_Nuls,Import_Communes,Circo1!$A90,Import_BV,Circo1!$B90)</f>
        <v>15</v>
      </c>
      <c r="I90" s="215">
        <f>SUMIFS(Import_Exprimés,Import_Communes,Circo1!$A90,Import_BV,Circo1!$B90)</f>
        <v>518</v>
      </c>
      <c r="J90" s="34">
        <f ca="1">SUMIFS(OFFSET(Import!$A$2,0,J$2+2,236,1),OFFSET(Import!$A$2,0,J$2,236,1),Circo1!J$3,Import_Communes,Circo1!$A90,Import_BV,Circo1!$B90)</f>
        <v>183</v>
      </c>
      <c r="K90" s="35">
        <f t="shared" ca="1" si="53"/>
        <v>0.12491467576791809</v>
      </c>
      <c r="L90" s="36">
        <f t="shared" ca="1" si="49"/>
        <v>0.3532818532818533</v>
      </c>
      <c r="M90" s="34">
        <f ca="1">SUMIFS(OFFSET(Import!$A$2,0,M$2+2,236,1),OFFSET(Import!$A$2,0,M$2,236,1),Circo1!M$3,Import_Communes,Circo1!$A90,Import_BV,Circo1!$B90)</f>
        <v>335</v>
      </c>
      <c r="N90" s="35">
        <f t="shared" ca="1" si="54"/>
        <v>0.22866894197952217</v>
      </c>
      <c r="O90" s="36">
        <f t="shared" ca="1" si="51"/>
        <v>0.64671814671814676</v>
      </c>
    </row>
    <row r="91" spans="1:15" x14ac:dyDescent="0.2">
      <c r="A91" s="31" t="s">
        <v>67</v>
      </c>
      <c r="B91" s="32">
        <v>11</v>
      </c>
      <c r="C91" s="32">
        <f>SUMIFS(Import_Inscrits,Import_Communes,Circo1!$A91,Import_BV,Circo1!$B91)</f>
        <v>1405</v>
      </c>
      <c r="D91" s="32">
        <f>SUMIFS(Import_Abstention,Import_Communes,Circo1!$A91,Import_BV,Circo1!$B91)</f>
        <v>787</v>
      </c>
      <c r="E91" s="32">
        <f>SUMIFS(Import_Votants,Import_Communes,Circo1!$A91,Import_BV,Circo1!$B91)</f>
        <v>618</v>
      </c>
      <c r="F91" s="33">
        <f t="shared" si="52"/>
        <v>0.4398576512455516</v>
      </c>
      <c r="G91" s="32">
        <f>SUMIFS(Import_Blancs,Import_Communes,Circo1!$A91,Import_BV,Circo1!$B91)</f>
        <v>15</v>
      </c>
      <c r="H91" s="32">
        <f>SUMIFS(Imports_Nuls,Import_Communes,Circo1!$A91,Import_BV,Circo1!$B91)</f>
        <v>23</v>
      </c>
      <c r="I91" s="215">
        <f>SUMIFS(Import_Exprimés,Import_Communes,Circo1!$A91,Import_BV,Circo1!$B91)</f>
        <v>580</v>
      </c>
      <c r="J91" s="34">
        <f ca="1">SUMIFS(OFFSET(Import!$A$2,0,J$2+2,236,1),OFFSET(Import!$A$2,0,J$2,236,1),Circo1!J$3,Import_Communes,Circo1!$A91,Import_BV,Circo1!$B91)</f>
        <v>177</v>
      </c>
      <c r="K91" s="35">
        <f t="shared" ca="1" si="53"/>
        <v>0.12597864768683273</v>
      </c>
      <c r="L91" s="36">
        <f t="shared" ca="1" si="49"/>
        <v>0.30517241379310345</v>
      </c>
      <c r="M91" s="34">
        <f ca="1">SUMIFS(OFFSET(Import!$A$2,0,M$2+2,236,1),OFFSET(Import!$A$2,0,M$2,236,1),Circo1!M$3,Import_Communes,Circo1!$A91,Import_BV,Circo1!$B91)</f>
        <v>403</v>
      </c>
      <c r="N91" s="35">
        <f t="shared" ca="1" si="54"/>
        <v>0.28683274021352312</v>
      </c>
      <c r="O91" s="36">
        <f t="shared" ca="1" si="51"/>
        <v>0.69482758620689655</v>
      </c>
    </row>
    <row r="92" spans="1:15" x14ac:dyDescent="0.2">
      <c r="A92" s="31" t="s">
        <v>67</v>
      </c>
      <c r="B92" s="32">
        <v>12</v>
      </c>
      <c r="C92" s="32">
        <f>SUMIFS(Import_Inscrits,Import_Communes,Circo1!$A92,Import_BV,Circo1!$B92)</f>
        <v>1491</v>
      </c>
      <c r="D92" s="32">
        <f>SUMIFS(Import_Abstention,Import_Communes,Circo1!$A92,Import_BV,Circo1!$B92)</f>
        <v>1018</v>
      </c>
      <c r="E92" s="32">
        <f>SUMIFS(Import_Votants,Import_Communes,Circo1!$A92,Import_BV,Circo1!$B92)</f>
        <v>473</v>
      </c>
      <c r="F92" s="33">
        <f t="shared" si="52"/>
        <v>0.31723675385647215</v>
      </c>
      <c r="G92" s="32">
        <f>SUMIFS(Import_Blancs,Import_Communes,Circo1!$A92,Import_BV,Circo1!$B92)</f>
        <v>10</v>
      </c>
      <c r="H92" s="32">
        <f>SUMIFS(Imports_Nuls,Import_Communes,Circo1!$A92,Import_BV,Circo1!$B92)</f>
        <v>9</v>
      </c>
      <c r="I92" s="215">
        <f>SUMIFS(Import_Exprimés,Import_Communes,Circo1!$A92,Import_BV,Circo1!$B92)</f>
        <v>454</v>
      </c>
      <c r="J92" s="34">
        <f ca="1">SUMIFS(OFFSET(Import!$A$2,0,J$2+2,236,1),OFFSET(Import!$A$2,0,J$2,236,1),Circo1!J$3,Import_Communes,Circo1!$A92,Import_BV,Circo1!$B92)</f>
        <v>110</v>
      </c>
      <c r="K92" s="35">
        <f t="shared" ca="1" si="53"/>
        <v>7.3775989268947018E-2</v>
      </c>
      <c r="L92" s="36">
        <f t="shared" ca="1" si="49"/>
        <v>0.24229074889867841</v>
      </c>
      <c r="M92" s="34">
        <f ca="1">SUMIFS(OFFSET(Import!$A$2,0,M$2+2,236,1),OFFSET(Import!$A$2,0,M$2,236,1),Circo1!M$3,Import_Communes,Circo1!$A92,Import_BV,Circo1!$B92)</f>
        <v>344</v>
      </c>
      <c r="N92" s="35">
        <f t="shared" ca="1" si="54"/>
        <v>0.2307176391683434</v>
      </c>
      <c r="O92" s="36">
        <f t="shared" ca="1" si="51"/>
        <v>0.75770925110132159</v>
      </c>
    </row>
    <row r="93" spans="1:15" x14ac:dyDescent="0.2">
      <c r="A93" s="31" t="s">
        <v>67</v>
      </c>
      <c r="B93" s="32">
        <v>13</v>
      </c>
      <c r="C93" s="32">
        <f>SUMIFS(Import_Inscrits,Import_Communes,Circo1!$A93,Import_BV,Circo1!$B93)</f>
        <v>1062</v>
      </c>
      <c r="D93" s="32">
        <f>SUMIFS(Import_Abstention,Import_Communes,Circo1!$A93,Import_BV,Circo1!$B93)</f>
        <v>739</v>
      </c>
      <c r="E93" s="32">
        <f>SUMIFS(Import_Votants,Import_Communes,Circo1!$A93,Import_BV,Circo1!$B93)</f>
        <v>323</v>
      </c>
      <c r="F93" s="33">
        <f t="shared" si="52"/>
        <v>0.30414312617702449</v>
      </c>
      <c r="G93" s="32">
        <f>SUMIFS(Import_Blancs,Import_Communes,Circo1!$A93,Import_BV,Circo1!$B93)</f>
        <v>10</v>
      </c>
      <c r="H93" s="32">
        <f>SUMIFS(Imports_Nuls,Import_Communes,Circo1!$A93,Import_BV,Circo1!$B93)</f>
        <v>8</v>
      </c>
      <c r="I93" s="215">
        <f>SUMIFS(Import_Exprimés,Import_Communes,Circo1!$A93,Import_BV,Circo1!$B93)</f>
        <v>305</v>
      </c>
      <c r="J93" s="34">
        <f ca="1">SUMIFS(OFFSET(Import!$A$2,0,J$2+2,236,1),OFFSET(Import!$A$2,0,J$2,236,1),Circo1!J$3,Import_Communes,Circo1!$A93,Import_BV,Circo1!$B93)</f>
        <v>65</v>
      </c>
      <c r="K93" s="35">
        <f t="shared" ca="1" si="53"/>
        <v>6.120527306967985E-2</v>
      </c>
      <c r="L93" s="36">
        <f t="shared" ca="1" si="49"/>
        <v>0.21311475409836064</v>
      </c>
      <c r="M93" s="34">
        <f ca="1">SUMIFS(OFFSET(Import!$A$2,0,M$2+2,236,1),OFFSET(Import!$A$2,0,M$2,236,1),Circo1!M$3,Import_Communes,Circo1!$A93,Import_BV,Circo1!$B93)</f>
        <v>240</v>
      </c>
      <c r="N93" s="35">
        <f t="shared" ca="1" si="54"/>
        <v>0.22598870056497175</v>
      </c>
      <c r="O93" s="36">
        <f t="shared" ca="1" si="51"/>
        <v>0.78688524590163933</v>
      </c>
    </row>
    <row r="94" spans="1:15" x14ac:dyDescent="0.2">
      <c r="A94" s="31" t="s">
        <v>67</v>
      </c>
      <c r="B94" s="32">
        <v>14</v>
      </c>
      <c r="C94" s="32">
        <f>SUMIFS(Import_Inscrits,Import_Communes,Circo1!$A94,Import_BV,Circo1!$B94)</f>
        <v>1490</v>
      </c>
      <c r="D94" s="32">
        <f>SUMIFS(Import_Abstention,Import_Communes,Circo1!$A94,Import_BV,Circo1!$B94)</f>
        <v>952</v>
      </c>
      <c r="E94" s="32">
        <f>SUMIFS(Import_Votants,Import_Communes,Circo1!$A94,Import_BV,Circo1!$B94)</f>
        <v>538</v>
      </c>
      <c r="F94" s="33">
        <f t="shared" si="52"/>
        <v>0.36107382550335571</v>
      </c>
      <c r="G94" s="32">
        <f>SUMIFS(Import_Blancs,Import_Communes,Circo1!$A94,Import_BV,Circo1!$B94)</f>
        <v>14</v>
      </c>
      <c r="H94" s="32">
        <f>SUMIFS(Imports_Nuls,Import_Communes,Circo1!$A94,Import_BV,Circo1!$B94)</f>
        <v>18</v>
      </c>
      <c r="I94" s="215">
        <f>SUMIFS(Import_Exprimés,Import_Communes,Circo1!$A94,Import_BV,Circo1!$B94)</f>
        <v>506</v>
      </c>
      <c r="J94" s="34">
        <f ca="1">SUMIFS(OFFSET(Import!$A$2,0,J$2+2,236,1),OFFSET(Import!$A$2,0,J$2,236,1),Circo1!J$3,Import_Communes,Circo1!$A94,Import_BV,Circo1!$B94)</f>
        <v>145</v>
      </c>
      <c r="K94" s="35">
        <f t="shared" ca="1" si="53"/>
        <v>9.7315436241610737E-2</v>
      </c>
      <c r="L94" s="36">
        <f t="shared" ca="1" si="49"/>
        <v>0.2865612648221344</v>
      </c>
      <c r="M94" s="34">
        <f ca="1">SUMIFS(OFFSET(Import!$A$2,0,M$2+2,236,1),OFFSET(Import!$A$2,0,M$2,236,1),Circo1!M$3,Import_Communes,Circo1!$A94,Import_BV,Circo1!$B94)</f>
        <v>361</v>
      </c>
      <c r="N94" s="35">
        <f t="shared" ca="1" si="54"/>
        <v>0.24228187919463087</v>
      </c>
      <c r="O94" s="36">
        <f t="shared" ca="1" si="51"/>
        <v>0.7134387351778656</v>
      </c>
    </row>
    <row r="95" spans="1:15" x14ac:dyDescent="0.2">
      <c r="A95" s="31" t="s">
        <v>67</v>
      </c>
      <c r="B95" s="32">
        <v>15</v>
      </c>
      <c r="C95" s="32">
        <f>SUMIFS(Import_Inscrits,Import_Communes,Circo1!$A95,Import_BV,Circo1!$B95)</f>
        <v>1441</v>
      </c>
      <c r="D95" s="32">
        <f>SUMIFS(Import_Abstention,Import_Communes,Circo1!$A95,Import_BV,Circo1!$B95)</f>
        <v>897</v>
      </c>
      <c r="E95" s="32">
        <f>SUMIFS(Import_Votants,Import_Communes,Circo1!$A95,Import_BV,Circo1!$B95)</f>
        <v>544</v>
      </c>
      <c r="F95" s="33">
        <f t="shared" si="52"/>
        <v>0.37751561415683554</v>
      </c>
      <c r="G95" s="32">
        <f>SUMIFS(Import_Blancs,Import_Communes,Circo1!$A95,Import_BV,Circo1!$B95)</f>
        <v>23</v>
      </c>
      <c r="H95" s="32">
        <f>SUMIFS(Imports_Nuls,Import_Communes,Circo1!$A95,Import_BV,Circo1!$B95)</f>
        <v>12</v>
      </c>
      <c r="I95" s="215">
        <f>SUMIFS(Import_Exprimés,Import_Communes,Circo1!$A95,Import_BV,Circo1!$B95)</f>
        <v>509</v>
      </c>
      <c r="J95" s="34">
        <f ca="1">SUMIFS(OFFSET(Import!$A$2,0,J$2+2,236,1),OFFSET(Import!$A$2,0,J$2,236,1),Circo1!J$3,Import_Communes,Circo1!$A95,Import_BV,Circo1!$B95)</f>
        <v>143</v>
      </c>
      <c r="K95" s="35">
        <f t="shared" ca="1" si="53"/>
        <v>9.9236641221374045E-2</v>
      </c>
      <c r="L95" s="36">
        <f t="shared" ca="1" si="49"/>
        <v>0.28094302554027506</v>
      </c>
      <c r="M95" s="34">
        <f ca="1">SUMIFS(OFFSET(Import!$A$2,0,M$2+2,236,1),OFFSET(Import!$A$2,0,M$2,236,1),Circo1!M$3,Import_Communes,Circo1!$A95,Import_BV,Circo1!$B95)</f>
        <v>366</v>
      </c>
      <c r="N95" s="35">
        <f t="shared" ca="1" si="54"/>
        <v>0.25399028452463568</v>
      </c>
      <c r="O95" s="36">
        <f t="shared" ca="1" si="51"/>
        <v>0.71905697445972494</v>
      </c>
    </row>
    <row r="96" spans="1:15" s="224" customFormat="1" x14ac:dyDescent="0.2">
      <c r="A96" s="206" t="s">
        <v>113</v>
      </c>
      <c r="B96" s="207"/>
      <c r="C96" s="207">
        <f>SUM(C97:C106)</f>
        <v>11083</v>
      </c>
      <c r="D96" s="207">
        <f t="shared" ref="D96:E96" si="60">SUM(D97:D106)</f>
        <v>6323</v>
      </c>
      <c r="E96" s="207">
        <f t="shared" si="60"/>
        <v>4760</v>
      </c>
      <c r="F96" s="208">
        <f>E96/C96</f>
        <v>0.42948660110078496</v>
      </c>
      <c r="G96" s="207">
        <f>SUM(G97:G106)</f>
        <v>102</v>
      </c>
      <c r="H96" s="207">
        <f t="shared" ref="H96:I96" si="61">SUM(H97:H106)</f>
        <v>97</v>
      </c>
      <c r="I96" s="216">
        <f t="shared" si="61"/>
        <v>4561</v>
      </c>
      <c r="J96" s="206">
        <f t="shared" ref="J96" ca="1" si="62">SUM(J97:J106)</f>
        <v>1164</v>
      </c>
      <c r="K96" s="208">
        <f t="shared" ca="1" si="53"/>
        <v>0.10502571505909952</v>
      </c>
      <c r="L96" s="209">
        <f t="shared" ca="1" si="49"/>
        <v>0.25520719140539355</v>
      </c>
      <c r="M96" s="206">
        <f t="shared" ref="M96" ca="1" si="63">SUM(M97:M106)</f>
        <v>3397</v>
      </c>
      <c r="N96" s="208">
        <f t="shared" ca="1" si="54"/>
        <v>0.30650545881079128</v>
      </c>
      <c r="O96" s="209">
        <f t="shared" ca="1" si="51"/>
        <v>0.74479280859460639</v>
      </c>
    </row>
    <row r="97" spans="1:15" x14ac:dyDescent="0.2">
      <c r="A97" s="31" t="s">
        <v>68</v>
      </c>
      <c r="B97" s="32">
        <v>1</v>
      </c>
      <c r="C97" s="32">
        <f>SUMIFS(Import_Inscrits,Import_Communes,Circo1!$A97,Import_BV,Circo1!$B97)</f>
        <v>1186</v>
      </c>
      <c r="D97" s="32">
        <f>SUMIFS(Import_Abstention,Import_Communes,Circo1!$A97,Import_BV,Circo1!$B97)</f>
        <v>692</v>
      </c>
      <c r="E97" s="32">
        <f>SUMIFS(Import_Votants,Import_Communes,Circo1!$A97,Import_BV,Circo1!$B97)</f>
        <v>494</v>
      </c>
      <c r="F97" s="33">
        <f t="shared" si="52"/>
        <v>0.41652613827993257</v>
      </c>
      <c r="G97" s="32">
        <f>SUMIFS(Import_Blancs,Import_Communes,Circo1!$A97,Import_BV,Circo1!$B97)</f>
        <v>7</v>
      </c>
      <c r="H97" s="32">
        <f>SUMIFS(Imports_Nuls,Import_Communes,Circo1!$A97,Import_BV,Circo1!$B97)</f>
        <v>10</v>
      </c>
      <c r="I97" s="215">
        <f>SUMIFS(Import_Exprimés,Import_Communes,Circo1!$A97,Import_BV,Circo1!$B97)</f>
        <v>477</v>
      </c>
      <c r="J97" s="34">
        <f ca="1">SUMIFS(OFFSET(Import!$A$2,0,J$2+2,236,1),OFFSET(Import!$A$2,0,J$2,236,1),Circo1!J$3,Import_Communes,Circo1!$A97,Import_BV,Circo1!$B97)</f>
        <v>139</v>
      </c>
      <c r="K97" s="35">
        <f t="shared" ca="1" si="53"/>
        <v>0.11720067453625632</v>
      </c>
      <c r="L97" s="36">
        <f t="shared" ca="1" si="49"/>
        <v>0.29140461215932911</v>
      </c>
      <c r="M97" s="34">
        <f ca="1">SUMIFS(OFFSET(Import!$A$2,0,M$2+2,236,1),OFFSET(Import!$A$2,0,M$2,236,1),Circo1!M$3,Import_Communes,Circo1!$A97,Import_BV,Circo1!$B97)</f>
        <v>338</v>
      </c>
      <c r="N97" s="35">
        <f t="shared" ca="1" si="54"/>
        <v>0.28499156829679595</v>
      </c>
      <c r="O97" s="36">
        <f t="shared" ca="1" si="51"/>
        <v>0.70859538784067089</v>
      </c>
    </row>
    <row r="98" spans="1:15" x14ac:dyDescent="0.2">
      <c r="A98" s="31" t="s">
        <v>68</v>
      </c>
      <c r="B98" s="32">
        <v>2</v>
      </c>
      <c r="C98" s="32">
        <f>SUMIFS(Import_Inscrits,Import_Communes,Circo1!$A98,Import_BV,Circo1!$B98)</f>
        <v>1051</v>
      </c>
      <c r="D98" s="32">
        <f>SUMIFS(Import_Abstention,Import_Communes,Circo1!$A98,Import_BV,Circo1!$B98)</f>
        <v>535</v>
      </c>
      <c r="E98" s="32">
        <f>SUMIFS(Import_Votants,Import_Communes,Circo1!$A98,Import_BV,Circo1!$B98)</f>
        <v>516</v>
      </c>
      <c r="F98" s="33">
        <f t="shared" si="52"/>
        <v>0.49096098953377737</v>
      </c>
      <c r="G98" s="32">
        <f>SUMIFS(Import_Blancs,Import_Communes,Circo1!$A98,Import_BV,Circo1!$B98)</f>
        <v>2</v>
      </c>
      <c r="H98" s="32">
        <f>SUMIFS(Imports_Nuls,Import_Communes,Circo1!$A98,Import_BV,Circo1!$B98)</f>
        <v>9</v>
      </c>
      <c r="I98" s="215">
        <f>SUMIFS(Import_Exprimés,Import_Communes,Circo1!$A98,Import_BV,Circo1!$B98)</f>
        <v>505</v>
      </c>
      <c r="J98" s="34">
        <f ca="1">SUMIFS(OFFSET(Import!$A$2,0,J$2+2,236,1),OFFSET(Import!$A$2,0,J$2,236,1),Circo1!J$3,Import_Communes,Circo1!$A98,Import_BV,Circo1!$B98)</f>
        <v>156</v>
      </c>
      <c r="K98" s="35">
        <f t="shared" ca="1" si="53"/>
        <v>0.14843006660323502</v>
      </c>
      <c r="L98" s="36">
        <f t="shared" ca="1" si="49"/>
        <v>0.30891089108910891</v>
      </c>
      <c r="M98" s="34">
        <f ca="1">SUMIFS(OFFSET(Import!$A$2,0,M$2+2,236,1),OFFSET(Import!$A$2,0,M$2,236,1),Circo1!M$3,Import_Communes,Circo1!$A98,Import_BV,Circo1!$B98)</f>
        <v>349</v>
      </c>
      <c r="N98" s="35">
        <f t="shared" ca="1" si="54"/>
        <v>0.33206470028544244</v>
      </c>
      <c r="O98" s="36">
        <f t="shared" ca="1" si="51"/>
        <v>0.69108910891089104</v>
      </c>
    </row>
    <row r="99" spans="1:15" x14ac:dyDescent="0.2">
      <c r="A99" s="31" t="s">
        <v>68</v>
      </c>
      <c r="B99" s="32">
        <v>3</v>
      </c>
      <c r="C99" s="32">
        <f>SUMIFS(Import_Inscrits,Import_Communes,Circo1!$A99,Import_BV,Circo1!$B99)</f>
        <v>926</v>
      </c>
      <c r="D99" s="32">
        <f>SUMIFS(Import_Abstention,Import_Communes,Circo1!$A99,Import_BV,Circo1!$B99)</f>
        <v>542</v>
      </c>
      <c r="E99" s="32">
        <f>SUMIFS(Import_Votants,Import_Communes,Circo1!$A99,Import_BV,Circo1!$B99)</f>
        <v>384</v>
      </c>
      <c r="F99" s="33">
        <f t="shared" si="52"/>
        <v>0.41468682505399568</v>
      </c>
      <c r="G99" s="32">
        <f>SUMIFS(Import_Blancs,Import_Communes,Circo1!$A99,Import_BV,Circo1!$B99)</f>
        <v>8</v>
      </c>
      <c r="H99" s="32">
        <f>SUMIFS(Imports_Nuls,Import_Communes,Circo1!$A99,Import_BV,Circo1!$B99)</f>
        <v>5</v>
      </c>
      <c r="I99" s="215">
        <f>SUMIFS(Import_Exprimés,Import_Communes,Circo1!$A99,Import_BV,Circo1!$B99)</f>
        <v>371</v>
      </c>
      <c r="J99" s="34">
        <f ca="1">SUMIFS(OFFSET(Import!$A$2,0,J$2+2,236,1),OFFSET(Import!$A$2,0,J$2,236,1),Circo1!J$3,Import_Communes,Circo1!$A99,Import_BV,Circo1!$B99)</f>
        <v>68</v>
      </c>
      <c r="K99" s="35">
        <f t="shared" ca="1" si="53"/>
        <v>7.3434125269978404E-2</v>
      </c>
      <c r="L99" s="36">
        <f t="shared" ca="1" si="49"/>
        <v>0.18328840970350405</v>
      </c>
      <c r="M99" s="34">
        <f ca="1">SUMIFS(OFFSET(Import!$A$2,0,M$2+2,236,1),OFFSET(Import!$A$2,0,M$2,236,1),Circo1!M$3,Import_Communes,Circo1!$A99,Import_BV,Circo1!$B99)</f>
        <v>303</v>
      </c>
      <c r="N99" s="35">
        <f t="shared" ca="1" si="54"/>
        <v>0.32721382289416845</v>
      </c>
      <c r="O99" s="36">
        <f t="shared" ca="1" si="51"/>
        <v>0.81671159029649598</v>
      </c>
    </row>
    <row r="100" spans="1:15" x14ac:dyDescent="0.2">
      <c r="A100" s="31" t="s">
        <v>68</v>
      </c>
      <c r="B100" s="32">
        <v>4</v>
      </c>
      <c r="C100" s="32">
        <f>SUMIFS(Import_Inscrits,Import_Communes,Circo1!$A100,Import_BV,Circo1!$B100)</f>
        <v>982</v>
      </c>
      <c r="D100" s="32">
        <f>SUMIFS(Import_Abstention,Import_Communes,Circo1!$A100,Import_BV,Circo1!$B100)</f>
        <v>587</v>
      </c>
      <c r="E100" s="32">
        <f>SUMIFS(Import_Votants,Import_Communes,Circo1!$A100,Import_BV,Circo1!$B100)</f>
        <v>395</v>
      </c>
      <c r="F100" s="33">
        <f t="shared" si="52"/>
        <v>0.40224032586558045</v>
      </c>
      <c r="G100" s="32">
        <f>SUMIFS(Import_Blancs,Import_Communes,Circo1!$A100,Import_BV,Circo1!$B100)</f>
        <v>11</v>
      </c>
      <c r="H100" s="32">
        <f>SUMIFS(Imports_Nuls,Import_Communes,Circo1!$A100,Import_BV,Circo1!$B100)</f>
        <v>11</v>
      </c>
      <c r="I100" s="215">
        <f>SUMIFS(Import_Exprimés,Import_Communes,Circo1!$A100,Import_BV,Circo1!$B100)</f>
        <v>373</v>
      </c>
      <c r="J100" s="34">
        <f ca="1">SUMIFS(OFFSET(Import!$A$2,0,J$2+2,236,1),OFFSET(Import!$A$2,0,J$2,236,1),Circo1!J$3,Import_Communes,Circo1!$A100,Import_BV,Circo1!$B100)</f>
        <v>73</v>
      </c>
      <c r="K100" s="35">
        <f t="shared" ca="1" si="53"/>
        <v>7.4338085539714868E-2</v>
      </c>
      <c r="L100" s="36">
        <f t="shared" ca="1" si="49"/>
        <v>0.19571045576407506</v>
      </c>
      <c r="M100" s="34">
        <f ca="1">SUMIFS(OFFSET(Import!$A$2,0,M$2+2,236,1),OFFSET(Import!$A$2,0,M$2,236,1),Circo1!M$3,Import_Communes,Circo1!$A100,Import_BV,Circo1!$B100)</f>
        <v>300</v>
      </c>
      <c r="N100" s="35">
        <f t="shared" ca="1" si="54"/>
        <v>0.30549898167006112</v>
      </c>
      <c r="O100" s="36">
        <f t="shared" ca="1" si="51"/>
        <v>0.80428954423592491</v>
      </c>
    </row>
    <row r="101" spans="1:15" x14ac:dyDescent="0.2">
      <c r="A101" s="31" t="s">
        <v>68</v>
      </c>
      <c r="B101" s="32">
        <v>5</v>
      </c>
      <c r="C101" s="32">
        <f>SUMIFS(Import_Inscrits,Import_Communes,Circo1!$A101,Import_BV,Circo1!$B101)</f>
        <v>1193</v>
      </c>
      <c r="D101" s="32">
        <f>SUMIFS(Import_Abstention,Import_Communes,Circo1!$A101,Import_BV,Circo1!$B101)</f>
        <v>722</v>
      </c>
      <c r="E101" s="32">
        <f>SUMIFS(Import_Votants,Import_Communes,Circo1!$A101,Import_BV,Circo1!$B101)</f>
        <v>471</v>
      </c>
      <c r="F101" s="33">
        <f t="shared" si="52"/>
        <v>0.39480301760268233</v>
      </c>
      <c r="G101" s="32">
        <f>SUMIFS(Import_Blancs,Import_Communes,Circo1!$A101,Import_BV,Circo1!$B101)</f>
        <v>11</v>
      </c>
      <c r="H101" s="32">
        <f>SUMIFS(Imports_Nuls,Import_Communes,Circo1!$A101,Import_BV,Circo1!$B101)</f>
        <v>11</v>
      </c>
      <c r="I101" s="215">
        <f>SUMIFS(Import_Exprimés,Import_Communes,Circo1!$A101,Import_BV,Circo1!$B101)</f>
        <v>449</v>
      </c>
      <c r="J101" s="34">
        <f ca="1">SUMIFS(OFFSET(Import!$A$2,0,J$2+2,236,1),OFFSET(Import!$A$2,0,J$2,236,1),Circo1!J$3,Import_Communes,Circo1!$A101,Import_BV,Circo1!$B101)</f>
        <v>88</v>
      </c>
      <c r="K101" s="35">
        <f t="shared" ca="1" si="53"/>
        <v>7.376362112321877E-2</v>
      </c>
      <c r="L101" s="36">
        <f t="shared" ca="1" si="49"/>
        <v>0.19599109131403117</v>
      </c>
      <c r="M101" s="34">
        <f ca="1">SUMIFS(OFFSET(Import!$A$2,0,M$2+2,236,1),OFFSET(Import!$A$2,0,M$2,236,1),Circo1!M$3,Import_Communes,Circo1!$A101,Import_BV,Circo1!$B101)</f>
        <v>361</v>
      </c>
      <c r="N101" s="35">
        <f t="shared" ca="1" si="54"/>
        <v>0.30259849119865884</v>
      </c>
      <c r="O101" s="36">
        <f t="shared" ca="1" si="51"/>
        <v>0.80400890868596886</v>
      </c>
    </row>
    <row r="102" spans="1:15" x14ac:dyDescent="0.2">
      <c r="A102" s="31" t="s">
        <v>68</v>
      </c>
      <c r="B102" s="32">
        <v>6</v>
      </c>
      <c r="C102" s="32">
        <f>SUMIFS(Import_Inscrits,Import_Communes,Circo1!$A102,Import_BV,Circo1!$B102)</f>
        <v>1201</v>
      </c>
      <c r="D102" s="32">
        <f>SUMIFS(Import_Abstention,Import_Communes,Circo1!$A102,Import_BV,Circo1!$B102)</f>
        <v>697</v>
      </c>
      <c r="E102" s="32">
        <f>SUMIFS(Import_Votants,Import_Communes,Circo1!$A102,Import_BV,Circo1!$B102)</f>
        <v>504</v>
      </c>
      <c r="F102" s="33">
        <f t="shared" si="52"/>
        <v>0.41965029142381349</v>
      </c>
      <c r="G102" s="32">
        <f>SUMIFS(Import_Blancs,Import_Communes,Circo1!$A102,Import_BV,Circo1!$B102)</f>
        <v>13</v>
      </c>
      <c r="H102" s="32">
        <f>SUMIFS(Imports_Nuls,Import_Communes,Circo1!$A102,Import_BV,Circo1!$B102)</f>
        <v>14</v>
      </c>
      <c r="I102" s="215">
        <f>SUMIFS(Import_Exprimés,Import_Communes,Circo1!$A102,Import_BV,Circo1!$B102)</f>
        <v>477</v>
      </c>
      <c r="J102" s="34">
        <f ca="1">SUMIFS(OFFSET(Import!$A$2,0,J$2+2,236,1),OFFSET(Import!$A$2,0,J$2,236,1),Circo1!J$3,Import_Communes,Circo1!$A102,Import_BV,Circo1!$B102)</f>
        <v>122</v>
      </c>
      <c r="K102" s="35">
        <f t="shared" ca="1" si="53"/>
        <v>0.10158201498751041</v>
      </c>
      <c r="L102" s="36">
        <f t="shared" ca="1" si="49"/>
        <v>0.25576519916142559</v>
      </c>
      <c r="M102" s="34">
        <f ca="1">SUMIFS(OFFSET(Import!$A$2,0,M$2+2,236,1),OFFSET(Import!$A$2,0,M$2,236,1),Circo1!M$3,Import_Communes,Circo1!$A102,Import_BV,Circo1!$B102)</f>
        <v>355</v>
      </c>
      <c r="N102" s="35">
        <f t="shared" ca="1" si="54"/>
        <v>0.29558701082431305</v>
      </c>
      <c r="O102" s="36">
        <f t="shared" ca="1" si="51"/>
        <v>0.74423480083857441</v>
      </c>
    </row>
    <row r="103" spans="1:15" x14ac:dyDescent="0.2">
      <c r="A103" s="31" t="s">
        <v>68</v>
      </c>
      <c r="B103" s="32">
        <v>7</v>
      </c>
      <c r="C103" s="32">
        <f>SUMIFS(Import_Inscrits,Import_Communes,Circo1!$A103,Import_BV,Circo1!$B103)</f>
        <v>1070</v>
      </c>
      <c r="D103" s="32">
        <f>SUMIFS(Import_Abstention,Import_Communes,Circo1!$A103,Import_BV,Circo1!$B103)</f>
        <v>597</v>
      </c>
      <c r="E103" s="32">
        <f>SUMIFS(Import_Votants,Import_Communes,Circo1!$A103,Import_BV,Circo1!$B103)</f>
        <v>473</v>
      </c>
      <c r="F103" s="33">
        <f t="shared" si="52"/>
        <v>0.44205607476635517</v>
      </c>
      <c r="G103" s="32">
        <f>SUMIFS(Import_Blancs,Import_Communes,Circo1!$A103,Import_BV,Circo1!$B103)</f>
        <v>8</v>
      </c>
      <c r="H103" s="32">
        <f>SUMIFS(Imports_Nuls,Import_Communes,Circo1!$A103,Import_BV,Circo1!$B103)</f>
        <v>10</v>
      </c>
      <c r="I103" s="215">
        <f>SUMIFS(Import_Exprimés,Import_Communes,Circo1!$A103,Import_BV,Circo1!$B103)</f>
        <v>455</v>
      </c>
      <c r="J103" s="34">
        <f ca="1">SUMIFS(OFFSET(Import!$A$2,0,J$2+2,236,1),OFFSET(Import!$A$2,0,J$2,236,1),Circo1!J$3,Import_Communes,Circo1!$A103,Import_BV,Circo1!$B103)</f>
        <v>74</v>
      </c>
      <c r="K103" s="35">
        <f t="shared" ca="1" si="53"/>
        <v>6.9158878504672894E-2</v>
      </c>
      <c r="L103" s="36">
        <f t="shared" ca="1" si="49"/>
        <v>0.16263736263736264</v>
      </c>
      <c r="M103" s="34">
        <f ca="1">SUMIFS(OFFSET(Import!$A$2,0,M$2+2,236,1),OFFSET(Import!$A$2,0,M$2,236,1),Circo1!M$3,Import_Communes,Circo1!$A103,Import_BV,Circo1!$B103)</f>
        <v>381</v>
      </c>
      <c r="N103" s="35">
        <f t="shared" ca="1" si="54"/>
        <v>0.35607476635514018</v>
      </c>
      <c r="O103" s="36">
        <f t="shared" ca="1" si="51"/>
        <v>0.83736263736263739</v>
      </c>
    </row>
    <row r="104" spans="1:15" x14ac:dyDescent="0.2">
      <c r="A104" s="31" t="s">
        <v>68</v>
      </c>
      <c r="B104" s="32">
        <v>8</v>
      </c>
      <c r="C104" s="32">
        <f>SUMIFS(Import_Inscrits,Import_Communes,Circo1!$A104,Import_BV,Circo1!$B104)</f>
        <v>1153</v>
      </c>
      <c r="D104" s="32">
        <f>SUMIFS(Import_Abstention,Import_Communes,Circo1!$A104,Import_BV,Circo1!$B104)</f>
        <v>642</v>
      </c>
      <c r="E104" s="32">
        <f>SUMIFS(Import_Votants,Import_Communes,Circo1!$A104,Import_BV,Circo1!$B104)</f>
        <v>511</v>
      </c>
      <c r="F104" s="33">
        <f t="shared" si="52"/>
        <v>0.44319167389418906</v>
      </c>
      <c r="G104" s="32">
        <f>SUMIFS(Import_Blancs,Import_Communes,Circo1!$A104,Import_BV,Circo1!$B104)</f>
        <v>21</v>
      </c>
      <c r="H104" s="32">
        <f>SUMIFS(Imports_Nuls,Import_Communes,Circo1!$A104,Import_BV,Circo1!$B104)</f>
        <v>12</v>
      </c>
      <c r="I104" s="225">
        <f>SUMIFS(Import_Exprimés,Import_Communes,Circo1!$A104,Import_BV,Circo1!$B104)</f>
        <v>478</v>
      </c>
      <c r="J104" s="34">
        <f ca="1">SUMIFS(OFFSET(Import!$A$2,0,J$2+2,236,1),OFFSET(Import!$A$2,0,J$2,236,1),Circo1!J$3,Import_Communes,Circo1!$A104,Import_BV,Circo1!$B104)</f>
        <v>170</v>
      </c>
      <c r="K104" s="35">
        <f t="shared" ca="1" si="53"/>
        <v>0.14744145706851691</v>
      </c>
      <c r="L104" s="36">
        <f t="shared" ca="1" si="49"/>
        <v>0.35564853556485354</v>
      </c>
      <c r="M104" s="34">
        <f ca="1">SUMIFS(OFFSET(Import!$A$2,0,M$2+2,236,1),OFFSET(Import!$A$2,0,M$2,236,1),Circo1!M$3,Import_Communes,Circo1!$A104,Import_BV,Circo1!$B104)</f>
        <v>308</v>
      </c>
      <c r="N104" s="35">
        <f t="shared" ca="1" si="54"/>
        <v>0.26712922810060713</v>
      </c>
      <c r="O104" s="36">
        <f t="shared" ca="1" si="51"/>
        <v>0.64435146443514646</v>
      </c>
    </row>
    <row r="105" spans="1:15" x14ac:dyDescent="0.2">
      <c r="A105" s="31" t="s">
        <v>68</v>
      </c>
      <c r="B105" s="32">
        <v>9</v>
      </c>
      <c r="C105" s="32">
        <f>SUMIFS(Import_Inscrits,Import_Communes,Circo1!$A105,Import_BV,Circo1!$B105)</f>
        <v>985</v>
      </c>
      <c r="D105" s="32">
        <f>SUMIFS(Import_Abstention,Import_Communes,Circo1!$A105,Import_BV,Circo1!$B105)</f>
        <v>523</v>
      </c>
      <c r="E105" s="32">
        <f>SUMIFS(Import_Votants,Import_Communes,Circo1!$A105,Import_BV,Circo1!$B105)</f>
        <v>462</v>
      </c>
      <c r="F105" s="33">
        <f t="shared" si="52"/>
        <v>0.46903553299492384</v>
      </c>
      <c r="G105" s="32">
        <f>SUMIFS(Import_Blancs,Import_Communes,Circo1!$A105,Import_BV,Circo1!$B105)</f>
        <v>8</v>
      </c>
      <c r="H105" s="32">
        <f>SUMIFS(Imports_Nuls,Import_Communes,Circo1!$A105,Import_BV,Circo1!$B105)</f>
        <v>11</v>
      </c>
      <c r="I105" s="215">
        <f>SUMIFS(Import_Exprimés,Import_Communes,Circo1!$A105,Import_BV,Circo1!$B105)</f>
        <v>443</v>
      </c>
      <c r="J105" s="34">
        <f ca="1">SUMIFS(OFFSET(Import!$A$2,0,J$2+2,236,1),OFFSET(Import!$A$2,0,J$2,236,1),Circo1!J$3,Import_Communes,Circo1!$A105,Import_BV,Circo1!$B105)</f>
        <v>139</v>
      </c>
      <c r="K105" s="35">
        <f t="shared" ca="1" si="53"/>
        <v>0.14111675126903553</v>
      </c>
      <c r="L105" s="36">
        <f t="shared" ca="1" si="49"/>
        <v>0.31376975169300225</v>
      </c>
      <c r="M105" s="34">
        <f ca="1">SUMIFS(OFFSET(Import!$A$2,0,M$2+2,236,1),OFFSET(Import!$A$2,0,M$2,236,1),Circo1!M$3,Import_Communes,Circo1!$A105,Import_BV,Circo1!$B105)</f>
        <v>304</v>
      </c>
      <c r="N105" s="35">
        <f t="shared" ca="1" si="54"/>
        <v>0.30862944162436551</v>
      </c>
      <c r="O105" s="36">
        <f t="shared" ca="1" si="51"/>
        <v>0.68623024830699775</v>
      </c>
    </row>
    <row r="106" spans="1:15" x14ac:dyDescent="0.2">
      <c r="A106" s="31" t="s">
        <v>68</v>
      </c>
      <c r="B106" s="32">
        <v>10</v>
      </c>
      <c r="C106" s="32">
        <f>SUMIFS(Import_Inscrits,Import_Communes,Circo1!$A106,Import_BV,Circo1!$B106)</f>
        <v>1336</v>
      </c>
      <c r="D106" s="32">
        <f>SUMIFS(Import_Abstention,Import_Communes,Circo1!$A106,Import_BV,Circo1!$B106)</f>
        <v>786</v>
      </c>
      <c r="E106" s="32">
        <f>SUMIFS(Import_Votants,Import_Communes,Circo1!$A106,Import_BV,Circo1!$B106)</f>
        <v>550</v>
      </c>
      <c r="F106" s="33">
        <f t="shared" si="52"/>
        <v>0.41167664670658682</v>
      </c>
      <c r="G106" s="32">
        <f>SUMIFS(Import_Blancs,Import_Communes,Circo1!$A106,Import_BV,Circo1!$B106)</f>
        <v>13</v>
      </c>
      <c r="H106" s="32">
        <f>SUMIFS(Imports_Nuls,Import_Communes,Circo1!$A106,Import_BV,Circo1!$B106)</f>
        <v>4</v>
      </c>
      <c r="I106" s="215">
        <f>SUMIFS(Import_Exprimés,Import_Communes,Circo1!$A106,Import_BV,Circo1!$B106)</f>
        <v>533</v>
      </c>
      <c r="J106" s="34">
        <f ca="1">SUMIFS(OFFSET(Import!$A$2,0,J$2+2,236,1),OFFSET(Import!$A$2,0,J$2,236,1),Circo1!J$3,Import_Communes,Circo1!$A106,Import_BV,Circo1!$B106)</f>
        <v>135</v>
      </c>
      <c r="K106" s="35">
        <f t="shared" ca="1" si="53"/>
        <v>0.10104790419161677</v>
      </c>
      <c r="L106" s="36">
        <f t="shared" ca="1" si="49"/>
        <v>0.25328330206378985</v>
      </c>
      <c r="M106" s="34">
        <f ca="1">SUMIFS(OFFSET(Import!$A$2,0,M$2+2,236,1),OFFSET(Import!$A$2,0,M$2,236,1),Circo1!M$3,Import_Communes,Circo1!$A106,Import_BV,Circo1!$B106)</f>
        <v>398</v>
      </c>
      <c r="N106" s="35">
        <f t="shared" ca="1" si="54"/>
        <v>0.29790419161676646</v>
      </c>
      <c r="O106" s="36">
        <f t="shared" ca="1" si="51"/>
        <v>0.74671669793621009</v>
      </c>
    </row>
    <row r="107" spans="1:15" s="224" customFormat="1" x14ac:dyDescent="0.2">
      <c r="A107" s="206" t="s">
        <v>114</v>
      </c>
      <c r="B107" s="207"/>
      <c r="C107" s="207">
        <f t="shared" ref="C107:M107" si="64">SUM(C108)</f>
        <v>146</v>
      </c>
      <c r="D107" s="207">
        <f t="shared" si="64"/>
        <v>54</v>
      </c>
      <c r="E107" s="207">
        <f t="shared" si="64"/>
        <v>92</v>
      </c>
      <c r="F107" s="208">
        <f>E107/C107</f>
        <v>0.63013698630136983</v>
      </c>
      <c r="G107" s="207">
        <f t="shared" si="64"/>
        <v>1</v>
      </c>
      <c r="H107" s="207">
        <f t="shared" si="64"/>
        <v>0</v>
      </c>
      <c r="I107" s="216">
        <f t="shared" si="64"/>
        <v>91</v>
      </c>
      <c r="J107" s="206">
        <f t="shared" ca="1" si="64"/>
        <v>25</v>
      </c>
      <c r="K107" s="208">
        <f t="shared" ca="1" si="53"/>
        <v>0.17123287671232876</v>
      </c>
      <c r="L107" s="209">
        <f t="shared" ca="1" si="49"/>
        <v>0.27472527472527475</v>
      </c>
      <c r="M107" s="206">
        <f t="shared" ca="1" si="64"/>
        <v>66</v>
      </c>
      <c r="N107" s="208">
        <f t="shared" ca="1" si="54"/>
        <v>0.45205479452054792</v>
      </c>
      <c r="O107" s="209">
        <f t="shared" ca="1" si="51"/>
        <v>0.72527472527472525</v>
      </c>
    </row>
    <row r="108" spans="1:15" x14ac:dyDescent="0.2">
      <c r="A108" s="31" t="s">
        <v>69</v>
      </c>
      <c r="B108" s="32">
        <v>1</v>
      </c>
      <c r="C108" s="32">
        <f>SUMIFS(Import_Inscrits,Import_Communes,Circo1!$A108,Import_BV,Circo1!$B108)</f>
        <v>146</v>
      </c>
      <c r="D108" s="32">
        <f>SUMIFS(Import_Abstention,Import_Communes,Circo1!$A108,Import_BV,Circo1!$B108)</f>
        <v>54</v>
      </c>
      <c r="E108" s="32">
        <f>SUMIFS(Import_Votants,Import_Communes,Circo1!$A108,Import_BV,Circo1!$B108)</f>
        <v>92</v>
      </c>
      <c r="F108" s="33">
        <f t="shared" si="52"/>
        <v>0.63013698630136983</v>
      </c>
      <c r="G108" s="32">
        <f>SUMIFS(Import_Blancs,Import_Communes,Circo1!$A108,Import_BV,Circo1!$B108)</f>
        <v>1</v>
      </c>
      <c r="H108" s="32">
        <f>SUMIFS(Imports_Nuls,Import_Communes,Circo1!$A108,Import_BV,Circo1!$B108)</f>
        <v>0</v>
      </c>
      <c r="I108" s="215">
        <f>SUMIFS(Import_Exprimés,Import_Communes,Circo1!$A108,Import_BV,Circo1!$B108)</f>
        <v>91</v>
      </c>
      <c r="J108" s="34">
        <f ca="1">SUMIFS(OFFSET(Import!$A$2,0,J$2+2,236,1),OFFSET(Import!$A$2,0,J$2,236,1),Circo1!J$3,Import_Communes,Circo1!$A108,Import_BV,Circo1!$B108)</f>
        <v>25</v>
      </c>
      <c r="K108" s="35">
        <f t="shared" ca="1" si="53"/>
        <v>0.17123287671232876</v>
      </c>
      <c r="L108" s="36">
        <f t="shared" ca="1" si="49"/>
        <v>0.27472527472527475</v>
      </c>
      <c r="M108" s="34">
        <f ca="1">SUMIFS(OFFSET(Import!$A$2,0,M$2+2,236,1),OFFSET(Import!$A$2,0,M$2,236,1),Circo1!M$3,Import_Communes,Circo1!$A108,Import_BV,Circo1!$B108)</f>
        <v>66</v>
      </c>
      <c r="N108" s="35">
        <f t="shared" ca="1" si="54"/>
        <v>0.45205479452054792</v>
      </c>
      <c r="O108" s="36">
        <f t="shared" ca="1" si="51"/>
        <v>0.72527472527472525</v>
      </c>
    </row>
    <row r="109" spans="1:15" s="224" customFormat="1" x14ac:dyDescent="0.2">
      <c r="A109" s="206" t="s">
        <v>115</v>
      </c>
      <c r="B109" s="207"/>
      <c r="C109" s="207">
        <f>SUM(C110:C114)</f>
        <v>2813</v>
      </c>
      <c r="D109" s="207">
        <f t="shared" ref="D109:E109" si="65">SUM(D110:D114)</f>
        <v>1629</v>
      </c>
      <c r="E109" s="207">
        <f t="shared" si="65"/>
        <v>1184</v>
      </c>
      <c r="F109" s="208">
        <f>E109/C109</f>
        <v>0.42090295058656241</v>
      </c>
      <c r="G109" s="207">
        <f t="shared" ref="G109:I109" si="66">SUM(G110:G114)</f>
        <v>18</v>
      </c>
      <c r="H109" s="207">
        <f t="shared" si="66"/>
        <v>36</v>
      </c>
      <c r="I109" s="216">
        <f t="shared" si="66"/>
        <v>1130</v>
      </c>
      <c r="J109" s="206">
        <f t="shared" ref="J109" ca="1" si="67">SUM(J110:J114)</f>
        <v>113</v>
      </c>
      <c r="K109" s="208">
        <f t="shared" ca="1" si="53"/>
        <v>4.0170636331318878E-2</v>
      </c>
      <c r="L109" s="209">
        <f t="shared" ca="1" si="49"/>
        <v>0.1</v>
      </c>
      <c r="M109" s="206">
        <f t="shared" ref="M109" ca="1" si="68">SUM(M110:M114)</f>
        <v>1017</v>
      </c>
      <c r="N109" s="208">
        <f t="shared" ca="1" si="54"/>
        <v>0.36153572698186986</v>
      </c>
      <c r="O109" s="209">
        <f t="shared" ca="1" si="51"/>
        <v>0.9</v>
      </c>
    </row>
    <row r="110" spans="1:15" x14ac:dyDescent="0.2">
      <c r="A110" s="31" t="s">
        <v>72</v>
      </c>
      <c r="B110" s="32">
        <v>1</v>
      </c>
      <c r="C110" s="32">
        <f>SUMIFS(Import_Inscrits,Import_Communes,Circo1!$A110,Import_BV,Circo1!$B110)</f>
        <v>757</v>
      </c>
      <c r="D110" s="32">
        <f>SUMIFS(Import_Abstention,Import_Communes,Circo1!$A110,Import_BV,Circo1!$B110)</f>
        <v>408</v>
      </c>
      <c r="E110" s="32">
        <f>SUMIFS(Import_Votants,Import_Communes,Circo1!$A110,Import_BV,Circo1!$B110)</f>
        <v>349</v>
      </c>
      <c r="F110" s="33">
        <f t="shared" si="52"/>
        <v>0.4610303830911493</v>
      </c>
      <c r="G110" s="32">
        <f>SUMIFS(Import_Blancs,Import_Communes,Circo1!$A110,Import_BV,Circo1!$B110)</f>
        <v>13</v>
      </c>
      <c r="H110" s="32">
        <f>SUMIFS(Imports_Nuls,Import_Communes,Circo1!$A110,Import_BV,Circo1!$B110)</f>
        <v>20</v>
      </c>
      <c r="I110" s="215">
        <f>SUMIFS(Import_Exprimés,Import_Communes,Circo1!$A110,Import_BV,Circo1!$B110)</f>
        <v>316</v>
      </c>
      <c r="J110" s="34">
        <f ca="1">SUMIFS(OFFSET(Import!$A$2,0,J$2+2,236,1),OFFSET(Import!$A$2,0,J$2,236,1),Circo1!J$3,Import_Communes,Circo1!$A110,Import_BV,Circo1!$B110)</f>
        <v>29</v>
      </c>
      <c r="K110" s="35">
        <f t="shared" ca="1" si="53"/>
        <v>3.8309114927344783E-2</v>
      </c>
      <c r="L110" s="36">
        <f t="shared" ca="1" si="49"/>
        <v>9.1772151898734181E-2</v>
      </c>
      <c r="M110" s="34">
        <f ca="1">SUMIFS(OFFSET(Import!$A$2,0,M$2+2,236,1),OFFSET(Import!$A$2,0,M$2,236,1),Circo1!M$3,Import_Communes,Circo1!$A110,Import_BV,Circo1!$B110)</f>
        <v>287</v>
      </c>
      <c r="N110" s="35">
        <f t="shared" ca="1" si="54"/>
        <v>0.37912813738441214</v>
      </c>
      <c r="O110" s="36">
        <f t="shared" ca="1" si="51"/>
        <v>0.90822784810126578</v>
      </c>
    </row>
    <row r="111" spans="1:15" x14ac:dyDescent="0.2">
      <c r="A111" s="31" t="s">
        <v>72</v>
      </c>
      <c r="B111" s="32">
        <v>2</v>
      </c>
      <c r="C111" s="32">
        <f>SUMIFS(Import_Inscrits,Import_Communes,Circo1!$A111,Import_BV,Circo1!$B111)</f>
        <v>1283</v>
      </c>
      <c r="D111" s="32">
        <f>SUMIFS(Import_Abstention,Import_Communes,Circo1!$A111,Import_BV,Circo1!$B111)</f>
        <v>839</v>
      </c>
      <c r="E111" s="32">
        <f>SUMIFS(Import_Votants,Import_Communes,Circo1!$A111,Import_BV,Circo1!$B111)</f>
        <v>444</v>
      </c>
      <c r="F111" s="33">
        <f t="shared" si="52"/>
        <v>0.34606391270459858</v>
      </c>
      <c r="G111" s="32">
        <f>SUMIFS(Import_Blancs,Import_Communes,Circo1!$A111,Import_BV,Circo1!$B111)</f>
        <v>3</v>
      </c>
      <c r="H111" s="32">
        <f>SUMIFS(Imports_Nuls,Import_Communes,Circo1!$A111,Import_BV,Circo1!$B111)</f>
        <v>4</v>
      </c>
      <c r="I111" s="215">
        <f>SUMIFS(Import_Exprimés,Import_Communes,Circo1!$A111,Import_BV,Circo1!$B111)</f>
        <v>437</v>
      </c>
      <c r="J111" s="34">
        <f ca="1">SUMIFS(OFFSET(Import!$A$2,0,J$2+2,236,1),OFFSET(Import!$A$2,0,J$2,236,1),Circo1!J$3,Import_Communes,Circo1!$A111,Import_BV,Circo1!$B111)</f>
        <v>42</v>
      </c>
      <c r="K111" s="35">
        <f t="shared" ca="1" si="53"/>
        <v>3.2735775526110678E-2</v>
      </c>
      <c r="L111" s="36">
        <f t="shared" ca="1" si="49"/>
        <v>9.6109839816933634E-2</v>
      </c>
      <c r="M111" s="34">
        <f ca="1">SUMIFS(OFFSET(Import!$A$2,0,M$2+2,236,1),OFFSET(Import!$A$2,0,M$2,236,1),Circo1!M$3,Import_Communes,Circo1!$A111,Import_BV,Circo1!$B111)</f>
        <v>395</v>
      </c>
      <c r="N111" s="35">
        <f t="shared" ca="1" si="54"/>
        <v>0.30787217459080279</v>
      </c>
      <c r="O111" s="36">
        <f t="shared" ca="1" si="51"/>
        <v>0.90389016018306634</v>
      </c>
    </row>
    <row r="112" spans="1:15" x14ac:dyDescent="0.2">
      <c r="A112" s="31" t="s">
        <v>72</v>
      </c>
      <c r="B112" s="32">
        <v>3</v>
      </c>
      <c r="C112" s="32">
        <f>SUMIFS(Import_Inscrits,Import_Communes,Circo1!$A112,Import_BV,Circo1!$B112)</f>
        <v>83</v>
      </c>
      <c r="D112" s="32">
        <f>SUMIFS(Import_Abstention,Import_Communes,Circo1!$A112,Import_BV,Circo1!$B112)</f>
        <v>20</v>
      </c>
      <c r="E112" s="32">
        <f>SUMIFS(Import_Votants,Import_Communes,Circo1!$A112,Import_BV,Circo1!$B112)</f>
        <v>63</v>
      </c>
      <c r="F112" s="33">
        <f t="shared" si="52"/>
        <v>0.75903614457831325</v>
      </c>
      <c r="G112" s="32">
        <f>SUMIFS(Import_Blancs,Import_Communes,Circo1!$A112,Import_BV,Circo1!$B112)</f>
        <v>0</v>
      </c>
      <c r="H112" s="32">
        <f>SUMIFS(Imports_Nuls,Import_Communes,Circo1!$A112,Import_BV,Circo1!$B112)</f>
        <v>7</v>
      </c>
      <c r="I112" s="215">
        <f>SUMIFS(Import_Exprimés,Import_Communes,Circo1!$A112,Import_BV,Circo1!$B112)</f>
        <v>56</v>
      </c>
      <c r="J112" s="34">
        <f ca="1">SUMIFS(OFFSET(Import!$A$2,0,J$2+2,236,1),OFFSET(Import!$A$2,0,J$2,236,1),Circo1!J$3,Import_Communes,Circo1!$A112,Import_BV,Circo1!$B112)</f>
        <v>9</v>
      </c>
      <c r="K112" s="35">
        <f t="shared" ca="1" si="53"/>
        <v>0.10843373493975904</v>
      </c>
      <c r="L112" s="36">
        <f t="shared" ca="1" si="49"/>
        <v>0.16071428571428573</v>
      </c>
      <c r="M112" s="34">
        <f ca="1">SUMIFS(OFFSET(Import!$A$2,0,M$2+2,236,1),OFFSET(Import!$A$2,0,M$2,236,1),Circo1!M$3,Import_Communes,Circo1!$A112,Import_BV,Circo1!$B112)</f>
        <v>47</v>
      </c>
      <c r="N112" s="35">
        <f t="shared" ca="1" si="54"/>
        <v>0.5662650602409639</v>
      </c>
      <c r="O112" s="36">
        <f t="shared" ca="1" si="51"/>
        <v>0.8392857142857143</v>
      </c>
    </row>
    <row r="113" spans="1:15" x14ac:dyDescent="0.2">
      <c r="A113" s="31" t="s">
        <v>72</v>
      </c>
      <c r="B113" s="32">
        <v>4</v>
      </c>
      <c r="C113" s="32">
        <f>SUMIFS(Import_Inscrits,Import_Communes,Circo1!$A113,Import_BV,Circo1!$B113)</f>
        <v>227</v>
      </c>
      <c r="D113" s="32">
        <f>SUMIFS(Import_Abstention,Import_Communes,Circo1!$A113,Import_BV,Circo1!$B113)</f>
        <v>89</v>
      </c>
      <c r="E113" s="32">
        <f>SUMIFS(Import_Votants,Import_Communes,Circo1!$A113,Import_BV,Circo1!$B113)</f>
        <v>138</v>
      </c>
      <c r="F113" s="33">
        <f t="shared" si="52"/>
        <v>0.60792951541850215</v>
      </c>
      <c r="G113" s="32">
        <f>SUMIFS(Import_Blancs,Import_Communes,Circo1!$A113,Import_BV,Circo1!$B113)</f>
        <v>0</v>
      </c>
      <c r="H113" s="32">
        <f>SUMIFS(Imports_Nuls,Import_Communes,Circo1!$A113,Import_BV,Circo1!$B113)</f>
        <v>3</v>
      </c>
      <c r="I113" s="215">
        <f>SUMIFS(Import_Exprimés,Import_Communes,Circo1!$A113,Import_BV,Circo1!$B113)</f>
        <v>135</v>
      </c>
      <c r="J113" s="34">
        <f ca="1">SUMIFS(OFFSET(Import!$A$2,0,J$2+2,236,1),OFFSET(Import!$A$2,0,J$2,236,1),Circo1!J$3,Import_Communes,Circo1!$A113,Import_BV,Circo1!$B113)</f>
        <v>16</v>
      </c>
      <c r="K113" s="35">
        <f t="shared" ca="1" si="53"/>
        <v>7.0484581497797363E-2</v>
      </c>
      <c r="L113" s="36">
        <f t="shared" ca="1" si="49"/>
        <v>0.11851851851851852</v>
      </c>
      <c r="M113" s="34">
        <f ca="1">SUMIFS(OFFSET(Import!$A$2,0,M$2+2,236,1),OFFSET(Import!$A$2,0,M$2,236,1),Circo1!M$3,Import_Communes,Circo1!$A113,Import_BV,Circo1!$B113)</f>
        <v>119</v>
      </c>
      <c r="N113" s="35">
        <f t="shared" ca="1" si="54"/>
        <v>0.52422907488986781</v>
      </c>
      <c r="O113" s="36">
        <f t="shared" ca="1" si="51"/>
        <v>0.88148148148148153</v>
      </c>
    </row>
    <row r="114" spans="1:15" x14ac:dyDescent="0.2">
      <c r="A114" s="31" t="s">
        <v>72</v>
      </c>
      <c r="B114" s="32">
        <v>5</v>
      </c>
      <c r="C114" s="32">
        <f>SUMIFS(Import_Inscrits,Import_Communes,Circo1!$A114,Import_BV,Circo1!$B114)</f>
        <v>463</v>
      </c>
      <c r="D114" s="32">
        <f>SUMIFS(Import_Abstention,Import_Communes,Circo1!$A114,Import_BV,Circo1!$B114)</f>
        <v>273</v>
      </c>
      <c r="E114" s="32">
        <f>SUMIFS(Import_Votants,Import_Communes,Circo1!$A114,Import_BV,Circo1!$B114)</f>
        <v>190</v>
      </c>
      <c r="F114" s="33">
        <f t="shared" si="52"/>
        <v>0.41036717062634992</v>
      </c>
      <c r="G114" s="32">
        <f>SUMIFS(Import_Blancs,Import_Communes,Circo1!$A114,Import_BV,Circo1!$B114)</f>
        <v>2</v>
      </c>
      <c r="H114" s="32">
        <f>SUMIFS(Imports_Nuls,Import_Communes,Circo1!$A114,Import_BV,Circo1!$B114)</f>
        <v>2</v>
      </c>
      <c r="I114" s="215">
        <f>SUMIFS(Import_Exprimés,Import_Communes,Circo1!$A114,Import_BV,Circo1!$B114)</f>
        <v>186</v>
      </c>
      <c r="J114" s="34">
        <f ca="1">SUMIFS(OFFSET(Import!$A$2,0,J$2+2,236,1),OFFSET(Import!$A$2,0,J$2,236,1),Circo1!J$3,Import_Communes,Circo1!$A114,Import_BV,Circo1!$B114)</f>
        <v>17</v>
      </c>
      <c r="K114" s="35">
        <f t="shared" ca="1" si="53"/>
        <v>3.6717062634989202E-2</v>
      </c>
      <c r="L114" s="36">
        <f t="shared" ca="1" si="49"/>
        <v>9.1397849462365593E-2</v>
      </c>
      <c r="M114" s="34">
        <f ca="1">SUMIFS(OFFSET(Import!$A$2,0,M$2+2,236,1),OFFSET(Import!$A$2,0,M$2,236,1),Circo1!M$3,Import_Communes,Circo1!$A114,Import_BV,Circo1!$B114)</f>
        <v>169</v>
      </c>
      <c r="N114" s="35">
        <f t="shared" ca="1" si="54"/>
        <v>0.3650107991360691</v>
      </c>
      <c r="O114" s="36">
        <f t="shared" ca="1" si="51"/>
        <v>0.90860215053763438</v>
      </c>
    </row>
    <row r="115" spans="1:15" s="224" customFormat="1" x14ac:dyDescent="0.2">
      <c r="A115" s="206" t="s">
        <v>116</v>
      </c>
      <c r="B115" s="207"/>
      <c r="C115" s="207">
        <f>SUM(C116:C117)</f>
        <v>487</v>
      </c>
      <c r="D115" s="207">
        <f t="shared" ref="D115:E115" si="69">SUM(D116:D117)</f>
        <v>173</v>
      </c>
      <c r="E115" s="207">
        <f t="shared" si="69"/>
        <v>314</v>
      </c>
      <c r="F115" s="208">
        <f>E115/C115</f>
        <v>0.64476386036960986</v>
      </c>
      <c r="G115" s="207">
        <f t="shared" ref="G115:I115" si="70">SUM(G116:G117)</f>
        <v>5</v>
      </c>
      <c r="H115" s="207">
        <f t="shared" si="70"/>
        <v>3</v>
      </c>
      <c r="I115" s="216">
        <f t="shared" si="70"/>
        <v>306</v>
      </c>
      <c r="J115" s="206">
        <f t="shared" ref="J115" ca="1" si="71">SUM(J116:J117)</f>
        <v>178</v>
      </c>
      <c r="K115" s="208">
        <f t="shared" ca="1" si="53"/>
        <v>0.3655030800821355</v>
      </c>
      <c r="L115" s="209">
        <f t="shared" ca="1" si="49"/>
        <v>0.5816993464052288</v>
      </c>
      <c r="M115" s="206">
        <f t="shared" ref="M115" ca="1" si="72">SUM(M116:M117)</f>
        <v>128</v>
      </c>
      <c r="N115" s="208">
        <f t="shared" ca="1" si="54"/>
        <v>0.26283367556468173</v>
      </c>
      <c r="O115" s="209">
        <f t="shared" ca="1" si="51"/>
        <v>0.41830065359477125</v>
      </c>
    </row>
    <row r="116" spans="1:15" x14ac:dyDescent="0.2">
      <c r="A116" s="31" t="s">
        <v>74</v>
      </c>
      <c r="B116" s="32">
        <v>1</v>
      </c>
      <c r="C116" s="32">
        <f>SUMIFS(Import_Inscrits,Import_Communes,Circo1!$A116,Import_BV,Circo1!$B116)</f>
        <v>313</v>
      </c>
      <c r="D116" s="32">
        <f>SUMIFS(Import_Abstention,Import_Communes,Circo1!$A116,Import_BV,Circo1!$B116)</f>
        <v>116</v>
      </c>
      <c r="E116" s="32">
        <f>SUMIFS(Import_Votants,Import_Communes,Circo1!$A116,Import_BV,Circo1!$B116)</f>
        <v>197</v>
      </c>
      <c r="F116" s="33">
        <f t="shared" si="52"/>
        <v>0.62939297124600635</v>
      </c>
      <c r="G116" s="32">
        <f>SUMIFS(Import_Blancs,Import_Communes,Circo1!$A116,Import_BV,Circo1!$B116)</f>
        <v>2</v>
      </c>
      <c r="H116" s="32">
        <f>SUMIFS(Imports_Nuls,Import_Communes,Circo1!$A116,Import_BV,Circo1!$B116)</f>
        <v>2</v>
      </c>
      <c r="I116" s="215">
        <f>SUMIFS(Import_Exprimés,Import_Communes,Circo1!$A116,Import_BV,Circo1!$B116)</f>
        <v>193</v>
      </c>
      <c r="J116" s="34">
        <f ca="1">SUMIFS(OFFSET(Import!$A$2,0,J$2+2,236,1),OFFSET(Import!$A$2,0,J$2,236,1),Circo1!J$3,Import_Communes,Circo1!$A116,Import_BV,Circo1!$B116)</f>
        <v>120</v>
      </c>
      <c r="K116" s="35">
        <f t="shared" ca="1" si="53"/>
        <v>0.38338658146964855</v>
      </c>
      <c r="L116" s="36">
        <f t="shared" ca="1" si="49"/>
        <v>0.62176165803108807</v>
      </c>
      <c r="M116" s="34">
        <f ca="1">SUMIFS(OFFSET(Import!$A$2,0,M$2+2,236,1),OFFSET(Import!$A$2,0,M$2,236,1),Circo1!M$3,Import_Communes,Circo1!$A116,Import_BV,Circo1!$B116)</f>
        <v>73</v>
      </c>
      <c r="N116" s="35">
        <f t="shared" ca="1" si="54"/>
        <v>0.23322683706070288</v>
      </c>
      <c r="O116" s="36">
        <f t="shared" ca="1" si="51"/>
        <v>0.37823834196891193</v>
      </c>
    </row>
    <row r="117" spans="1:15" x14ac:dyDescent="0.2">
      <c r="A117" s="31" t="s">
        <v>74</v>
      </c>
      <c r="B117" s="32">
        <v>2</v>
      </c>
      <c r="C117" s="32">
        <f>SUMIFS(Import_Inscrits,Import_Communes,Circo1!$A117,Import_BV,Circo1!$B117)</f>
        <v>174</v>
      </c>
      <c r="D117" s="32">
        <f>SUMIFS(Import_Abstention,Import_Communes,Circo1!$A117,Import_BV,Circo1!$B117)</f>
        <v>57</v>
      </c>
      <c r="E117" s="32">
        <f>SUMIFS(Import_Votants,Import_Communes,Circo1!$A117,Import_BV,Circo1!$B117)</f>
        <v>117</v>
      </c>
      <c r="F117" s="33">
        <f t="shared" si="52"/>
        <v>0.67241379310344829</v>
      </c>
      <c r="G117" s="32">
        <f>SUMIFS(Import_Blancs,Import_Communes,Circo1!$A117,Import_BV,Circo1!$B117)</f>
        <v>3</v>
      </c>
      <c r="H117" s="32">
        <f>SUMIFS(Imports_Nuls,Import_Communes,Circo1!$A117,Import_BV,Circo1!$B117)</f>
        <v>1</v>
      </c>
      <c r="I117" s="215">
        <f>SUMIFS(Import_Exprimés,Import_Communes,Circo1!$A117,Import_BV,Circo1!$B117)</f>
        <v>113</v>
      </c>
      <c r="J117" s="34">
        <f ca="1">SUMIFS(OFFSET(Import!$A$2,0,J$2+2,236,1),OFFSET(Import!$A$2,0,J$2,236,1),Circo1!J$3,Import_Communes,Circo1!$A117,Import_BV,Circo1!$B117)</f>
        <v>58</v>
      </c>
      <c r="K117" s="35">
        <f t="shared" ca="1" si="53"/>
        <v>0.33333333333333331</v>
      </c>
      <c r="L117" s="36">
        <f t="shared" ca="1" si="49"/>
        <v>0.51327433628318586</v>
      </c>
      <c r="M117" s="34">
        <f ca="1">SUMIFS(OFFSET(Import!$A$2,0,M$2+2,236,1),OFFSET(Import!$A$2,0,M$2,236,1),Circo1!M$3,Import_Communes,Circo1!$A117,Import_BV,Circo1!$B117)</f>
        <v>55</v>
      </c>
      <c r="N117" s="35">
        <f t="shared" ca="1" si="54"/>
        <v>0.31609195402298851</v>
      </c>
      <c r="O117" s="36">
        <f t="shared" ca="1" si="51"/>
        <v>0.48672566371681414</v>
      </c>
    </row>
    <row r="118" spans="1:15" s="224" customFormat="1" x14ac:dyDescent="0.2">
      <c r="A118" s="206" t="s">
        <v>117</v>
      </c>
      <c r="B118" s="207"/>
      <c r="C118" s="207">
        <f>SUM(C119:C122)</f>
        <v>605</v>
      </c>
      <c r="D118" s="207">
        <f t="shared" ref="D118:E118" si="73">SUM(D119:D122)</f>
        <v>289</v>
      </c>
      <c r="E118" s="207">
        <f t="shared" si="73"/>
        <v>316</v>
      </c>
      <c r="F118" s="208">
        <f>E118/C118</f>
        <v>0.52231404958677685</v>
      </c>
      <c r="G118" s="207">
        <f t="shared" ref="G118:I118" si="74">SUM(G119:G122)</f>
        <v>0</v>
      </c>
      <c r="H118" s="207">
        <f t="shared" si="74"/>
        <v>3</v>
      </c>
      <c r="I118" s="216">
        <f t="shared" si="74"/>
        <v>313</v>
      </c>
      <c r="J118" s="206">
        <f t="shared" ref="J118" ca="1" si="75">SUM(J119:J122)</f>
        <v>101</v>
      </c>
      <c r="K118" s="208">
        <f t="shared" ca="1" si="53"/>
        <v>0.16694214876033059</v>
      </c>
      <c r="L118" s="209">
        <f t="shared" ca="1" si="49"/>
        <v>0.32268370607028751</v>
      </c>
      <c r="M118" s="206">
        <f t="shared" ref="M118" ca="1" si="76">SUM(M119:M122)</f>
        <v>212</v>
      </c>
      <c r="N118" s="208">
        <f t="shared" ca="1" si="54"/>
        <v>0.35041322314049589</v>
      </c>
      <c r="O118" s="209">
        <f t="shared" ca="1" si="51"/>
        <v>0.67731629392971249</v>
      </c>
    </row>
    <row r="119" spans="1:15" x14ac:dyDescent="0.2">
      <c r="A119" s="31" t="s">
        <v>78</v>
      </c>
      <c r="B119" s="32">
        <v>1</v>
      </c>
      <c r="C119" s="32">
        <f>SUMIFS(Import_Inscrits,Import_Communes,Circo1!$A119,Import_BV,Circo1!$B119)</f>
        <v>279</v>
      </c>
      <c r="D119" s="32">
        <f>SUMIFS(Import_Abstention,Import_Communes,Circo1!$A119,Import_BV,Circo1!$B119)</f>
        <v>149</v>
      </c>
      <c r="E119" s="32">
        <f>SUMIFS(Import_Votants,Import_Communes,Circo1!$A119,Import_BV,Circo1!$B119)</f>
        <v>130</v>
      </c>
      <c r="F119" s="33">
        <f t="shared" si="52"/>
        <v>0.46594982078853048</v>
      </c>
      <c r="G119" s="32">
        <f>SUMIFS(Import_Blancs,Import_Communes,Circo1!$A119,Import_BV,Circo1!$B119)</f>
        <v>0</v>
      </c>
      <c r="H119" s="32">
        <f>SUMIFS(Imports_Nuls,Import_Communes,Circo1!$A119,Import_BV,Circo1!$B119)</f>
        <v>3</v>
      </c>
      <c r="I119" s="215">
        <f>SUMIFS(Import_Exprimés,Import_Communes,Circo1!$A119,Import_BV,Circo1!$B119)</f>
        <v>127</v>
      </c>
      <c r="J119" s="34">
        <f ca="1">SUMIFS(OFFSET(Import!$A$2,0,J$2+2,236,1),OFFSET(Import!$A$2,0,J$2,236,1),Circo1!J$3,Import_Communes,Circo1!$A119,Import_BV,Circo1!$B119)</f>
        <v>49</v>
      </c>
      <c r="K119" s="35">
        <f t="shared" ca="1" si="53"/>
        <v>0.17562724014336917</v>
      </c>
      <c r="L119" s="36">
        <f t="shared" ca="1" si="49"/>
        <v>0.38582677165354329</v>
      </c>
      <c r="M119" s="34">
        <f ca="1">SUMIFS(OFFSET(Import!$A$2,0,M$2+2,236,1),OFFSET(Import!$A$2,0,M$2,236,1),Circo1!M$3,Import_Communes,Circo1!$A119,Import_BV,Circo1!$B119)</f>
        <v>78</v>
      </c>
      <c r="N119" s="35">
        <f t="shared" ca="1" si="54"/>
        <v>0.27956989247311825</v>
      </c>
      <c r="O119" s="36">
        <f t="shared" ca="1" si="51"/>
        <v>0.61417322834645671</v>
      </c>
    </row>
    <row r="120" spans="1:15" x14ac:dyDescent="0.2">
      <c r="A120" s="31" t="s">
        <v>78</v>
      </c>
      <c r="B120" s="32">
        <v>2</v>
      </c>
      <c r="C120" s="32">
        <f>SUMIFS(Import_Inscrits,Import_Communes,Circo1!$A120,Import_BV,Circo1!$B120)</f>
        <v>121</v>
      </c>
      <c r="D120" s="32">
        <f>SUMIFS(Import_Abstention,Import_Communes,Circo1!$A120,Import_BV,Circo1!$B120)</f>
        <v>56</v>
      </c>
      <c r="E120" s="32">
        <f>SUMIFS(Import_Votants,Import_Communes,Circo1!$A120,Import_BV,Circo1!$B120)</f>
        <v>65</v>
      </c>
      <c r="F120" s="33">
        <f t="shared" si="52"/>
        <v>0.53719008264462809</v>
      </c>
      <c r="G120" s="32">
        <f>SUMIFS(Import_Blancs,Import_Communes,Circo1!$A120,Import_BV,Circo1!$B120)</f>
        <v>0</v>
      </c>
      <c r="H120" s="32">
        <f>SUMIFS(Imports_Nuls,Import_Communes,Circo1!$A120,Import_BV,Circo1!$B120)</f>
        <v>0</v>
      </c>
      <c r="I120" s="215">
        <f>SUMIFS(Import_Exprimés,Import_Communes,Circo1!$A120,Import_BV,Circo1!$B120)</f>
        <v>65</v>
      </c>
      <c r="J120" s="34">
        <f ca="1">SUMIFS(OFFSET(Import!$A$2,0,J$2+2,236,1),OFFSET(Import!$A$2,0,J$2,236,1),Circo1!J$3,Import_Communes,Circo1!$A120,Import_BV,Circo1!$B120)</f>
        <v>12</v>
      </c>
      <c r="K120" s="35">
        <f t="shared" ca="1" si="53"/>
        <v>9.9173553719008267E-2</v>
      </c>
      <c r="L120" s="36">
        <f t="shared" ca="1" si="49"/>
        <v>0.18461538461538463</v>
      </c>
      <c r="M120" s="34">
        <f ca="1">SUMIFS(OFFSET(Import!$A$2,0,M$2+2,236,1),OFFSET(Import!$A$2,0,M$2,236,1),Circo1!M$3,Import_Communes,Circo1!$A120,Import_BV,Circo1!$B120)</f>
        <v>53</v>
      </c>
      <c r="N120" s="35">
        <f t="shared" ca="1" si="54"/>
        <v>0.43801652892561982</v>
      </c>
      <c r="O120" s="36">
        <f t="shared" ca="1" si="51"/>
        <v>0.81538461538461537</v>
      </c>
    </row>
    <row r="121" spans="1:15" x14ac:dyDescent="0.2">
      <c r="A121" s="31" t="s">
        <v>78</v>
      </c>
      <c r="B121" s="32">
        <v>3</v>
      </c>
      <c r="C121" s="32">
        <f>SUMIFS(Import_Inscrits,Import_Communes,Circo1!$A121,Import_BV,Circo1!$B121)</f>
        <v>115</v>
      </c>
      <c r="D121" s="32">
        <f>SUMIFS(Import_Abstention,Import_Communes,Circo1!$A121,Import_BV,Circo1!$B121)</f>
        <v>44</v>
      </c>
      <c r="E121" s="32">
        <f>SUMIFS(Import_Votants,Import_Communes,Circo1!$A121,Import_BV,Circo1!$B121)</f>
        <v>71</v>
      </c>
      <c r="F121" s="33">
        <f t="shared" si="52"/>
        <v>0.61739130434782608</v>
      </c>
      <c r="G121" s="32">
        <f>SUMIFS(Import_Blancs,Import_Communes,Circo1!$A121,Import_BV,Circo1!$B121)</f>
        <v>0</v>
      </c>
      <c r="H121" s="32">
        <f>SUMIFS(Imports_Nuls,Import_Communes,Circo1!$A121,Import_BV,Circo1!$B121)</f>
        <v>0</v>
      </c>
      <c r="I121" s="215">
        <f>SUMIFS(Import_Exprimés,Import_Communes,Circo1!$A121,Import_BV,Circo1!$B121)</f>
        <v>71</v>
      </c>
      <c r="J121" s="34">
        <f ca="1">SUMIFS(OFFSET(Import!$A$2,0,J$2+2,236,1),OFFSET(Import!$A$2,0,J$2,236,1),Circo1!J$3,Import_Communes,Circo1!$A121,Import_BV,Circo1!$B121)</f>
        <v>15</v>
      </c>
      <c r="K121" s="35">
        <f t="shared" ca="1" si="53"/>
        <v>0.13043478260869565</v>
      </c>
      <c r="L121" s="36">
        <f t="shared" ca="1" si="49"/>
        <v>0.21126760563380281</v>
      </c>
      <c r="M121" s="34">
        <f ca="1">SUMIFS(OFFSET(Import!$A$2,0,M$2+2,236,1),OFFSET(Import!$A$2,0,M$2,236,1),Circo1!M$3,Import_Communes,Circo1!$A121,Import_BV,Circo1!$B121)</f>
        <v>56</v>
      </c>
      <c r="N121" s="35">
        <f t="shared" ca="1" si="54"/>
        <v>0.48695652173913045</v>
      </c>
      <c r="O121" s="36">
        <f t="shared" ca="1" si="51"/>
        <v>0.78873239436619713</v>
      </c>
    </row>
    <row r="122" spans="1:15" x14ac:dyDescent="0.2">
      <c r="A122" s="31" t="s">
        <v>78</v>
      </c>
      <c r="B122" s="32">
        <v>4</v>
      </c>
      <c r="C122" s="32">
        <f>SUMIFS(Import_Inscrits,Import_Communes,Circo1!$A122,Import_BV,Circo1!$B122)</f>
        <v>90</v>
      </c>
      <c r="D122" s="32">
        <f>SUMIFS(Import_Abstention,Import_Communes,Circo1!$A122,Import_BV,Circo1!$B122)</f>
        <v>40</v>
      </c>
      <c r="E122" s="32">
        <f>SUMIFS(Import_Votants,Import_Communes,Circo1!$A122,Import_BV,Circo1!$B122)</f>
        <v>50</v>
      </c>
      <c r="F122" s="33">
        <f t="shared" si="52"/>
        <v>0.55555555555555558</v>
      </c>
      <c r="G122" s="32">
        <f>SUMIFS(Import_Blancs,Import_Communes,Circo1!$A122,Import_BV,Circo1!$B122)</f>
        <v>0</v>
      </c>
      <c r="H122" s="32">
        <f>SUMIFS(Imports_Nuls,Import_Communes,Circo1!$A122,Import_BV,Circo1!$B122)</f>
        <v>0</v>
      </c>
      <c r="I122" s="215">
        <f>SUMIFS(Import_Exprimés,Import_Communes,Circo1!$A122,Import_BV,Circo1!$B122)</f>
        <v>50</v>
      </c>
      <c r="J122" s="34">
        <f ca="1">SUMIFS(OFFSET(Import!$A$2,0,J$2+2,236,1),OFFSET(Import!$A$2,0,J$2,236,1),Circo1!J$3,Import_Communes,Circo1!$A122,Import_BV,Circo1!$B122)</f>
        <v>25</v>
      </c>
      <c r="K122" s="35">
        <f t="shared" ca="1" si="53"/>
        <v>0.27777777777777779</v>
      </c>
      <c r="L122" s="36">
        <f t="shared" ca="1" si="49"/>
        <v>0.5</v>
      </c>
      <c r="M122" s="34">
        <f ca="1">SUMIFS(OFFSET(Import!$A$2,0,M$2+2,236,1),OFFSET(Import!$A$2,0,M$2,236,1),Circo1!M$3,Import_Communes,Circo1!$A122,Import_BV,Circo1!$B122)</f>
        <v>25</v>
      </c>
      <c r="N122" s="35">
        <f t="shared" ca="1" si="54"/>
        <v>0.27777777777777779</v>
      </c>
      <c r="O122" s="36">
        <f t="shared" ca="1" si="51"/>
        <v>0.5</v>
      </c>
    </row>
    <row r="123" spans="1:15" s="224" customFormat="1" x14ac:dyDescent="0.2">
      <c r="A123" s="206" t="s">
        <v>118</v>
      </c>
      <c r="B123" s="207"/>
      <c r="C123" s="207">
        <f>SUM(C124:C125)</f>
        <v>1293</v>
      </c>
      <c r="D123" s="207">
        <f t="shared" ref="D123:E123" si="77">SUM(D124:D125)</f>
        <v>494</v>
      </c>
      <c r="E123" s="207">
        <f t="shared" si="77"/>
        <v>799</v>
      </c>
      <c r="F123" s="208">
        <f>E123/C123</f>
        <v>0.61794276875483367</v>
      </c>
      <c r="G123" s="207">
        <f t="shared" ref="G123:I123" si="78">SUM(G124:G125)</f>
        <v>21</v>
      </c>
      <c r="H123" s="207">
        <f t="shared" si="78"/>
        <v>14</v>
      </c>
      <c r="I123" s="216">
        <f t="shared" si="78"/>
        <v>764</v>
      </c>
      <c r="J123" s="206">
        <f t="shared" ref="J123" ca="1" si="79">SUM(J124:J125)</f>
        <v>202</v>
      </c>
      <c r="K123" s="208">
        <f t="shared" ca="1" si="53"/>
        <v>0.15622583139984533</v>
      </c>
      <c r="L123" s="209">
        <f t="shared" ca="1" si="49"/>
        <v>0.26439790575916228</v>
      </c>
      <c r="M123" s="206">
        <f t="shared" ref="M123" ca="1" si="80">SUM(M124:M125)</f>
        <v>562</v>
      </c>
      <c r="N123" s="208">
        <f t="shared" ca="1" si="54"/>
        <v>0.43464810518174785</v>
      </c>
      <c r="O123" s="209">
        <f t="shared" ca="1" si="51"/>
        <v>0.73560209424083767</v>
      </c>
    </row>
    <row r="124" spans="1:15" x14ac:dyDescent="0.2">
      <c r="A124" s="31" t="s">
        <v>81</v>
      </c>
      <c r="B124" s="32">
        <v>1</v>
      </c>
      <c r="C124" s="32">
        <f>SUMIFS(Import_Inscrits,Import_Communes,Circo1!$A124,Import_BV,Circo1!$B124)</f>
        <v>825</v>
      </c>
      <c r="D124" s="32">
        <f>SUMIFS(Import_Abstention,Import_Communes,Circo1!$A124,Import_BV,Circo1!$B124)</f>
        <v>299</v>
      </c>
      <c r="E124" s="32">
        <f>SUMIFS(Import_Votants,Import_Communes,Circo1!$A124,Import_BV,Circo1!$B124)</f>
        <v>526</v>
      </c>
      <c r="F124" s="33">
        <f t="shared" si="52"/>
        <v>0.63757575757575757</v>
      </c>
      <c r="G124" s="32">
        <f>SUMIFS(Import_Blancs,Import_Communes,Circo1!$A124,Import_BV,Circo1!$B124)</f>
        <v>7</v>
      </c>
      <c r="H124" s="32">
        <f>SUMIFS(Imports_Nuls,Import_Communes,Circo1!$A124,Import_BV,Circo1!$B124)</f>
        <v>6</v>
      </c>
      <c r="I124" s="215">
        <f>SUMIFS(Import_Exprimés,Import_Communes,Circo1!$A124,Import_BV,Circo1!$B124)</f>
        <v>513</v>
      </c>
      <c r="J124" s="34">
        <f ca="1">SUMIFS(OFFSET(Import!$A$2,0,J$2+2,236,1),OFFSET(Import!$A$2,0,J$2,236,1),Circo1!J$3,Import_Communes,Circo1!$A124,Import_BV,Circo1!$B124)</f>
        <v>174</v>
      </c>
      <c r="K124" s="35">
        <f t="shared" ca="1" si="53"/>
        <v>0.21090909090909091</v>
      </c>
      <c r="L124" s="36">
        <f t="shared" ca="1" si="49"/>
        <v>0.33918128654970758</v>
      </c>
      <c r="M124" s="34">
        <f ca="1">SUMIFS(OFFSET(Import!$A$2,0,M$2+2,236,1),OFFSET(Import!$A$2,0,M$2,236,1),Circo1!M$3,Import_Communes,Circo1!$A124,Import_BV,Circo1!$B124)</f>
        <v>339</v>
      </c>
      <c r="N124" s="35">
        <f t="shared" ca="1" si="54"/>
        <v>0.41090909090909089</v>
      </c>
      <c r="O124" s="36">
        <f t="shared" ca="1" si="51"/>
        <v>0.66081871345029242</v>
      </c>
    </row>
    <row r="125" spans="1:15" x14ac:dyDescent="0.2">
      <c r="A125" s="31" t="s">
        <v>81</v>
      </c>
      <c r="B125" s="32">
        <v>2</v>
      </c>
      <c r="C125" s="32">
        <f>SUMIFS(Import_Inscrits,Import_Communes,Circo1!$A125,Import_BV,Circo1!$B125)</f>
        <v>468</v>
      </c>
      <c r="D125" s="32">
        <f>SUMIFS(Import_Abstention,Import_Communes,Circo1!$A125,Import_BV,Circo1!$B125)</f>
        <v>195</v>
      </c>
      <c r="E125" s="32">
        <f>SUMIFS(Import_Votants,Import_Communes,Circo1!$A125,Import_BV,Circo1!$B125)</f>
        <v>273</v>
      </c>
      <c r="F125" s="33">
        <f t="shared" si="52"/>
        <v>0.58333333333333337</v>
      </c>
      <c r="G125" s="32">
        <f>SUMIFS(Import_Blancs,Import_Communes,Circo1!$A125,Import_BV,Circo1!$B125)</f>
        <v>14</v>
      </c>
      <c r="H125" s="32">
        <f>SUMIFS(Imports_Nuls,Import_Communes,Circo1!$A125,Import_BV,Circo1!$B125)</f>
        <v>8</v>
      </c>
      <c r="I125" s="215">
        <f>SUMIFS(Import_Exprimés,Import_Communes,Circo1!$A125,Import_BV,Circo1!$B125)</f>
        <v>251</v>
      </c>
      <c r="J125" s="34">
        <f ca="1">SUMIFS(OFFSET(Import!$A$2,0,J$2+2,236,1),OFFSET(Import!$A$2,0,J$2,236,1),Circo1!J$3,Import_Communes,Circo1!$A125,Import_BV,Circo1!$B125)</f>
        <v>28</v>
      </c>
      <c r="K125" s="35">
        <f t="shared" ca="1" si="53"/>
        <v>5.9829059829059832E-2</v>
      </c>
      <c r="L125" s="36">
        <f t="shared" ca="1" si="49"/>
        <v>0.11155378486055777</v>
      </c>
      <c r="M125" s="34">
        <f ca="1">SUMIFS(OFFSET(Import!$A$2,0,M$2+2,236,1),OFFSET(Import!$A$2,0,M$2,236,1),Circo1!M$3,Import_Communes,Circo1!$A125,Import_BV,Circo1!$B125)</f>
        <v>223</v>
      </c>
      <c r="N125" s="35">
        <f t="shared" ca="1" si="54"/>
        <v>0.47649572649572647</v>
      </c>
      <c r="O125" s="36">
        <f t="shared" ca="1" si="51"/>
        <v>0.88844621513944222</v>
      </c>
    </row>
    <row r="126" spans="1:15" s="224" customFormat="1" x14ac:dyDescent="0.2">
      <c r="A126" s="206" t="s">
        <v>119</v>
      </c>
      <c r="B126" s="207"/>
      <c r="C126" s="207">
        <f t="shared" ref="C126:M126" si="81">SUM(C127)</f>
        <v>204</v>
      </c>
      <c r="D126" s="207">
        <f t="shared" si="81"/>
        <v>35</v>
      </c>
      <c r="E126" s="207">
        <f t="shared" si="81"/>
        <v>169</v>
      </c>
      <c r="F126" s="208">
        <f>E126/C126</f>
        <v>0.82843137254901966</v>
      </c>
      <c r="G126" s="207">
        <f t="shared" si="81"/>
        <v>2</v>
      </c>
      <c r="H126" s="207">
        <f t="shared" si="81"/>
        <v>0</v>
      </c>
      <c r="I126" s="216">
        <f t="shared" si="81"/>
        <v>167</v>
      </c>
      <c r="J126" s="206">
        <f t="shared" ca="1" si="81"/>
        <v>63</v>
      </c>
      <c r="K126" s="208">
        <f t="shared" ca="1" si="53"/>
        <v>0.30882352941176472</v>
      </c>
      <c r="L126" s="209">
        <f t="shared" ca="1" si="49"/>
        <v>0.3772455089820359</v>
      </c>
      <c r="M126" s="206">
        <f t="shared" ca="1" si="81"/>
        <v>104</v>
      </c>
      <c r="N126" s="208">
        <f t="shared" ca="1" si="54"/>
        <v>0.50980392156862742</v>
      </c>
      <c r="O126" s="209">
        <f t="shared" ca="1" si="51"/>
        <v>0.6227544910179641</v>
      </c>
    </row>
    <row r="127" spans="1:15" x14ac:dyDescent="0.2">
      <c r="A127" s="31" t="s">
        <v>83</v>
      </c>
      <c r="B127" s="32">
        <v>1</v>
      </c>
      <c r="C127" s="32">
        <f>SUMIFS(Import_Inscrits,Import_Communes,Circo1!$A127,Import_BV,Circo1!$B127)</f>
        <v>204</v>
      </c>
      <c r="D127" s="32">
        <f>SUMIFS(Import_Abstention,Import_Communes,Circo1!$A127,Import_BV,Circo1!$B127)</f>
        <v>35</v>
      </c>
      <c r="E127" s="32">
        <f>SUMIFS(Import_Votants,Import_Communes,Circo1!$A127,Import_BV,Circo1!$B127)</f>
        <v>169</v>
      </c>
      <c r="F127" s="33">
        <f t="shared" si="52"/>
        <v>0.82843137254901966</v>
      </c>
      <c r="G127" s="32">
        <f>SUMIFS(Import_Blancs,Import_Communes,Circo1!$A127,Import_BV,Circo1!$B127)</f>
        <v>2</v>
      </c>
      <c r="H127" s="32">
        <f>SUMIFS(Imports_Nuls,Import_Communes,Circo1!$A127,Import_BV,Circo1!$B127)</f>
        <v>0</v>
      </c>
      <c r="I127" s="215">
        <f>SUMIFS(Import_Exprimés,Import_Communes,Circo1!$A127,Import_BV,Circo1!$B127)</f>
        <v>167</v>
      </c>
      <c r="J127" s="34">
        <f ca="1">SUMIFS(OFFSET(Import!$A$2,0,J$2+2,236,1),OFFSET(Import!$A$2,0,J$2,236,1),Circo1!J$3,Import_Communes,Circo1!$A127,Import_BV,Circo1!$B127)</f>
        <v>63</v>
      </c>
      <c r="K127" s="35">
        <f t="shared" ca="1" si="53"/>
        <v>0.30882352941176472</v>
      </c>
      <c r="L127" s="36">
        <f t="shared" ca="1" si="49"/>
        <v>0.3772455089820359</v>
      </c>
      <c r="M127" s="34">
        <f ca="1">SUMIFS(OFFSET(Import!$A$2,0,M$2+2,236,1),OFFSET(Import!$A$2,0,M$2,236,1),Circo1!M$3,Import_Communes,Circo1!$A127,Import_BV,Circo1!$B127)</f>
        <v>104</v>
      </c>
      <c r="N127" s="35">
        <f t="shared" ca="1" si="54"/>
        <v>0.50980392156862742</v>
      </c>
      <c r="O127" s="36">
        <f t="shared" ca="1" si="51"/>
        <v>0.6227544910179641</v>
      </c>
    </row>
    <row r="128" spans="1:15" s="224" customFormat="1" x14ac:dyDescent="0.2">
      <c r="A128" s="206" t="s">
        <v>120</v>
      </c>
      <c r="B128" s="207"/>
      <c r="C128" s="207">
        <f>SUM(C129:C129)</f>
        <v>237</v>
      </c>
      <c r="D128" s="207">
        <f t="shared" ref="D128:E128" si="82">SUM(D129:D129)</f>
        <v>116</v>
      </c>
      <c r="E128" s="207">
        <f t="shared" si="82"/>
        <v>121</v>
      </c>
      <c r="F128" s="208">
        <f>E128/C128</f>
        <v>0.51054852320675104</v>
      </c>
      <c r="G128" s="207">
        <f t="shared" ref="G128:I128" si="83">SUM(G129:G129)</f>
        <v>5</v>
      </c>
      <c r="H128" s="207">
        <f t="shared" si="83"/>
        <v>0</v>
      </c>
      <c r="I128" s="216">
        <f t="shared" si="83"/>
        <v>116</v>
      </c>
      <c r="J128" s="206">
        <f t="shared" ref="J128" ca="1" si="84">SUM(J129:J129)</f>
        <v>29</v>
      </c>
      <c r="K128" s="208">
        <f t="shared" ca="1" si="53"/>
        <v>0.12236286919831224</v>
      </c>
      <c r="L128" s="209">
        <f t="shared" ca="1" si="49"/>
        <v>0.25</v>
      </c>
      <c r="M128" s="206">
        <f t="shared" ref="M128" ca="1" si="85">SUM(M129:M129)</f>
        <v>87</v>
      </c>
      <c r="N128" s="208">
        <f t="shared" ca="1" si="54"/>
        <v>0.36708860759493672</v>
      </c>
      <c r="O128" s="209">
        <f t="shared" ca="1" si="51"/>
        <v>0.75</v>
      </c>
    </row>
    <row r="129" spans="1:15" x14ac:dyDescent="0.2">
      <c r="A129" s="31" t="s">
        <v>87</v>
      </c>
      <c r="B129" s="32">
        <v>1</v>
      </c>
      <c r="C129" s="32">
        <f>SUMIFS(Import_Inscrits,Import_Communes,Circo1!$A129,Import_BV,Circo1!$B129)</f>
        <v>237</v>
      </c>
      <c r="D129" s="32">
        <f>SUMIFS(Import_Abstention,Import_Communes,Circo1!$A129,Import_BV,Circo1!$B129)</f>
        <v>116</v>
      </c>
      <c r="E129" s="32">
        <f>SUMIFS(Import_Votants,Import_Communes,Circo1!$A129,Import_BV,Circo1!$B129)</f>
        <v>121</v>
      </c>
      <c r="F129" s="33">
        <f t="shared" si="52"/>
        <v>0.51054852320675104</v>
      </c>
      <c r="G129" s="32">
        <f>SUMIFS(Import_Blancs,Import_Communes,Circo1!$A129,Import_BV,Circo1!$B129)</f>
        <v>5</v>
      </c>
      <c r="H129" s="32">
        <f>SUMIFS(Imports_Nuls,Import_Communes,Circo1!$A129,Import_BV,Circo1!$B129)</f>
        <v>0</v>
      </c>
      <c r="I129" s="215">
        <f>SUMIFS(Import_Exprimés,Import_Communes,Circo1!$A129,Import_BV,Circo1!$B129)</f>
        <v>116</v>
      </c>
      <c r="J129" s="34">
        <f ca="1">SUMIFS(OFFSET(Import!$A$2,0,J$2+2,236,1),OFFSET(Import!$A$2,0,J$2,236,1),Circo1!J$3,Import_Communes,Circo1!$A129,Import_BV,Circo1!$B129)</f>
        <v>29</v>
      </c>
      <c r="K129" s="35">
        <f t="shared" ca="1" si="53"/>
        <v>0.12236286919831224</v>
      </c>
      <c r="L129" s="36">
        <f t="shared" ca="1" si="49"/>
        <v>0.25</v>
      </c>
      <c r="M129" s="34">
        <f ca="1">SUMIFS(OFFSET(Import!$A$2,0,M$2+2,236,1),OFFSET(Import!$A$2,0,M$2,236,1),Circo1!M$3,Import_Communes,Circo1!$A129,Import_BV,Circo1!$B129)</f>
        <v>87</v>
      </c>
      <c r="N129" s="35">
        <f t="shared" ca="1" si="54"/>
        <v>0.36708860759493672</v>
      </c>
      <c r="O129" s="36">
        <f t="shared" ca="1" si="51"/>
        <v>0.75</v>
      </c>
    </row>
    <row r="130" spans="1:15" s="224" customFormat="1" x14ac:dyDescent="0.2">
      <c r="A130" s="206" t="s">
        <v>121</v>
      </c>
      <c r="B130" s="207"/>
      <c r="C130" s="207">
        <f>SUM(C131:C132)</f>
        <v>525</v>
      </c>
      <c r="D130" s="207">
        <f t="shared" ref="D130:E130" si="86">SUM(D131:D132)</f>
        <v>138</v>
      </c>
      <c r="E130" s="207">
        <f t="shared" si="86"/>
        <v>387</v>
      </c>
      <c r="F130" s="208">
        <f>E130/C130</f>
        <v>0.7371428571428571</v>
      </c>
      <c r="G130" s="207">
        <f t="shared" ref="G130:I130" si="87">SUM(G131:G132)</f>
        <v>0</v>
      </c>
      <c r="H130" s="207">
        <f t="shared" si="87"/>
        <v>6</v>
      </c>
      <c r="I130" s="216">
        <f t="shared" si="87"/>
        <v>381</v>
      </c>
      <c r="J130" s="206">
        <f t="shared" ref="J130" ca="1" si="88">SUM(J131:J132)</f>
        <v>57</v>
      </c>
      <c r="K130" s="208">
        <f t="shared" ca="1" si="53"/>
        <v>0.10857142857142857</v>
      </c>
      <c r="L130" s="209">
        <f t="shared" ca="1" si="49"/>
        <v>0.14960629921259844</v>
      </c>
      <c r="M130" s="206">
        <f t="shared" ref="M130" ca="1" si="89">SUM(M131:M132)</f>
        <v>324</v>
      </c>
      <c r="N130" s="208">
        <f t="shared" ca="1" si="54"/>
        <v>0.6171428571428571</v>
      </c>
      <c r="O130" s="209">
        <f t="shared" ca="1" si="51"/>
        <v>0.85039370078740162</v>
      </c>
    </row>
    <row r="131" spans="1:15" x14ac:dyDescent="0.2">
      <c r="A131" s="31" t="s">
        <v>88</v>
      </c>
      <c r="B131" s="32">
        <v>1</v>
      </c>
      <c r="C131" s="32">
        <f>SUMIFS(Import_Inscrits,Import_Communes,Circo1!$A131,Import_BV,Circo1!$B131)</f>
        <v>264</v>
      </c>
      <c r="D131" s="32">
        <f>SUMIFS(Import_Abstention,Import_Communes,Circo1!$A131,Import_BV,Circo1!$B131)</f>
        <v>81</v>
      </c>
      <c r="E131" s="32">
        <f>SUMIFS(Import_Votants,Import_Communes,Circo1!$A131,Import_BV,Circo1!$B131)</f>
        <v>183</v>
      </c>
      <c r="F131" s="33">
        <f t="shared" si="52"/>
        <v>0.69318181818181823</v>
      </c>
      <c r="G131" s="32">
        <f>SUMIFS(Import_Blancs,Import_Communes,Circo1!$A131,Import_BV,Circo1!$B131)</f>
        <v>0</v>
      </c>
      <c r="H131" s="32">
        <f>SUMIFS(Imports_Nuls,Import_Communes,Circo1!$A131,Import_BV,Circo1!$B131)</f>
        <v>3</v>
      </c>
      <c r="I131" s="215">
        <f>SUMIFS(Import_Exprimés,Import_Communes,Circo1!$A131,Import_BV,Circo1!$B131)</f>
        <v>180</v>
      </c>
      <c r="J131" s="34">
        <f ca="1">SUMIFS(OFFSET(Import!$A$2,0,J$2+2,236,1),OFFSET(Import!$A$2,0,J$2,236,1),Circo1!J$3,Import_Communes,Circo1!$A131,Import_BV,Circo1!$B131)</f>
        <v>36</v>
      </c>
      <c r="K131" s="35">
        <f t="shared" ca="1" si="53"/>
        <v>0.13636363636363635</v>
      </c>
      <c r="L131" s="36">
        <f t="shared" ca="1" si="49"/>
        <v>0.2</v>
      </c>
      <c r="M131" s="34">
        <f ca="1">SUMIFS(OFFSET(Import!$A$2,0,M$2+2,236,1),OFFSET(Import!$A$2,0,M$2,236,1),Circo1!M$3,Import_Communes,Circo1!$A131,Import_BV,Circo1!$B131)</f>
        <v>144</v>
      </c>
      <c r="N131" s="35">
        <f t="shared" ca="1" si="54"/>
        <v>0.54545454545454541</v>
      </c>
      <c r="O131" s="36">
        <f t="shared" ca="1" si="51"/>
        <v>0.8</v>
      </c>
    </row>
    <row r="132" spans="1:15" x14ac:dyDescent="0.2">
      <c r="A132" s="31" t="s">
        <v>88</v>
      </c>
      <c r="B132" s="32">
        <v>2</v>
      </c>
      <c r="C132" s="32">
        <f>SUMIFS(Import_Inscrits,Import_Communes,Circo1!$A132,Import_BV,Circo1!$B132)</f>
        <v>261</v>
      </c>
      <c r="D132" s="32">
        <f>SUMIFS(Import_Abstention,Import_Communes,Circo1!$A132,Import_BV,Circo1!$B132)</f>
        <v>57</v>
      </c>
      <c r="E132" s="32">
        <f>SUMIFS(Import_Votants,Import_Communes,Circo1!$A132,Import_BV,Circo1!$B132)</f>
        <v>204</v>
      </c>
      <c r="F132" s="33">
        <f t="shared" si="52"/>
        <v>0.7816091954022989</v>
      </c>
      <c r="G132" s="32">
        <f>SUMIFS(Import_Blancs,Import_Communes,Circo1!$A132,Import_BV,Circo1!$B132)</f>
        <v>0</v>
      </c>
      <c r="H132" s="32">
        <f>SUMIFS(Imports_Nuls,Import_Communes,Circo1!$A132,Import_BV,Circo1!$B132)</f>
        <v>3</v>
      </c>
      <c r="I132" s="215">
        <f>SUMIFS(Import_Exprimés,Import_Communes,Circo1!$A132,Import_BV,Circo1!$B132)</f>
        <v>201</v>
      </c>
      <c r="J132" s="34">
        <f ca="1">SUMIFS(OFFSET(Import!$A$2,0,J$2+2,236,1),OFFSET(Import!$A$2,0,J$2,236,1),Circo1!J$3,Import_Communes,Circo1!$A132,Import_BV,Circo1!$B132)</f>
        <v>21</v>
      </c>
      <c r="K132" s="35">
        <f t="shared" ca="1" si="53"/>
        <v>8.0459770114942528E-2</v>
      </c>
      <c r="L132" s="36">
        <f t="shared" ca="1" si="49"/>
        <v>0.1044776119402985</v>
      </c>
      <c r="M132" s="34">
        <f ca="1">SUMIFS(OFFSET(Import!$A$2,0,M$2+2,236,1),OFFSET(Import!$A$2,0,M$2,236,1),Circo1!M$3,Import_Communes,Circo1!$A132,Import_BV,Circo1!$B132)</f>
        <v>180</v>
      </c>
      <c r="N132" s="35">
        <f t="shared" ca="1" si="54"/>
        <v>0.68965517241379315</v>
      </c>
      <c r="O132" s="36">
        <f t="shared" ca="1" si="51"/>
        <v>0.89552238805970152</v>
      </c>
    </row>
    <row r="133" spans="1:15" s="224" customFormat="1" x14ac:dyDescent="0.2">
      <c r="A133" s="206" t="s">
        <v>122</v>
      </c>
      <c r="B133" s="207"/>
      <c r="C133" s="207">
        <f t="shared" ref="C133:M133" si="90">SUM(C134:C139)</f>
        <v>1573</v>
      </c>
      <c r="D133" s="207">
        <f t="shared" si="90"/>
        <v>462</v>
      </c>
      <c r="E133" s="207">
        <f t="shared" si="90"/>
        <v>1111</v>
      </c>
      <c r="F133" s="208">
        <f>E133/C133</f>
        <v>0.70629370629370625</v>
      </c>
      <c r="G133" s="207">
        <f t="shared" si="90"/>
        <v>2</v>
      </c>
      <c r="H133" s="207">
        <f t="shared" si="90"/>
        <v>12</v>
      </c>
      <c r="I133" s="216">
        <f t="shared" si="90"/>
        <v>1097</v>
      </c>
      <c r="J133" s="206">
        <f t="shared" ca="1" si="90"/>
        <v>498</v>
      </c>
      <c r="K133" s="208">
        <f t="shared" ca="1" si="53"/>
        <v>0.31659249841068021</v>
      </c>
      <c r="L133" s="209">
        <f t="shared" ca="1" si="49"/>
        <v>0.45396536007292615</v>
      </c>
      <c r="M133" s="206">
        <f t="shared" ca="1" si="90"/>
        <v>599</v>
      </c>
      <c r="N133" s="208">
        <f t="shared" ca="1" si="54"/>
        <v>0.38080101716465353</v>
      </c>
      <c r="O133" s="209">
        <f t="shared" ca="1" si="51"/>
        <v>0.54603463992707379</v>
      </c>
    </row>
    <row r="134" spans="1:15" x14ac:dyDescent="0.2">
      <c r="A134" s="31" t="s">
        <v>89</v>
      </c>
      <c r="B134" s="32">
        <v>1</v>
      </c>
      <c r="C134" s="32">
        <f>SUMIFS(Import_Inscrits,Import_Communes,Circo1!$A134,Import_BV,Circo1!$B134)</f>
        <v>959</v>
      </c>
      <c r="D134" s="32">
        <f>SUMIFS(Import_Abstention,Import_Communes,Circo1!$A134,Import_BV,Circo1!$B134)</f>
        <v>274</v>
      </c>
      <c r="E134" s="32">
        <f>SUMIFS(Import_Votants,Import_Communes,Circo1!$A134,Import_BV,Circo1!$B134)</f>
        <v>685</v>
      </c>
      <c r="F134" s="33">
        <f t="shared" si="52"/>
        <v>0.7142857142857143</v>
      </c>
      <c r="G134" s="32">
        <f>SUMIFS(Import_Blancs,Import_Communes,Circo1!$A134,Import_BV,Circo1!$B134)</f>
        <v>1</v>
      </c>
      <c r="H134" s="32">
        <f>SUMIFS(Imports_Nuls,Import_Communes,Circo1!$A134,Import_BV,Circo1!$B134)</f>
        <v>9</v>
      </c>
      <c r="I134" s="215">
        <f>SUMIFS(Import_Exprimés,Import_Communes,Circo1!$A134,Import_BV,Circo1!$B134)</f>
        <v>675</v>
      </c>
      <c r="J134" s="34">
        <f ca="1">SUMIFS(OFFSET(Import!$A$2,0,J$2+2,236,1),OFFSET(Import!$A$2,0,J$2,236,1),Circo1!J$3,Import_Communes,Circo1!$A134,Import_BV,Circo1!$B134)</f>
        <v>283</v>
      </c>
      <c r="K134" s="35">
        <f t="shared" ca="1" si="53"/>
        <v>0.29509906152241916</v>
      </c>
      <c r="L134" s="36">
        <f t="shared" ref="L134:L139" ca="1" si="91">J134/$I134</f>
        <v>0.41925925925925928</v>
      </c>
      <c r="M134" s="34">
        <f ca="1">SUMIFS(OFFSET(Import!$A$2,0,M$2+2,236,1),OFFSET(Import!$A$2,0,M$2,236,1),Circo1!M$3,Import_Communes,Circo1!$A134,Import_BV,Circo1!$B134)</f>
        <v>392</v>
      </c>
      <c r="N134" s="35">
        <f t="shared" ca="1" si="54"/>
        <v>0.40875912408759124</v>
      </c>
      <c r="O134" s="36">
        <f t="shared" ref="O134:O139" ca="1" si="92">$M134/$I134</f>
        <v>0.58074074074074078</v>
      </c>
    </row>
    <row r="135" spans="1:15" x14ac:dyDescent="0.2">
      <c r="A135" s="31" t="s">
        <v>89</v>
      </c>
      <c r="B135" s="32">
        <v>2</v>
      </c>
      <c r="C135" s="32">
        <f>SUMIFS(Import_Inscrits,Import_Communes,Circo1!$A135,Import_BV,Circo1!$B135)</f>
        <v>148</v>
      </c>
      <c r="D135" s="32">
        <f>SUMIFS(Import_Abstention,Import_Communes,Circo1!$A135,Import_BV,Circo1!$B135)</f>
        <v>35</v>
      </c>
      <c r="E135" s="32">
        <f>SUMIFS(Import_Votants,Import_Communes,Circo1!$A135,Import_BV,Circo1!$B135)</f>
        <v>113</v>
      </c>
      <c r="F135" s="33">
        <f t="shared" ref="F135:F139" si="93">E135/C135</f>
        <v>0.76351351351351349</v>
      </c>
      <c r="G135" s="32">
        <f>SUMIFS(Import_Blancs,Import_Communes,Circo1!$A135,Import_BV,Circo1!$B135)</f>
        <v>1</v>
      </c>
      <c r="H135" s="32">
        <f>SUMIFS(Imports_Nuls,Import_Communes,Circo1!$A135,Import_BV,Circo1!$B135)</f>
        <v>2</v>
      </c>
      <c r="I135" s="215">
        <f>SUMIFS(Import_Exprimés,Import_Communes,Circo1!$A135,Import_BV,Circo1!$B135)</f>
        <v>110</v>
      </c>
      <c r="J135" s="34">
        <f ca="1">SUMIFS(OFFSET(Import!$A$2,0,J$2+2,236,1),OFFSET(Import!$A$2,0,J$2,236,1),Circo1!J$3,Import_Communes,Circo1!$A135,Import_BV,Circo1!$B135)</f>
        <v>57</v>
      </c>
      <c r="K135" s="35">
        <f t="shared" ref="K135:K139" ca="1" si="94">$J135/$C135</f>
        <v>0.38513513513513514</v>
      </c>
      <c r="L135" s="36">
        <f t="shared" ca="1" si="91"/>
        <v>0.51818181818181819</v>
      </c>
      <c r="M135" s="34">
        <f ca="1">SUMIFS(OFFSET(Import!$A$2,0,M$2+2,236,1),OFFSET(Import!$A$2,0,M$2,236,1),Circo1!M$3,Import_Communes,Circo1!$A135,Import_BV,Circo1!$B135)</f>
        <v>53</v>
      </c>
      <c r="N135" s="35">
        <f t="shared" ref="N135:N139" ca="1" si="95">$M135/$C135</f>
        <v>0.35810810810810811</v>
      </c>
      <c r="O135" s="36">
        <f t="shared" ca="1" si="92"/>
        <v>0.48181818181818181</v>
      </c>
    </row>
    <row r="136" spans="1:15" x14ac:dyDescent="0.2">
      <c r="A136" s="31" t="s">
        <v>89</v>
      </c>
      <c r="B136" s="32">
        <v>3</v>
      </c>
      <c r="C136" s="32">
        <f>SUMIFS(Import_Inscrits,Import_Communes,Circo1!$A136,Import_BV,Circo1!$B136)</f>
        <v>132</v>
      </c>
      <c r="D136" s="32">
        <f>SUMIFS(Import_Abstention,Import_Communes,Circo1!$A136,Import_BV,Circo1!$B136)</f>
        <v>46</v>
      </c>
      <c r="E136" s="32">
        <f>SUMIFS(Import_Votants,Import_Communes,Circo1!$A136,Import_BV,Circo1!$B136)</f>
        <v>86</v>
      </c>
      <c r="F136" s="33">
        <f t="shared" si="93"/>
        <v>0.65151515151515149</v>
      </c>
      <c r="G136" s="32">
        <f>SUMIFS(Import_Blancs,Import_Communes,Circo1!$A136,Import_BV,Circo1!$B136)</f>
        <v>0</v>
      </c>
      <c r="H136" s="32">
        <f>SUMIFS(Imports_Nuls,Import_Communes,Circo1!$A136,Import_BV,Circo1!$B136)</f>
        <v>1</v>
      </c>
      <c r="I136" s="215">
        <f>SUMIFS(Import_Exprimés,Import_Communes,Circo1!$A136,Import_BV,Circo1!$B136)</f>
        <v>85</v>
      </c>
      <c r="J136" s="34">
        <f ca="1">SUMIFS(OFFSET(Import!$A$2,0,J$2+2,236,1),OFFSET(Import!$A$2,0,J$2,236,1),Circo1!J$3,Import_Communes,Circo1!$A136,Import_BV,Circo1!$B136)</f>
        <v>61</v>
      </c>
      <c r="K136" s="35">
        <f t="shared" ca="1" si="94"/>
        <v>0.4621212121212121</v>
      </c>
      <c r="L136" s="36">
        <f t="shared" ca="1" si="91"/>
        <v>0.71764705882352942</v>
      </c>
      <c r="M136" s="34">
        <f ca="1">SUMIFS(OFFSET(Import!$A$2,0,M$2+2,236,1),OFFSET(Import!$A$2,0,M$2,236,1),Circo1!M$3,Import_Communes,Circo1!$A136,Import_BV,Circo1!$B136)</f>
        <v>24</v>
      </c>
      <c r="N136" s="35">
        <f t="shared" ca="1" si="95"/>
        <v>0.18181818181818182</v>
      </c>
      <c r="O136" s="36">
        <f t="shared" ca="1" si="92"/>
        <v>0.28235294117647058</v>
      </c>
    </row>
    <row r="137" spans="1:15" x14ac:dyDescent="0.2">
      <c r="A137" s="31" t="s">
        <v>89</v>
      </c>
      <c r="B137" s="32">
        <v>4</v>
      </c>
      <c r="C137" s="32">
        <f>SUMIFS(Import_Inscrits,Import_Communes,Circo1!$A137,Import_BV,Circo1!$B137)</f>
        <v>132</v>
      </c>
      <c r="D137" s="32">
        <f>SUMIFS(Import_Abstention,Import_Communes,Circo1!$A137,Import_BV,Circo1!$B137)</f>
        <v>42</v>
      </c>
      <c r="E137" s="32">
        <f>SUMIFS(Import_Votants,Import_Communes,Circo1!$A137,Import_BV,Circo1!$B137)</f>
        <v>90</v>
      </c>
      <c r="F137" s="33">
        <f t="shared" si="93"/>
        <v>0.68181818181818177</v>
      </c>
      <c r="G137" s="32">
        <f>SUMIFS(Import_Blancs,Import_Communes,Circo1!$A137,Import_BV,Circo1!$B137)</f>
        <v>0</v>
      </c>
      <c r="H137" s="32">
        <f>SUMIFS(Imports_Nuls,Import_Communes,Circo1!$A137,Import_BV,Circo1!$B137)</f>
        <v>0</v>
      </c>
      <c r="I137" s="215">
        <f>SUMIFS(Import_Exprimés,Import_Communes,Circo1!$A137,Import_BV,Circo1!$B137)</f>
        <v>90</v>
      </c>
      <c r="J137" s="34">
        <f ca="1">SUMIFS(OFFSET(Import!$A$2,0,J$2+2,236,1),OFFSET(Import!$A$2,0,J$2,236,1),Circo1!J$3,Import_Communes,Circo1!$A137,Import_BV,Circo1!$B137)</f>
        <v>41</v>
      </c>
      <c r="K137" s="35">
        <f t="shared" ca="1" si="94"/>
        <v>0.31060606060606061</v>
      </c>
      <c r="L137" s="36">
        <f t="shared" ca="1" si="91"/>
        <v>0.45555555555555555</v>
      </c>
      <c r="M137" s="34">
        <f ca="1">SUMIFS(OFFSET(Import!$A$2,0,M$2+2,236,1),OFFSET(Import!$A$2,0,M$2,236,1),Circo1!M$3,Import_Communes,Circo1!$A137,Import_BV,Circo1!$B137)</f>
        <v>49</v>
      </c>
      <c r="N137" s="35">
        <f t="shared" ca="1" si="95"/>
        <v>0.37121212121212122</v>
      </c>
      <c r="O137" s="36">
        <f t="shared" ca="1" si="92"/>
        <v>0.5444444444444444</v>
      </c>
    </row>
    <row r="138" spans="1:15" x14ac:dyDescent="0.2">
      <c r="A138" s="31" t="s">
        <v>89</v>
      </c>
      <c r="B138" s="32">
        <v>5</v>
      </c>
      <c r="C138" s="32">
        <f>SUMIFS(Import_Inscrits,Import_Communes,Circo1!$A138,Import_BV,Circo1!$B138)</f>
        <v>131</v>
      </c>
      <c r="D138" s="32">
        <f>SUMIFS(Import_Abstention,Import_Communes,Circo1!$A138,Import_BV,Circo1!$B138)</f>
        <v>44</v>
      </c>
      <c r="E138" s="32">
        <f>SUMIFS(Import_Votants,Import_Communes,Circo1!$A138,Import_BV,Circo1!$B138)</f>
        <v>87</v>
      </c>
      <c r="F138" s="33">
        <f t="shared" si="93"/>
        <v>0.66412213740458015</v>
      </c>
      <c r="G138" s="32">
        <f>SUMIFS(Import_Blancs,Import_Communes,Circo1!$A138,Import_BV,Circo1!$B138)</f>
        <v>0</v>
      </c>
      <c r="H138" s="32">
        <f>SUMIFS(Imports_Nuls,Import_Communes,Circo1!$A138,Import_BV,Circo1!$B138)</f>
        <v>0</v>
      </c>
      <c r="I138" s="215">
        <f>SUMIFS(Import_Exprimés,Import_Communes,Circo1!$A138,Import_BV,Circo1!$B138)</f>
        <v>87</v>
      </c>
      <c r="J138" s="34">
        <f ca="1">SUMIFS(OFFSET(Import!$A$2,0,J$2+2,236,1),OFFSET(Import!$A$2,0,J$2,236,1),Circo1!J$3,Import_Communes,Circo1!$A138,Import_BV,Circo1!$B138)</f>
        <v>35</v>
      </c>
      <c r="K138" s="35">
        <f t="shared" ca="1" si="94"/>
        <v>0.26717557251908397</v>
      </c>
      <c r="L138" s="36">
        <f t="shared" ca="1" si="91"/>
        <v>0.40229885057471265</v>
      </c>
      <c r="M138" s="34">
        <f ca="1">SUMIFS(OFFSET(Import!$A$2,0,M$2+2,236,1),OFFSET(Import!$A$2,0,M$2,236,1),Circo1!M$3,Import_Communes,Circo1!$A138,Import_BV,Circo1!$B138)</f>
        <v>52</v>
      </c>
      <c r="N138" s="35">
        <f t="shared" ca="1" si="95"/>
        <v>0.39694656488549618</v>
      </c>
      <c r="O138" s="36">
        <f t="shared" ca="1" si="92"/>
        <v>0.5977011494252874</v>
      </c>
    </row>
    <row r="139" spans="1:15" ht="13.2" thickBot="1" x14ac:dyDescent="0.25">
      <c r="A139" s="37" t="s">
        <v>89</v>
      </c>
      <c r="B139" s="38">
        <v>6</v>
      </c>
      <c r="C139" s="38">
        <f>SUMIFS(Import_Inscrits,Import_Communes,Circo1!$A139,Import_BV,Circo1!$B139)</f>
        <v>71</v>
      </c>
      <c r="D139" s="38">
        <f>SUMIFS(Import_Abstention,Import_Communes,Circo1!$A139,Import_BV,Circo1!$B139)</f>
        <v>21</v>
      </c>
      <c r="E139" s="38">
        <f>SUMIFS(Import_Votants,Import_Communes,Circo1!$A139,Import_BV,Circo1!$B139)</f>
        <v>50</v>
      </c>
      <c r="F139" s="39">
        <f t="shared" si="93"/>
        <v>0.70422535211267601</v>
      </c>
      <c r="G139" s="38">
        <f>SUMIFS(Import_Blancs,Import_Communes,Circo1!$A139,Import_BV,Circo1!$B139)</f>
        <v>0</v>
      </c>
      <c r="H139" s="38">
        <f>SUMIFS(Imports_Nuls,Import_Communes,Circo1!$A139,Import_BV,Circo1!$B139)</f>
        <v>0</v>
      </c>
      <c r="I139" s="217">
        <f>SUMIFS(Import_Exprimés,Import_Communes,Circo1!$A139,Import_BV,Circo1!$B139)</f>
        <v>50</v>
      </c>
      <c r="J139" s="40">
        <f ca="1">SUMIFS(OFFSET(Import!$A$2,0,J$2+2,236,1),OFFSET(Import!$A$2,0,J$2,236,1),Circo1!J$3,Import_Communes,Circo1!$A139,Import_BV,Circo1!$B139)</f>
        <v>21</v>
      </c>
      <c r="K139" s="41">
        <f t="shared" ca="1" si="94"/>
        <v>0.29577464788732394</v>
      </c>
      <c r="L139" s="42">
        <f t="shared" ca="1" si="91"/>
        <v>0.42</v>
      </c>
      <c r="M139" s="40">
        <f ca="1">SUMIFS(OFFSET(Import!$A$2,0,M$2+2,236,1),OFFSET(Import!$A$2,0,M$2,236,1),Circo1!M$3,Import_Communes,Circo1!$A139,Import_BV,Circo1!$B139)</f>
        <v>29</v>
      </c>
      <c r="N139" s="41">
        <f t="shared" ca="1" si="95"/>
        <v>0.40845070422535212</v>
      </c>
      <c r="O139" s="42">
        <f t="shared" ca="1" si="92"/>
        <v>0.57999999999999996</v>
      </c>
    </row>
    <row r="141" spans="1:15" ht="13.2" thickBot="1" x14ac:dyDescent="0.25"/>
    <row r="142" spans="1:15" x14ac:dyDescent="0.2">
      <c r="A142" s="43"/>
      <c r="B142" s="43"/>
      <c r="C142" s="43"/>
      <c r="D142" s="43"/>
      <c r="E142" s="43"/>
      <c r="F142" s="44"/>
      <c r="G142" s="43"/>
      <c r="H142" s="43"/>
      <c r="I142" s="43"/>
      <c r="J142" s="226" t="str">
        <f>J3</f>
        <v>GREIG</v>
      </c>
      <c r="K142" s="227"/>
      <c r="L142" s="228"/>
      <c r="M142" s="226" t="str">
        <f t="shared" ref="M142" si="96">M3</f>
        <v>SAGE</v>
      </c>
      <c r="N142" s="227"/>
      <c r="O142" s="228"/>
    </row>
    <row r="143" spans="1:15" ht="38.4" thickBot="1" x14ac:dyDescent="0.25">
      <c r="A143" s="45" t="s">
        <v>0</v>
      </c>
      <c r="B143" s="46" t="s">
        <v>1</v>
      </c>
      <c r="C143" s="45" t="s">
        <v>7</v>
      </c>
      <c r="D143" s="45" t="s">
        <v>8</v>
      </c>
      <c r="E143" s="45" t="s">
        <v>9</v>
      </c>
      <c r="F143" s="47" t="s">
        <v>2</v>
      </c>
      <c r="G143" s="48" t="s">
        <v>26</v>
      </c>
      <c r="H143" s="48" t="s">
        <v>29</v>
      </c>
      <c r="I143" s="45" t="s">
        <v>11</v>
      </c>
      <c r="J143" s="49" t="s">
        <v>12</v>
      </c>
      <c r="K143" s="50" t="s">
        <v>13</v>
      </c>
      <c r="L143" s="51" t="s">
        <v>14</v>
      </c>
      <c r="M143" s="49" t="s">
        <v>12</v>
      </c>
      <c r="N143" s="50" t="s">
        <v>16</v>
      </c>
      <c r="O143" s="51" t="s">
        <v>14</v>
      </c>
    </row>
    <row r="144" spans="1:15" ht="13.2" thickBot="1" x14ac:dyDescent="0.25">
      <c r="A144" s="52" t="s">
        <v>3</v>
      </c>
      <c r="B144" s="53">
        <f>COUNTA(B5:B139)</f>
        <v>108</v>
      </c>
      <c r="C144" s="53">
        <f>SUMIF($B$5:$B$139,"",C$5:C$139)</f>
        <v>72585</v>
      </c>
      <c r="D144" s="53">
        <f t="shared" ref="D144:J144" si="97">SUMIF($B$5:$B$139,"",D$5:D$139)</f>
        <v>39125</v>
      </c>
      <c r="E144" s="53">
        <f t="shared" si="97"/>
        <v>33460</v>
      </c>
      <c r="F144" s="54">
        <f>E144/C144</f>
        <v>0.46097678583729423</v>
      </c>
      <c r="G144" s="53">
        <f t="shared" si="97"/>
        <v>666</v>
      </c>
      <c r="H144" s="53">
        <f t="shared" si="97"/>
        <v>719</v>
      </c>
      <c r="I144" s="53">
        <f t="shared" si="97"/>
        <v>32075</v>
      </c>
      <c r="J144" s="55">
        <f t="shared" ca="1" si="97"/>
        <v>10147</v>
      </c>
      <c r="K144" s="56">
        <f ca="1">J144/$C144</f>
        <v>0.13979472342770544</v>
      </c>
      <c r="L144" s="56">
        <f ca="1">J144/$I144</f>
        <v>0.3163522992985191</v>
      </c>
      <c r="M144" s="52">
        <f t="shared" ref="M144" ca="1" si="98">SUMIF($B$5:$B$139,"",M$5:M$139)</f>
        <v>21928</v>
      </c>
      <c r="N144" s="56">
        <f ca="1">M144/$C144</f>
        <v>0.302100985052008</v>
      </c>
      <c r="O144" s="57">
        <f ca="1">M144/$I144</f>
        <v>0.68364770070148095</v>
      </c>
    </row>
    <row r="145" spans="1:10" x14ac:dyDescent="0.2">
      <c r="A145" s="58"/>
    </row>
    <row r="146" spans="1:10" x14ac:dyDescent="0.2">
      <c r="A146" s="59"/>
    </row>
    <row r="147" spans="1:10" x14ac:dyDescent="0.2">
      <c r="A147" s="59"/>
    </row>
    <row r="148" spans="1:10" x14ac:dyDescent="0.2">
      <c r="A148" s="59" t="s">
        <v>156</v>
      </c>
      <c r="H148" s="69" t="s">
        <v>186</v>
      </c>
      <c r="I148" t="s">
        <v>162</v>
      </c>
      <c r="J148" s="19">
        <f ca="1">SUMIF($J$142:$O$142,$I148,$J$144:$O$144)</f>
        <v>10147</v>
      </c>
    </row>
    <row r="149" spans="1:10" x14ac:dyDescent="0.2">
      <c r="A149" s="60" t="s">
        <v>158</v>
      </c>
      <c r="B149" s="32" t="str">
        <f ca="1">IF(SUMIF(J143:O143,"Voix",J144:O144)&lt;&gt;I144,"ERREUR","-")</f>
        <v>-</v>
      </c>
      <c r="C149" s="32"/>
      <c r="D149" s="32"/>
      <c r="E149" s="32"/>
      <c r="F149" s="33"/>
      <c r="G149" s="32"/>
      <c r="H149" s="69"/>
      <c r="I149"/>
    </row>
    <row r="150" spans="1:10" x14ac:dyDescent="0.2">
      <c r="A150" s="32" t="s">
        <v>159</v>
      </c>
      <c r="B150" s="32" t="str">
        <f>IF(I144+H144+G144 &lt;&gt; E144,"ERREUR","-")</f>
        <v>-</v>
      </c>
      <c r="C150" s="32"/>
      <c r="D150" s="32"/>
      <c r="E150" s="32"/>
      <c r="F150" s="33"/>
      <c r="G150" s="32"/>
      <c r="H150" s="69" t="s">
        <v>188</v>
      </c>
      <c r="I150" t="s">
        <v>164</v>
      </c>
      <c r="J150" s="19">
        <f ca="1">SUMIF($J$142:$O$142,$I150,$J$144:$O$144)</f>
        <v>21928</v>
      </c>
    </row>
    <row r="151" spans="1:10" x14ac:dyDescent="0.2">
      <c r="A151" s="66" t="s">
        <v>160</v>
      </c>
      <c r="B151" s="66" t="str">
        <f>IF(C144&lt;&gt;D144+E144,"ERREUR","-")</f>
        <v>-</v>
      </c>
      <c r="C151" s="61"/>
      <c r="D151" s="61"/>
      <c r="E151" s="61"/>
      <c r="F151" s="61"/>
      <c r="G151" s="61"/>
      <c r="H151" s="69"/>
      <c r="I151"/>
    </row>
    <row r="152" spans="1:10" x14ac:dyDescent="0.2">
      <c r="A152" s="32"/>
      <c r="B152" s="32"/>
      <c r="C152" s="33"/>
      <c r="D152" s="32"/>
      <c r="E152" s="32"/>
      <c r="F152" s="33"/>
      <c r="G152" s="32"/>
      <c r="H152" s="69"/>
      <c r="I152"/>
    </row>
    <row r="153" spans="1:10" x14ac:dyDescent="0.2">
      <c r="H153" s="69"/>
      <c r="I153"/>
    </row>
    <row r="154" spans="1:10" x14ac:dyDescent="0.2">
      <c r="H154" s="69"/>
      <c r="I154"/>
    </row>
    <row r="155" spans="1:10" x14ac:dyDescent="0.2">
      <c r="H155" s="69"/>
      <c r="I155"/>
    </row>
    <row r="156" spans="1:10" x14ac:dyDescent="0.2">
      <c r="H156" s="69"/>
      <c r="I156"/>
    </row>
  </sheetData>
  <mergeCells count="4">
    <mergeCell ref="J142:L142"/>
    <mergeCell ref="M142:O142"/>
    <mergeCell ref="J3:L3"/>
    <mergeCell ref="M3:O3"/>
  </mergeCells>
  <phoneticPr fontId="4" type="noConversion"/>
  <conditionalFormatting sqref="B149:B151">
    <cfRule type="cellIs" dxfId="3" priority="1" operator="equal">
      <formula>"ERREUR"</formula>
    </cfRule>
  </conditionalFormatting>
  <pageMargins left="0.39370078740157483" right="0.39370078740157483" top="0.39370078740157483" bottom="0.39370078740157483" header="0" footer="0.51181102362204722"/>
  <pageSetup paperSize="8" scale="28" orientation="landscape" r:id="rId1"/>
  <headerFooter>
    <oddFooter>&amp;LLégislatives 2012 1er tour - 2 juin&amp;R&amp;P/&amp;N</oddFooter>
  </headerFooter>
  <rowBreaks count="1" manualBreakCount="1">
    <brk id="95" max="16383" man="1"/>
  </row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Feuil4">
    <pageSetUpPr fitToPage="1"/>
  </sheetPr>
  <dimension ref="A1:R101"/>
  <sheetViews>
    <sheetView topLeftCell="A46" zoomScale="70" zoomScaleNormal="70" workbookViewId="0">
      <selection activeCell="J109" sqref="J109"/>
    </sheetView>
  </sheetViews>
  <sheetFormatPr baseColWidth="10" defaultColWidth="11" defaultRowHeight="12.6" x14ac:dyDescent="0.2"/>
  <cols>
    <col min="1" max="1" width="17.90625" style="19" customWidth="1"/>
    <col min="2" max="2" width="8.36328125" style="19" customWidth="1"/>
    <col min="3" max="4" width="11" style="19"/>
    <col min="5" max="5" width="8.26953125" style="19" customWidth="1"/>
    <col min="6" max="6" width="11" style="21"/>
    <col min="7" max="7" width="11" style="19"/>
    <col min="8" max="8" width="12.6328125" style="19" customWidth="1"/>
    <col min="9" max="9" width="11" style="19"/>
    <col min="10" max="10" width="10.26953125" style="19" customWidth="1"/>
    <col min="11" max="11" width="13.90625" style="19" customWidth="1"/>
    <col min="12" max="12" width="11" style="19"/>
    <col min="13" max="13" width="12.90625" style="19" customWidth="1"/>
    <col min="14" max="14" width="12.08984375" style="19" customWidth="1"/>
    <col min="15" max="15" width="12.7265625" style="19" customWidth="1"/>
    <col min="16" max="16384" width="11" style="19"/>
  </cols>
  <sheetData>
    <row r="1" spans="1:18" ht="19.8" x14ac:dyDescent="0.3">
      <c r="A1" s="18" t="s">
        <v>223</v>
      </c>
      <c r="E1" s="62" t="s">
        <v>132</v>
      </c>
      <c r="N1" s="19">
        <f ca="1">SUMIF(OFFSET(Import!$A$2,0,VLOOKUP(Circo2!$M$3,Param_Candidats,4),236,1),$M$3,OFFSET(Import!$A$2,0,VLOOKUP(Circo2!$M$3,Param_Candidats,4)+2,236,1))</f>
        <v>18281</v>
      </c>
      <c r="O1" s="22">
        <f>VLOOKUP(Circo2!$M$3,Param_Candidats,4)</f>
        <v>30</v>
      </c>
    </row>
    <row r="2" spans="1:18" ht="13.2" thickBot="1" x14ac:dyDescent="0.25">
      <c r="A2" s="23">
        <v>41441</v>
      </c>
      <c r="J2" s="19">
        <f>SUMIF(Data_T1!$C$5:$C$22,Circo2!J$3,Data_T1!$E$5:$E$22)</f>
        <v>23</v>
      </c>
      <c r="K2" s="24">
        <v>1</v>
      </c>
      <c r="M2" s="19">
        <f>SUMIF(Data_T1!$C$5:$C$22,Circo2!M$3,Data_T1!$E$5:$E$22)</f>
        <v>30</v>
      </c>
      <c r="N2" s="19">
        <v>2</v>
      </c>
    </row>
    <row r="3" spans="1:18" x14ac:dyDescent="0.2">
      <c r="J3" s="229" t="str">
        <f>INDEX(Param_Candidats,1+K2,2)</f>
        <v>IRITI</v>
      </c>
      <c r="K3" s="230" t="str">
        <f>INDEX(Param_Candidats,2,1)</f>
        <v>GREIG</v>
      </c>
      <c r="L3" s="231" t="str">
        <f>INDEX(Param_Candidats,2,1)</f>
        <v>GREIG</v>
      </c>
      <c r="M3" s="229" t="str">
        <f>INDEX(Param_Candidats,1+N2,2)</f>
        <v>SANQUER</v>
      </c>
      <c r="N3" s="230" t="str">
        <f>INDEX(Param_Candidats,2,1)</f>
        <v>GREIG</v>
      </c>
      <c r="O3" s="231" t="str">
        <f>INDEX(Param_Candidats,2,1)</f>
        <v>GREIG</v>
      </c>
    </row>
    <row r="4" spans="1:18" ht="25.8" thickBot="1" x14ac:dyDescent="0.25">
      <c r="A4" s="25" t="s">
        <v>5</v>
      </c>
      <c r="B4" s="26" t="s">
        <v>6</v>
      </c>
      <c r="C4" s="25" t="s">
        <v>7</v>
      </c>
      <c r="D4" s="25" t="s">
        <v>8</v>
      </c>
      <c r="E4" s="25" t="s">
        <v>9</v>
      </c>
      <c r="F4" s="27" t="s">
        <v>10</v>
      </c>
      <c r="G4" s="25" t="s">
        <v>26</v>
      </c>
      <c r="H4" s="25" t="s">
        <v>95</v>
      </c>
      <c r="I4" s="25" t="s">
        <v>11</v>
      </c>
      <c r="J4" s="28" t="s">
        <v>12</v>
      </c>
      <c r="K4" s="29" t="s">
        <v>13</v>
      </c>
      <c r="L4" s="30" t="s">
        <v>14</v>
      </c>
      <c r="M4" s="28" t="s">
        <v>12</v>
      </c>
      <c r="N4" s="29" t="s">
        <v>15</v>
      </c>
      <c r="O4" s="30" t="s">
        <v>14</v>
      </c>
    </row>
    <row r="5" spans="1:18" s="224" customFormat="1" x14ac:dyDescent="0.2">
      <c r="A5" s="210" t="s">
        <v>157</v>
      </c>
      <c r="B5" s="211"/>
      <c r="C5" s="211">
        <f>SUM(C6:C13)</f>
        <v>7907</v>
      </c>
      <c r="D5" s="211">
        <f t="shared" ref="D5:E5" si="0">SUM(D6:D13)</f>
        <v>3900</v>
      </c>
      <c r="E5" s="211">
        <f t="shared" si="0"/>
        <v>4007</v>
      </c>
      <c r="F5" s="212">
        <f>E5/C5</f>
        <v>0.50676615657012769</v>
      </c>
      <c r="G5" s="211">
        <f>SUM(G6:G13)</f>
        <v>77</v>
      </c>
      <c r="H5" s="211">
        <f>SUM(H6:H13)</f>
        <v>61</v>
      </c>
      <c r="I5" s="211">
        <f>SUM(I6:I13)</f>
        <v>3869</v>
      </c>
      <c r="J5" s="210">
        <f ca="1">SUM(J6:J13)</f>
        <v>1333</v>
      </c>
      <c r="K5" s="212">
        <f ca="1">$J5/$C5</f>
        <v>0.16858479828000505</v>
      </c>
      <c r="L5" s="213">
        <f ca="1">J5/$I5</f>
        <v>0.34453347118118377</v>
      </c>
      <c r="M5" s="210">
        <f ca="1">SUM(M6:M13)</f>
        <v>2536</v>
      </c>
      <c r="N5" s="212">
        <f ca="1">$M5/$C5</f>
        <v>0.32072846844568104</v>
      </c>
      <c r="O5" s="213">
        <f ca="1">$M5/$I5</f>
        <v>0.65546652881881629</v>
      </c>
    </row>
    <row r="6" spans="1:18" x14ac:dyDescent="0.2">
      <c r="A6" s="31" t="s">
        <v>54</v>
      </c>
      <c r="B6" s="32">
        <v>1</v>
      </c>
      <c r="C6" s="32">
        <f>SUMIFS(Import_Inscrits,Import_Communes,Circo2!$A6,Import_BV,Circo2!$B6)</f>
        <v>991</v>
      </c>
      <c r="D6" s="32">
        <f>SUMIFS(Import_Abstention,Import_Communes,Circo2!$A6,Import_BV,Circo2!$B6)</f>
        <v>437</v>
      </c>
      <c r="E6" s="32">
        <f>SUMIFS(Import_Votants,Import_Communes,Circo2!$A6,Import_BV,Circo2!$B6)</f>
        <v>554</v>
      </c>
      <c r="F6" s="33">
        <f>E6/C6</f>
        <v>0.55903128153380421</v>
      </c>
      <c r="G6" s="32">
        <f>SUMIFS(Import_Blancs,Import_Communes,Circo2!$A6,Import_BV,Circo2!$B6)</f>
        <v>4</v>
      </c>
      <c r="H6" s="32">
        <f>SUMIFS(Imports_Nuls,Import_Communes,Circo2!$A6,Import_BV,Circo2!$B6)</f>
        <v>13</v>
      </c>
      <c r="I6" s="32">
        <f>SUMIFS(Import_Exprimés,Import_Communes,Circo2!$A6,Import_BV,Circo2!$B6)</f>
        <v>537</v>
      </c>
      <c r="J6" s="34">
        <f ca="1">SUMIFS(OFFSET(Import!$A$2,0,J$2+2,236,1),OFFSET(Import!$A$2,0,J$2,236,1),Circo2!J$3,Import_Communes,Circo2!$A6,Import_BV,Circo2!$B6)</f>
        <v>205</v>
      </c>
      <c r="K6" s="35">
        <f ca="1">$J6/$C6</f>
        <v>0.20686175580221999</v>
      </c>
      <c r="L6" s="36">
        <f ca="1">J6/$I6</f>
        <v>0.38175046554934822</v>
      </c>
      <c r="M6" s="34">
        <f ca="1">SUMIFS(OFFSET(Import!$A$2,0,M$2+2,236,1),OFFSET(Import!$A$2,0,M$2,236,1),Circo2!M$3,Import_Communes,Circo2!$A6,Import_BV,Circo2!$B6)</f>
        <v>332</v>
      </c>
      <c r="N6" s="35">
        <f ca="1">$M6/$C6</f>
        <v>0.33501513622603429</v>
      </c>
      <c r="O6" s="36">
        <f ca="1">$M6/$I6</f>
        <v>0.61824953445065178</v>
      </c>
      <c r="R6" s="223"/>
    </row>
    <row r="7" spans="1:18" x14ac:dyDescent="0.2">
      <c r="A7" s="31" t="s">
        <v>54</v>
      </c>
      <c r="B7" s="32">
        <v>2</v>
      </c>
      <c r="C7" s="32">
        <f>SUMIFS(Import_Inscrits,Import_Communes,Circo2!$A7,Import_BV,Circo2!$B7)</f>
        <v>762</v>
      </c>
      <c r="D7" s="32">
        <f>SUMIFS(Import_Abstention,Import_Communes,Circo2!$A7,Import_BV,Circo2!$B7)</f>
        <v>399</v>
      </c>
      <c r="E7" s="32">
        <f>SUMIFS(Import_Votants,Import_Communes,Circo2!$A7,Import_BV,Circo2!$B7)</f>
        <v>363</v>
      </c>
      <c r="F7" s="33">
        <f t="shared" ref="F7:F12" si="1">E7/C7</f>
        <v>0.4763779527559055</v>
      </c>
      <c r="G7" s="32">
        <f>SUMIFS(Import_Blancs,Import_Communes,Circo2!$A7,Import_BV,Circo2!$B7)</f>
        <v>4</v>
      </c>
      <c r="H7" s="32">
        <f>SUMIFS(Imports_Nuls,Import_Communes,Circo2!$A7,Import_BV,Circo2!$B7)</f>
        <v>9</v>
      </c>
      <c r="I7" s="32">
        <f>SUMIFS(Import_Exprimés,Import_Communes,Circo2!$A7,Import_BV,Circo2!$B7)</f>
        <v>350</v>
      </c>
      <c r="J7" s="34">
        <f ca="1">SUMIFS(OFFSET(Import!$A$2,0,J$2+2,236,1),OFFSET(Import!$A$2,0,J$2,236,1),Circo2!J$3,Import_Communes,Circo2!$A7,Import_BV,Circo2!$B7)</f>
        <v>119</v>
      </c>
      <c r="K7" s="35">
        <f t="shared" ref="K7:K70" ca="1" si="2">$J7/$C7</f>
        <v>0.15616797900262466</v>
      </c>
      <c r="L7" s="36">
        <f t="shared" ref="L7:L70" ca="1" si="3">J7/$I7</f>
        <v>0.34</v>
      </c>
      <c r="M7" s="34">
        <f ca="1">SUMIFS(OFFSET(Import!$A$2,0,M$2+2,236,1),OFFSET(Import!$A$2,0,M$2,236,1),Circo2!M$3,Import_Communes,Circo2!$A7,Import_BV,Circo2!$B7)</f>
        <v>231</v>
      </c>
      <c r="N7" s="35">
        <f t="shared" ref="N7:N70" ca="1" si="4">$M7/$C7</f>
        <v>0.30314960629921262</v>
      </c>
      <c r="O7" s="36">
        <f t="shared" ref="O7:O70" ca="1" si="5">$M7/$I7</f>
        <v>0.66</v>
      </c>
    </row>
    <row r="8" spans="1:18" x14ac:dyDescent="0.2">
      <c r="A8" s="31" t="s">
        <v>54</v>
      </c>
      <c r="B8" s="32">
        <v>3</v>
      </c>
      <c r="C8" s="32">
        <f>SUMIFS(Import_Inscrits,Import_Communes,Circo2!$A8,Import_BV,Circo2!$B8)</f>
        <v>848</v>
      </c>
      <c r="D8" s="32">
        <f>SUMIFS(Import_Abstention,Import_Communes,Circo2!$A8,Import_BV,Circo2!$B8)</f>
        <v>327</v>
      </c>
      <c r="E8" s="32">
        <f>SUMIFS(Import_Votants,Import_Communes,Circo2!$A8,Import_BV,Circo2!$B8)</f>
        <v>521</v>
      </c>
      <c r="F8" s="33">
        <f t="shared" si="1"/>
        <v>0.61438679245283023</v>
      </c>
      <c r="G8" s="32">
        <f>SUMIFS(Import_Blancs,Import_Communes,Circo2!$A8,Import_BV,Circo2!$B8)</f>
        <v>7</v>
      </c>
      <c r="H8" s="32">
        <f>SUMIFS(Imports_Nuls,Import_Communes,Circo2!$A8,Import_BV,Circo2!$B8)</f>
        <v>2</v>
      </c>
      <c r="I8" s="32">
        <f>SUMIFS(Import_Exprimés,Import_Communes,Circo2!$A8,Import_BV,Circo2!$B8)</f>
        <v>512</v>
      </c>
      <c r="J8" s="34">
        <f ca="1">SUMIFS(OFFSET(Import!$A$2,0,J$2+2,236,1),OFFSET(Import!$A$2,0,J$2,236,1),Circo2!J$3,Import_Communes,Circo2!$A8,Import_BV,Circo2!$B8)</f>
        <v>210</v>
      </c>
      <c r="K8" s="35">
        <f t="shared" ca="1" si="2"/>
        <v>0.24764150943396226</v>
      </c>
      <c r="L8" s="36">
        <f t="shared" ca="1" si="3"/>
        <v>0.41015625</v>
      </c>
      <c r="M8" s="34">
        <f ca="1">SUMIFS(OFFSET(Import!$A$2,0,M$2+2,236,1),OFFSET(Import!$A$2,0,M$2,236,1),Circo2!M$3,Import_Communes,Circo2!$A8,Import_BV,Circo2!$B8)</f>
        <v>302</v>
      </c>
      <c r="N8" s="35">
        <f t="shared" ca="1" si="4"/>
        <v>0.35613207547169812</v>
      </c>
      <c r="O8" s="36">
        <f t="shared" ca="1" si="5"/>
        <v>0.58984375</v>
      </c>
    </row>
    <row r="9" spans="1:18" x14ac:dyDescent="0.2">
      <c r="A9" s="31" t="s">
        <v>54</v>
      </c>
      <c r="B9" s="32">
        <v>4</v>
      </c>
      <c r="C9" s="32">
        <f>SUMIFS(Import_Inscrits,Import_Communes,Circo2!$A9,Import_BV,Circo2!$B9)</f>
        <v>963</v>
      </c>
      <c r="D9" s="32">
        <f>SUMIFS(Import_Abstention,Import_Communes,Circo2!$A9,Import_BV,Circo2!$B9)</f>
        <v>513</v>
      </c>
      <c r="E9" s="32">
        <f>SUMIFS(Import_Votants,Import_Communes,Circo2!$A9,Import_BV,Circo2!$B9)</f>
        <v>450</v>
      </c>
      <c r="F9" s="33">
        <f t="shared" si="1"/>
        <v>0.46728971962616822</v>
      </c>
      <c r="G9" s="32">
        <f>SUMIFS(Import_Blancs,Import_Communes,Circo2!$A9,Import_BV,Circo2!$B9)</f>
        <v>14</v>
      </c>
      <c r="H9" s="32">
        <f>SUMIFS(Imports_Nuls,Import_Communes,Circo2!$A9,Import_BV,Circo2!$B9)</f>
        <v>4</v>
      </c>
      <c r="I9" s="32">
        <f>SUMIFS(Import_Exprimés,Import_Communes,Circo2!$A9,Import_BV,Circo2!$B9)</f>
        <v>432</v>
      </c>
      <c r="J9" s="34">
        <f ca="1">SUMIFS(OFFSET(Import!$A$2,0,J$2+2,236,1),OFFSET(Import!$A$2,0,J$2,236,1),Circo2!J$3,Import_Communes,Circo2!$A9,Import_BV,Circo2!$B9)</f>
        <v>132</v>
      </c>
      <c r="K9" s="35">
        <f t="shared" ca="1" si="2"/>
        <v>0.13707165109034267</v>
      </c>
      <c r="L9" s="36">
        <f t="shared" ca="1" si="3"/>
        <v>0.30555555555555558</v>
      </c>
      <c r="M9" s="34">
        <f ca="1">SUMIFS(OFFSET(Import!$A$2,0,M$2+2,236,1),OFFSET(Import!$A$2,0,M$2,236,1),Circo2!M$3,Import_Communes,Circo2!$A9,Import_BV,Circo2!$B9)</f>
        <v>300</v>
      </c>
      <c r="N9" s="35">
        <f t="shared" ca="1" si="4"/>
        <v>0.3115264797507788</v>
      </c>
      <c r="O9" s="36">
        <f t="shared" ca="1" si="5"/>
        <v>0.69444444444444442</v>
      </c>
    </row>
    <row r="10" spans="1:18" x14ac:dyDescent="0.2">
      <c r="A10" s="31" t="s">
        <v>54</v>
      </c>
      <c r="B10" s="32">
        <v>5</v>
      </c>
      <c r="C10" s="32">
        <f>SUMIFS(Import_Inscrits,Import_Communes,Circo2!$A10,Import_BV,Circo2!$B10)</f>
        <v>957</v>
      </c>
      <c r="D10" s="32">
        <f>SUMIFS(Import_Abstention,Import_Communes,Circo2!$A10,Import_BV,Circo2!$B10)</f>
        <v>448</v>
      </c>
      <c r="E10" s="32">
        <f>SUMIFS(Import_Votants,Import_Communes,Circo2!$A10,Import_BV,Circo2!$B10)</f>
        <v>509</v>
      </c>
      <c r="F10" s="33">
        <f t="shared" si="1"/>
        <v>0.5318704284221526</v>
      </c>
      <c r="G10" s="32">
        <f>SUMIFS(Import_Blancs,Import_Communes,Circo2!$A10,Import_BV,Circo2!$B10)</f>
        <v>13</v>
      </c>
      <c r="H10" s="32">
        <f>SUMIFS(Imports_Nuls,Import_Communes,Circo2!$A10,Import_BV,Circo2!$B10)</f>
        <v>8</v>
      </c>
      <c r="I10" s="32">
        <f>SUMIFS(Import_Exprimés,Import_Communes,Circo2!$A10,Import_BV,Circo2!$B10)</f>
        <v>488</v>
      </c>
      <c r="J10" s="34">
        <f ca="1">SUMIFS(OFFSET(Import!$A$2,0,J$2+2,236,1),OFFSET(Import!$A$2,0,J$2,236,1),Circo2!J$3,Import_Communes,Circo2!$A10,Import_BV,Circo2!$B10)</f>
        <v>174</v>
      </c>
      <c r="K10" s="35">
        <f t="shared" ca="1" si="2"/>
        <v>0.18181818181818182</v>
      </c>
      <c r="L10" s="36">
        <f t="shared" ca="1" si="3"/>
        <v>0.35655737704918034</v>
      </c>
      <c r="M10" s="34">
        <f ca="1">SUMIFS(OFFSET(Import!$A$2,0,M$2+2,236,1),OFFSET(Import!$A$2,0,M$2,236,1),Circo2!M$3,Import_Communes,Circo2!$A10,Import_BV,Circo2!$B10)</f>
        <v>314</v>
      </c>
      <c r="N10" s="35">
        <f t="shared" ca="1" si="4"/>
        <v>0.32810867293625912</v>
      </c>
      <c r="O10" s="36">
        <f t="shared" ca="1" si="5"/>
        <v>0.64344262295081966</v>
      </c>
    </row>
    <row r="11" spans="1:18" x14ac:dyDescent="0.2">
      <c r="A11" s="31" t="s">
        <v>54</v>
      </c>
      <c r="B11" s="32">
        <v>6</v>
      </c>
      <c r="C11" s="32">
        <f>SUMIFS(Import_Inscrits,Import_Communes,Circo2!$A11,Import_BV,Circo2!$B11)</f>
        <v>915</v>
      </c>
      <c r="D11" s="32">
        <f>SUMIFS(Import_Abstention,Import_Communes,Circo2!$A11,Import_BV,Circo2!$B11)</f>
        <v>430</v>
      </c>
      <c r="E11" s="32">
        <f>SUMIFS(Import_Votants,Import_Communes,Circo2!$A11,Import_BV,Circo2!$B11)</f>
        <v>485</v>
      </c>
      <c r="F11" s="33">
        <f t="shared" si="1"/>
        <v>0.5300546448087432</v>
      </c>
      <c r="G11" s="32">
        <f>SUMIFS(Import_Blancs,Import_Communes,Circo2!$A11,Import_BV,Circo2!$B11)</f>
        <v>11</v>
      </c>
      <c r="H11" s="32">
        <f>SUMIFS(Imports_Nuls,Import_Communes,Circo2!$A11,Import_BV,Circo2!$B11)</f>
        <v>8</v>
      </c>
      <c r="I11" s="32">
        <f>SUMIFS(Import_Exprimés,Import_Communes,Circo2!$A11,Import_BV,Circo2!$B11)</f>
        <v>466</v>
      </c>
      <c r="J11" s="34">
        <f ca="1">SUMIFS(OFFSET(Import!$A$2,0,J$2+2,236,1),OFFSET(Import!$A$2,0,J$2,236,1),Circo2!J$3,Import_Communes,Circo2!$A11,Import_BV,Circo2!$B11)</f>
        <v>138</v>
      </c>
      <c r="K11" s="35">
        <f t="shared" ca="1" si="2"/>
        <v>0.15081967213114755</v>
      </c>
      <c r="L11" s="36">
        <f t="shared" ca="1" si="3"/>
        <v>0.29613733905579398</v>
      </c>
      <c r="M11" s="34">
        <f ca="1">SUMIFS(OFFSET(Import!$A$2,0,M$2+2,236,1),OFFSET(Import!$A$2,0,M$2,236,1),Circo2!M$3,Import_Communes,Circo2!$A11,Import_BV,Circo2!$B11)</f>
        <v>328</v>
      </c>
      <c r="N11" s="35">
        <f t="shared" ca="1" si="4"/>
        <v>0.35846994535519128</v>
      </c>
      <c r="O11" s="36">
        <f t="shared" ca="1" si="5"/>
        <v>0.70386266094420602</v>
      </c>
    </row>
    <row r="12" spans="1:18" x14ac:dyDescent="0.2">
      <c r="A12" s="31" t="s">
        <v>54</v>
      </c>
      <c r="B12" s="32">
        <v>7</v>
      </c>
      <c r="C12" s="32">
        <f>SUMIFS(Import_Inscrits,Import_Communes,Circo2!$A12,Import_BV,Circo2!$B12)</f>
        <v>1239</v>
      </c>
      <c r="D12" s="32">
        <f>SUMIFS(Import_Abstention,Import_Communes,Circo2!$A12,Import_BV,Circo2!$B12)</f>
        <v>708</v>
      </c>
      <c r="E12" s="32">
        <f>SUMIFS(Import_Votants,Import_Communes,Circo2!$A12,Import_BV,Circo2!$B12)</f>
        <v>531</v>
      </c>
      <c r="F12" s="33">
        <f t="shared" si="1"/>
        <v>0.42857142857142855</v>
      </c>
      <c r="G12" s="32">
        <f>SUMIFS(Import_Blancs,Import_Communes,Circo2!$A12,Import_BV,Circo2!$B12)</f>
        <v>15</v>
      </c>
      <c r="H12" s="32">
        <f>SUMIFS(Imports_Nuls,Import_Communes,Circo2!$A12,Import_BV,Circo2!$B12)</f>
        <v>8</v>
      </c>
      <c r="I12" s="32">
        <f>SUMIFS(Import_Exprimés,Import_Communes,Circo2!$A12,Import_BV,Circo2!$B12)</f>
        <v>508</v>
      </c>
      <c r="J12" s="34">
        <f ca="1">SUMIFS(OFFSET(Import!$A$2,0,J$2+2,236,1),OFFSET(Import!$A$2,0,J$2,236,1),Circo2!J$3,Import_Communes,Circo2!$A12,Import_BV,Circo2!$B12)</f>
        <v>152</v>
      </c>
      <c r="K12" s="35">
        <f t="shared" ca="1" si="2"/>
        <v>0.12267958030669895</v>
      </c>
      <c r="L12" s="36">
        <f t="shared" ca="1" si="3"/>
        <v>0.29921259842519687</v>
      </c>
      <c r="M12" s="34">
        <f ca="1">SUMIFS(OFFSET(Import!$A$2,0,M$2+2,236,1),OFFSET(Import!$A$2,0,M$2,236,1),Circo2!M$3,Import_Communes,Circo2!$A12,Import_BV,Circo2!$B12)</f>
        <v>356</v>
      </c>
      <c r="N12" s="35">
        <f t="shared" ca="1" si="4"/>
        <v>0.28732849071832123</v>
      </c>
      <c r="O12" s="36">
        <f t="shared" ca="1" si="5"/>
        <v>0.70078740157480313</v>
      </c>
    </row>
    <row r="13" spans="1:18" x14ac:dyDescent="0.2">
      <c r="A13" s="31" t="s">
        <v>54</v>
      </c>
      <c r="B13" s="32">
        <v>8</v>
      </c>
      <c r="C13" s="32">
        <f>SUMIFS(Import_Inscrits,Import_Communes,Circo2!$A13,Import_BV,Circo2!$B13)</f>
        <v>1232</v>
      </c>
      <c r="D13" s="32">
        <f>SUMIFS(Import_Abstention,Import_Communes,Circo2!$A13,Import_BV,Circo2!$B13)</f>
        <v>638</v>
      </c>
      <c r="E13" s="32">
        <f>SUMIFS(Import_Votants,Import_Communes,Circo2!$A13,Import_BV,Circo2!$B13)</f>
        <v>594</v>
      </c>
      <c r="F13" s="33">
        <f t="shared" ref="F13:F81" si="6">E13/C13</f>
        <v>0.48214285714285715</v>
      </c>
      <c r="G13" s="32">
        <f>SUMIFS(Import_Blancs,Import_Communes,Circo2!$A13,Import_BV,Circo2!$B13)</f>
        <v>9</v>
      </c>
      <c r="H13" s="32">
        <f>SUMIFS(Imports_Nuls,Import_Communes,Circo2!$A13,Import_BV,Circo2!$B13)</f>
        <v>9</v>
      </c>
      <c r="I13" s="32">
        <f>SUMIFS(Import_Exprimés,Import_Communes,Circo2!$A13,Import_BV,Circo2!$B13)</f>
        <v>576</v>
      </c>
      <c r="J13" s="34">
        <f ca="1">SUMIFS(OFFSET(Import!$A$2,0,J$2+2,236,1),OFFSET(Import!$A$2,0,J$2,236,1),Circo2!J$3,Import_Communes,Circo2!$A13,Import_BV,Circo2!$B13)</f>
        <v>203</v>
      </c>
      <c r="K13" s="35">
        <f t="shared" ca="1" si="2"/>
        <v>0.16477272727272727</v>
      </c>
      <c r="L13" s="36">
        <f t="shared" ca="1" si="3"/>
        <v>0.35243055555555558</v>
      </c>
      <c r="M13" s="34">
        <f ca="1">SUMIFS(OFFSET(Import!$A$2,0,M$2+2,236,1),OFFSET(Import!$A$2,0,M$2,236,1),Circo2!M$3,Import_Communes,Circo2!$A13,Import_BV,Circo2!$B13)</f>
        <v>373</v>
      </c>
      <c r="N13" s="35">
        <f t="shared" ca="1" si="4"/>
        <v>0.30275974025974028</v>
      </c>
      <c r="O13" s="36">
        <f t="shared" ca="1" si="5"/>
        <v>0.64756944444444442</v>
      </c>
    </row>
    <row r="14" spans="1:18" s="224" customFormat="1" ht="17.25" customHeight="1" x14ac:dyDescent="0.2">
      <c r="A14" s="206" t="s">
        <v>133</v>
      </c>
      <c r="B14" s="207"/>
      <c r="C14" s="207">
        <f t="shared" ref="C14:I14" si="7">SUM(C15:C27)</f>
        <v>11770</v>
      </c>
      <c r="D14" s="207">
        <f t="shared" si="7"/>
        <v>6837</v>
      </c>
      <c r="E14" s="207">
        <f t="shared" si="7"/>
        <v>4933</v>
      </c>
      <c r="F14" s="208">
        <f t="shared" si="6"/>
        <v>0.4191163976210705</v>
      </c>
      <c r="G14" s="207">
        <f t="shared" si="7"/>
        <v>87</v>
      </c>
      <c r="H14" s="207">
        <f t="shared" si="7"/>
        <v>406</v>
      </c>
      <c r="I14" s="207">
        <f t="shared" si="7"/>
        <v>4440</v>
      </c>
      <c r="J14" s="206">
        <f ca="1">SUM(J15:J27)</f>
        <v>1095</v>
      </c>
      <c r="K14" s="208">
        <f t="shared" ca="1" si="2"/>
        <v>9.3033135089209851E-2</v>
      </c>
      <c r="L14" s="209">
        <f t="shared" ca="1" si="3"/>
        <v>0.24662162162162163</v>
      </c>
      <c r="M14" s="206">
        <f t="shared" ref="M14" ca="1" si="8">SUM(M15:M27)</f>
        <v>3345</v>
      </c>
      <c r="N14" s="208">
        <f t="shared" ca="1" si="4"/>
        <v>0.28419711129991504</v>
      </c>
      <c r="O14" s="209">
        <f t="shared" ca="1" si="5"/>
        <v>0.7533783783783784</v>
      </c>
    </row>
    <row r="15" spans="1:18" x14ac:dyDescent="0.2">
      <c r="A15" s="31" t="s">
        <v>57</v>
      </c>
      <c r="B15" s="32">
        <v>1</v>
      </c>
      <c r="C15" s="32">
        <f>SUMIFS(Import_Inscrits,Import_Communes,Circo2!$A15,Import_BV,Circo2!$B15)</f>
        <v>809</v>
      </c>
      <c r="D15" s="32">
        <f>SUMIFS(Import_Abstention,Import_Communes,Circo2!$A15,Import_BV,Circo2!$B15)</f>
        <v>512</v>
      </c>
      <c r="E15" s="32">
        <f>SUMIFS(Import_Votants,Import_Communes,Circo2!$A15,Import_BV,Circo2!$B15)</f>
        <v>297</v>
      </c>
      <c r="F15" s="33">
        <f t="shared" si="6"/>
        <v>0.36711990111248455</v>
      </c>
      <c r="G15" s="32">
        <f>SUMIFS(Import_Blancs,Import_Communes,Circo2!$A15,Import_BV,Circo2!$B15)</f>
        <v>5</v>
      </c>
      <c r="H15" s="32">
        <f>SUMIFS(Imports_Nuls,Import_Communes,Circo2!$A15,Import_BV,Circo2!$B15)</f>
        <v>3</v>
      </c>
      <c r="I15" s="32">
        <f>SUMIFS(Import_Exprimés,Import_Communes,Circo2!$A15,Import_BV,Circo2!$B15)</f>
        <v>289</v>
      </c>
      <c r="J15" s="34">
        <f ca="1">SUMIFS(OFFSET(Import!$A$2,0,J$2+2,236,1),OFFSET(Import!$A$2,0,J$2,236,1),Circo2!J$3,Import_Communes,Circo2!$A15,Import_BV,Circo2!$B15)</f>
        <v>74</v>
      </c>
      <c r="K15" s="35">
        <f t="shared" ca="1" si="2"/>
        <v>9.1470951792336219E-2</v>
      </c>
      <c r="L15" s="36">
        <f t="shared" ca="1" si="3"/>
        <v>0.25605536332179929</v>
      </c>
      <c r="M15" s="34">
        <f ca="1">SUMIFS(OFFSET(Import!$A$2,0,M$2+2,236,1),OFFSET(Import!$A$2,0,M$2,236,1),Circo2!M$3,Import_Communes,Circo2!$A15,Import_BV,Circo2!$B15)</f>
        <v>215</v>
      </c>
      <c r="N15" s="35">
        <f t="shared" ca="1" si="4"/>
        <v>0.2657601977750309</v>
      </c>
      <c r="O15" s="36">
        <f t="shared" ca="1" si="5"/>
        <v>0.74394463667820065</v>
      </c>
    </row>
    <row r="16" spans="1:18" x14ac:dyDescent="0.2">
      <c r="A16" s="31" t="s">
        <v>57</v>
      </c>
      <c r="B16" s="32">
        <v>2</v>
      </c>
      <c r="C16" s="32">
        <f>SUMIFS(Import_Inscrits,Import_Communes,Circo2!$A16,Import_BV,Circo2!$B16)</f>
        <v>859</v>
      </c>
      <c r="D16" s="32">
        <f>SUMIFS(Import_Abstention,Import_Communes,Circo2!$A16,Import_BV,Circo2!$B16)</f>
        <v>501</v>
      </c>
      <c r="E16" s="32">
        <f>SUMIFS(Import_Votants,Import_Communes,Circo2!$A16,Import_BV,Circo2!$B16)</f>
        <v>358</v>
      </c>
      <c r="F16" s="33">
        <f t="shared" ref="F16:F22" si="9">E16/C16</f>
        <v>0.41676367869615832</v>
      </c>
      <c r="G16" s="32">
        <f>SUMIFS(Import_Blancs,Import_Communes,Circo2!$A16,Import_BV,Circo2!$B16)</f>
        <v>5</v>
      </c>
      <c r="H16" s="32">
        <f>SUMIFS(Imports_Nuls,Import_Communes,Circo2!$A16,Import_BV,Circo2!$B16)</f>
        <v>2</v>
      </c>
      <c r="I16" s="32">
        <f>SUMIFS(Import_Exprimés,Import_Communes,Circo2!$A16,Import_BV,Circo2!$B16)</f>
        <v>351</v>
      </c>
      <c r="J16" s="34">
        <f ca="1">SUMIFS(OFFSET(Import!$A$2,0,J$2+2,236,1),OFFSET(Import!$A$2,0,J$2,236,1),Circo2!J$3,Import_Communes,Circo2!$A16,Import_BV,Circo2!$B16)</f>
        <v>73</v>
      </c>
      <c r="K16" s="35">
        <f t="shared" ca="1" si="2"/>
        <v>8.4982537834691507E-2</v>
      </c>
      <c r="L16" s="36">
        <f t="shared" ca="1" si="3"/>
        <v>0.20797720797720798</v>
      </c>
      <c r="M16" s="34">
        <f ca="1">SUMIFS(OFFSET(Import!$A$2,0,M$2+2,236,1),OFFSET(Import!$A$2,0,M$2,236,1),Circo2!M$3,Import_Communes,Circo2!$A16,Import_BV,Circo2!$B16)</f>
        <v>278</v>
      </c>
      <c r="N16" s="35">
        <f t="shared" ca="1" si="4"/>
        <v>0.32363213038416766</v>
      </c>
      <c r="O16" s="36">
        <f t="shared" ca="1" si="5"/>
        <v>0.79202279202279202</v>
      </c>
    </row>
    <row r="17" spans="1:15" x14ac:dyDescent="0.2">
      <c r="A17" s="31" t="s">
        <v>57</v>
      </c>
      <c r="B17" s="32">
        <v>3</v>
      </c>
      <c r="C17" s="32">
        <f>SUMIFS(Import_Inscrits,Import_Communes,Circo2!$A17,Import_BV,Circo2!$B17)</f>
        <v>1102</v>
      </c>
      <c r="D17" s="32">
        <f>SUMIFS(Import_Abstention,Import_Communes,Circo2!$A17,Import_BV,Circo2!$B17)</f>
        <v>387</v>
      </c>
      <c r="E17" s="32">
        <f>SUMIFS(Import_Votants,Import_Communes,Circo2!$A17,Import_BV,Circo2!$B17)</f>
        <v>715</v>
      </c>
      <c r="F17" s="33">
        <f t="shared" si="9"/>
        <v>0.64882032667876588</v>
      </c>
      <c r="G17" s="32">
        <f>SUMIFS(Import_Blancs,Import_Communes,Circo2!$A17,Import_BV,Circo2!$B17)</f>
        <v>7</v>
      </c>
      <c r="H17" s="32">
        <f>SUMIFS(Imports_Nuls,Import_Communes,Circo2!$A17,Import_BV,Circo2!$B17)</f>
        <v>343</v>
      </c>
      <c r="I17" s="32">
        <f>SUMIFS(Import_Exprimés,Import_Communes,Circo2!$A17,Import_BV,Circo2!$B17)</f>
        <v>365</v>
      </c>
      <c r="J17" s="34">
        <f ca="1">SUMIFS(OFFSET(Import!$A$2,0,J$2+2,236,1),OFFSET(Import!$A$2,0,J$2,236,1),Circo2!J$3,Import_Communes,Circo2!$A17,Import_BV,Circo2!$B17)</f>
        <v>83</v>
      </c>
      <c r="K17" s="35">
        <f t="shared" ca="1" si="2"/>
        <v>7.5317604355716883E-2</v>
      </c>
      <c r="L17" s="36">
        <f t="shared" ca="1" si="3"/>
        <v>0.22739726027397261</v>
      </c>
      <c r="M17" s="34">
        <f ca="1">SUMIFS(OFFSET(Import!$A$2,0,M$2+2,236,1),OFFSET(Import!$A$2,0,M$2,236,1),Circo2!M$3,Import_Communes,Circo2!$A17,Import_BV,Circo2!$B17)</f>
        <v>282</v>
      </c>
      <c r="N17" s="35">
        <f t="shared" ca="1" si="4"/>
        <v>0.2558983666061706</v>
      </c>
      <c r="O17" s="36">
        <f t="shared" ca="1" si="5"/>
        <v>0.77260273972602744</v>
      </c>
    </row>
    <row r="18" spans="1:15" x14ac:dyDescent="0.2">
      <c r="A18" s="31" t="s">
        <v>57</v>
      </c>
      <c r="B18" s="32">
        <v>4</v>
      </c>
      <c r="C18" s="32">
        <f>SUMIFS(Import_Inscrits,Import_Communes,Circo2!$A18,Import_BV,Circo2!$B18)</f>
        <v>1213</v>
      </c>
      <c r="D18" s="32">
        <f>SUMIFS(Import_Abstention,Import_Communes,Circo2!$A18,Import_BV,Circo2!$B18)</f>
        <v>730</v>
      </c>
      <c r="E18" s="32">
        <f>SUMIFS(Import_Votants,Import_Communes,Circo2!$A18,Import_BV,Circo2!$B18)</f>
        <v>483</v>
      </c>
      <c r="F18" s="33">
        <f t="shared" si="9"/>
        <v>0.39818631492168177</v>
      </c>
      <c r="G18" s="32">
        <f>SUMIFS(Import_Blancs,Import_Communes,Circo2!$A18,Import_BV,Circo2!$B18)</f>
        <v>8</v>
      </c>
      <c r="H18" s="32">
        <f>SUMIFS(Imports_Nuls,Import_Communes,Circo2!$A18,Import_BV,Circo2!$B18)</f>
        <v>9</v>
      </c>
      <c r="I18" s="32">
        <f>SUMIFS(Import_Exprimés,Import_Communes,Circo2!$A18,Import_BV,Circo2!$B18)</f>
        <v>466</v>
      </c>
      <c r="J18" s="34">
        <f ca="1">SUMIFS(OFFSET(Import!$A$2,0,J$2+2,236,1),OFFSET(Import!$A$2,0,J$2,236,1),Circo2!J$3,Import_Communes,Circo2!$A18,Import_BV,Circo2!$B18)</f>
        <v>97</v>
      </c>
      <c r="K18" s="35">
        <f t="shared" ca="1" si="2"/>
        <v>7.996702390766694E-2</v>
      </c>
      <c r="L18" s="36">
        <f t="shared" ca="1" si="3"/>
        <v>0.20815450643776823</v>
      </c>
      <c r="M18" s="34">
        <f ca="1">SUMIFS(OFFSET(Import!$A$2,0,M$2+2,236,1),OFFSET(Import!$A$2,0,M$2,236,1),Circo2!M$3,Import_Communes,Circo2!$A18,Import_BV,Circo2!$B18)</f>
        <v>369</v>
      </c>
      <c r="N18" s="35">
        <f t="shared" ca="1" si="4"/>
        <v>0.30420445177246497</v>
      </c>
      <c r="O18" s="36">
        <f t="shared" ca="1" si="5"/>
        <v>0.79184549356223177</v>
      </c>
    </row>
    <row r="19" spans="1:15" x14ac:dyDescent="0.2">
      <c r="A19" s="31" t="s">
        <v>57</v>
      </c>
      <c r="B19" s="32">
        <v>5</v>
      </c>
      <c r="C19" s="32">
        <f>SUMIFS(Import_Inscrits,Import_Communes,Circo2!$A19,Import_BV,Circo2!$B19)</f>
        <v>647</v>
      </c>
      <c r="D19" s="32">
        <f>SUMIFS(Import_Abstention,Import_Communes,Circo2!$A19,Import_BV,Circo2!$B19)</f>
        <v>387</v>
      </c>
      <c r="E19" s="32">
        <f>SUMIFS(Import_Votants,Import_Communes,Circo2!$A19,Import_BV,Circo2!$B19)</f>
        <v>260</v>
      </c>
      <c r="F19" s="33">
        <f t="shared" si="9"/>
        <v>0.40185471406491502</v>
      </c>
      <c r="G19" s="32">
        <f>SUMIFS(Import_Blancs,Import_Communes,Circo2!$A19,Import_BV,Circo2!$B19)</f>
        <v>2</v>
      </c>
      <c r="H19" s="32">
        <f>SUMIFS(Imports_Nuls,Import_Communes,Circo2!$A19,Import_BV,Circo2!$B19)</f>
        <v>1</v>
      </c>
      <c r="I19" s="32">
        <f>SUMIFS(Import_Exprimés,Import_Communes,Circo2!$A19,Import_BV,Circo2!$B19)</f>
        <v>257</v>
      </c>
      <c r="J19" s="34">
        <f ca="1">SUMIFS(OFFSET(Import!$A$2,0,J$2+2,236,1),OFFSET(Import!$A$2,0,J$2,236,1),Circo2!J$3,Import_Communes,Circo2!$A19,Import_BV,Circo2!$B19)</f>
        <v>70</v>
      </c>
      <c r="K19" s="35">
        <f t="shared" ca="1" si="2"/>
        <v>0.10819165378670788</v>
      </c>
      <c r="L19" s="36">
        <f t="shared" ca="1" si="3"/>
        <v>0.2723735408560311</v>
      </c>
      <c r="M19" s="34">
        <f ca="1">SUMIFS(OFFSET(Import!$A$2,0,M$2+2,236,1),OFFSET(Import!$A$2,0,M$2,236,1),Circo2!M$3,Import_Communes,Circo2!$A19,Import_BV,Circo2!$B19)</f>
        <v>187</v>
      </c>
      <c r="N19" s="35">
        <f t="shared" ca="1" si="4"/>
        <v>0.28902627511591961</v>
      </c>
      <c r="O19" s="36">
        <f t="shared" ca="1" si="5"/>
        <v>0.72762645914396884</v>
      </c>
    </row>
    <row r="20" spans="1:15" x14ac:dyDescent="0.2">
      <c r="A20" s="31" t="s">
        <v>57</v>
      </c>
      <c r="B20" s="32">
        <v>6</v>
      </c>
      <c r="C20" s="32">
        <f>SUMIFS(Import_Inscrits,Import_Communes,Circo2!$A20,Import_BV,Circo2!$B20)</f>
        <v>670</v>
      </c>
      <c r="D20" s="32">
        <f>SUMIFS(Import_Abstention,Import_Communes,Circo2!$A20,Import_BV,Circo2!$B20)</f>
        <v>438</v>
      </c>
      <c r="E20" s="32">
        <f>SUMIFS(Import_Votants,Import_Communes,Circo2!$A20,Import_BV,Circo2!$B20)</f>
        <v>232</v>
      </c>
      <c r="F20" s="33">
        <f t="shared" si="9"/>
        <v>0.34626865671641793</v>
      </c>
      <c r="G20" s="32">
        <f>SUMIFS(Import_Blancs,Import_Communes,Circo2!$A20,Import_BV,Circo2!$B20)</f>
        <v>4</v>
      </c>
      <c r="H20" s="32">
        <f>SUMIFS(Imports_Nuls,Import_Communes,Circo2!$A20,Import_BV,Circo2!$B20)</f>
        <v>2</v>
      </c>
      <c r="I20" s="32">
        <f>SUMIFS(Import_Exprimés,Import_Communes,Circo2!$A20,Import_BV,Circo2!$B20)</f>
        <v>226</v>
      </c>
      <c r="J20" s="34">
        <f ca="1">SUMIFS(OFFSET(Import!$A$2,0,J$2+2,236,1),OFFSET(Import!$A$2,0,J$2,236,1),Circo2!J$3,Import_Communes,Circo2!$A20,Import_BV,Circo2!$B20)</f>
        <v>63</v>
      </c>
      <c r="K20" s="35">
        <f t="shared" ca="1" si="2"/>
        <v>9.4029850746268656E-2</v>
      </c>
      <c r="L20" s="36">
        <f t="shared" ca="1" si="3"/>
        <v>0.27876106194690264</v>
      </c>
      <c r="M20" s="34">
        <f ca="1">SUMIFS(OFFSET(Import!$A$2,0,M$2+2,236,1),OFFSET(Import!$A$2,0,M$2,236,1),Circo2!M$3,Import_Communes,Circo2!$A20,Import_BV,Circo2!$B20)</f>
        <v>163</v>
      </c>
      <c r="N20" s="35">
        <f t="shared" ca="1" si="4"/>
        <v>0.24328358208955222</v>
      </c>
      <c r="O20" s="36">
        <f t="shared" ca="1" si="5"/>
        <v>0.72123893805309736</v>
      </c>
    </row>
    <row r="21" spans="1:15" x14ac:dyDescent="0.2">
      <c r="A21" s="31" t="s">
        <v>57</v>
      </c>
      <c r="B21" s="32">
        <v>7</v>
      </c>
      <c r="C21" s="32">
        <f>SUMIFS(Import_Inscrits,Import_Communes,Circo2!$A21,Import_BV,Circo2!$B21)</f>
        <v>708</v>
      </c>
      <c r="D21" s="32">
        <f>SUMIFS(Import_Abstention,Import_Communes,Circo2!$A21,Import_BV,Circo2!$B21)</f>
        <v>431</v>
      </c>
      <c r="E21" s="32">
        <f>SUMIFS(Import_Votants,Import_Communes,Circo2!$A21,Import_BV,Circo2!$B21)</f>
        <v>277</v>
      </c>
      <c r="F21" s="33">
        <f t="shared" si="9"/>
        <v>0.39124293785310732</v>
      </c>
      <c r="G21" s="32">
        <f>SUMIFS(Import_Blancs,Import_Communes,Circo2!$A21,Import_BV,Circo2!$B21)</f>
        <v>6</v>
      </c>
      <c r="H21" s="32">
        <f>SUMIFS(Imports_Nuls,Import_Communes,Circo2!$A21,Import_BV,Circo2!$B21)</f>
        <v>3</v>
      </c>
      <c r="I21" s="32">
        <f>SUMIFS(Import_Exprimés,Import_Communes,Circo2!$A21,Import_BV,Circo2!$B21)</f>
        <v>268</v>
      </c>
      <c r="J21" s="34">
        <f ca="1">SUMIFS(OFFSET(Import!$A$2,0,J$2+2,236,1),OFFSET(Import!$A$2,0,J$2,236,1),Circo2!J$3,Import_Communes,Circo2!$A21,Import_BV,Circo2!$B21)</f>
        <v>47</v>
      </c>
      <c r="K21" s="35">
        <f t="shared" ca="1" si="2"/>
        <v>6.6384180790960451E-2</v>
      </c>
      <c r="L21" s="36">
        <f t="shared" ca="1" si="3"/>
        <v>0.17537313432835822</v>
      </c>
      <c r="M21" s="34">
        <f ca="1">SUMIFS(OFFSET(Import!$A$2,0,M$2+2,236,1),OFFSET(Import!$A$2,0,M$2,236,1),Circo2!M$3,Import_Communes,Circo2!$A21,Import_BV,Circo2!$B21)</f>
        <v>221</v>
      </c>
      <c r="N21" s="35">
        <f t="shared" ca="1" si="4"/>
        <v>0.31214689265536721</v>
      </c>
      <c r="O21" s="36">
        <f t="shared" ca="1" si="5"/>
        <v>0.82462686567164178</v>
      </c>
    </row>
    <row r="22" spans="1:15" x14ac:dyDescent="0.2">
      <c r="A22" s="31" t="s">
        <v>57</v>
      </c>
      <c r="B22" s="32">
        <v>8</v>
      </c>
      <c r="C22" s="32">
        <f>SUMIFS(Import_Inscrits,Import_Communes,Circo2!$A22,Import_BV,Circo2!$B22)</f>
        <v>917</v>
      </c>
      <c r="D22" s="32">
        <f>SUMIFS(Import_Abstention,Import_Communes,Circo2!$A22,Import_BV,Circo2!$B22)</f>
        <v>502</v>
      </c>
      <c r="E22" s="32">
        <f>SUMIFS(Import_Votants,Import_Communes,Circo2!$A22,Import_BV,Circo2!$B22)</f>
        <v>415</v>
      </c>
      <c r="F22" s="33">
        <f t="shared" si="9"/>
        <v>0.45256270447110142</v>
      </c>
      <c r="G22" s="32">
        <f>SUMIFS(Import_Blancs,Import_Communes,Circo2!$A22,Import_BV,Circo2!$B22)</f>
        <v>5</v>
      </c>
      <c r="H22" s="32">
        <f>SUMIFS(Imports_Nuls,Import_Communes,Circo2!$A22,Import_BV,Circo2!$B22)</f>
        <v>10</v>
      </c>
      <c r="I22" s="32">
        <f>SUMIFS(Import_Exprimés,Import_Communes,Circo2!$A22,Import_BV,Circo2!$B22)</f>
        <v>400</v>
      </c>
      <c r="J22" s="34">
        <f ca="1">SUMIFS(OFFSET(Import!$A$2,0,J$2+2,236,1),OFFSET(Import!$A$2,0,J$2,236,1),Circo2!J$3,Import_Communes,Circo2!$A22,Import_BV,Circo2!$B22)</f>
        <v>134</v>
      </c>
      <c r="K22" s="35">
        <f t="shared" ca="1" si="2"/>
        <v>0.14612868047982552</v>
      </c>
      <c r="L22" s="36">
        <f t="shared" ca="1" si="3"/>
        <v>0.33500000000000002</v>
      </c>
      <c r="M22" s="34">
        <f ca="1">SUMIFS(OFFSET(Import!$A$2,0,M$2+2,236,1),OFFSET(Import!$A$2,0,M$2,236,1),Circo2!M$3,Import_Communes,Circo2!$A22,Import_BV,Circo2!$B22)</f>
        <v>266</v>
      </c>
      <c r="N22" s="35">
        <f t="shared" ca="1" si="4"/>
        <v>0.29007633587786258</v>
      </c>
      <c r="O22" s="36">
        <f t="shared" ca="1" si="5"/>
        <v>0.66500000000000004</v>
      </c>
    </row>
    <row r="23" spans="1:15" x14ac:dyDescent="0.2">
      <c r="A23" s="31" t="s">
        <v>57</v>
      </c>
      <c r="B23" s="32">
        <v>9</v>
      </c>
      <c r="C23" s="32">
        <f>SUMIFS(Import_Inscrits,Import_Communes,Circo2!$A23,Import_BV,Circo2!$B23)</f>
        <v>1059</v>
      </c>
      <c r="D23" s="32">
        <f>SUMIFS(Import_Abstention,Import_Communes,Circo2!$A23,Import_BV,Circo2!$B23)</f>
        <v>617</v>
      </c>
      <c r="E23" s="32">
        <f>SUMIFS(Import_Votants,Import_Communes,Circo2!$A23,Import_BV,Circo2!$B23)</f>
        <v>442</v>
      </c>
      <c r="F23" s="33">
        <f t="shared" si="6"/>
        <v>0.41737488196411709</v>
      </c>
      <c r="G23" s="32">
        <f>SUMIFS(Import_Blancs,Import_Communes,Circo2!$A23,Import_BV,Circo2!$B23)</f>
        <v>6</v>
      </c>
      <c r="H23" s="32">
        <f>SUMIFS(Imports_Nuls,Import_Communes,Circo2!$A23,Import_BV,Circo2!$B23)</f>
        <v>11</v>
      </c>
      <c r="I23" s="32">
        <f>SUMIFS(Import_Exprimés,Import_Communes,Circo2!$A23,Import_BV,Circo2!$B23)</f>
        <v>425</v>
      </c>
      <c r="J23" s="34">
        <f ca="1">SUMIFS(OFFSET(Import!$A$2,0,J$2+2,236,1),OFFSET(Import!$A$2,0,J$2,236,1),Circo2!J$3,Import_Communes,Circo2!$A23,Import_BV,Circo2!$B23)</f>
        <v>119</v>
      </c>
      <c r="K23" s="35">
        <f t="shared" ca="1" si="2"/>
        <v>0.11237016052880075</v>
      </c>
      <c r="L23" s="36">
        <f t="shared" ca="1" si="3"/>
        <v>0.28000000000000003</v>
      </c>
      <c r="M23" s="34">
        <f ca="1">SUMIFS(OFFSET(Import!$A$2,0,M$2+2,236,1),OFFSET(Import!$A$2,0,M$2,236,1),Circo2!M$3,Import_Communes,Circo2!$A23,Import_BV,Circo2!$B23)</f>
        <v>306</v>
      </c>
      <c r="N23" s="35">
        <f t="shared" ca="1" si="4"/>
        <v>0.28895184135977336</v>
      </c>
      <c r="O23" s="36">
        <f t="shared" ca="1" si="5"/>
        <v>0.72</v>
      </c>
    </row>
    <row r="24" spans="1:15" x14ac:dyDescent="0.2">
      <c r="A24" s="31" t="s">
        <v>57</v>
      </c>
      <c r="B24" s="32">
        <v>10</v>
      </c>
      <c r="C24" s="32">
        <f>SUMIFS(Import_Inscrits,Import_Communes,Circo2!$A24,Import_BV,Circo2!$B24)</f>
        <v>1183</v>
      </c>
      <c r="D24" s="32">
        <f>SUMIFS(Import_Abstention,Import_Communes,Circo2!$A24,Import_BV,Circo2!$B24)</f>
        <v>747</v>
      </c>
      <c r="E24" s="32">
        <f>SUMIFS(Import_Votants,Import_Communes,Circo2!$A24,Import_BV,Circo2!$B24)</f>
        <v>436</v>
      </c>
      <c r="F24" s="33">
        <f t="shared" si="6"/>
        <v>0.36855452240067627</v>
      </c>
      <c r="G24" s="32">
        <f>SUMIFS(Import_Blancs,Import_Communes,Circo2!$A24,Import_BV,Circo2!$B24)</f>
        <v>13</v>
      </c>
      <c r="H24" s="32">
        <f>SUMIFS(Imports_Nuls,Import_Communes,Circo2!$A24,Import_BV,Circo2!$B24)</f>
        <v>9</v>
      </c>
      <c r="I24" s="32">
        <f>SUMIFS(Import_Exprimés,Import_Communes,Circo2!$A24,Import_BV,Circo2!$B24)</f>
        <v>414</v>
      </c>
      <c r="J24" s="34">
        <f ca="1">SUMIFS(OFFSET(Import!$A$2,0,J$2+2,236,1),OFFSET(Import!$A$2,0,J$2,236,1),Circo2!J$3,Import_Communes,Circo2!$A24,Import_BV,Circo2!$B24)</f>
        <v>71</v>
      </c>
      <c r="K24" s="35">
        <f t="shared" ca="1" si="2"/>
        <v>6.0016906170752324E-2</v>
      </c>
      <c r="L24" s="36">
        <f t="shared" ca="1" si="3"/>
        <v>0.17149758454106281</v>
      </c>
      <c r="M24" s="34">
        <f ca="1">SUMIFS(OFFSET(Import!$A$2,0,M$2+2,236,1),OFFSET(Import!$A$2,0,M$2,236,1),Circo2!M$3,Import_Communes,Circo2!$A24,Import_BV,Circo2!$B24)</f>
        <v>343</v>
      </c>
      <c r="N24" s="35">
        <f t="shared" ca="1" si="4"/>
        <v>0.28994082840236685</v>
      </c>
      <c r="O24" s="36">
        <f t="shared" ca="1" si="5"/>
        <v>0.82850241545893721</v>
      </c>
    </row>
    <row r="25" spans="1:15" x14ac:dyDescent="0.2">
      <c r="A25" s="31" t="s">
        <v>57</v>
      </c>
      <c r="B25" s="32">
        <v>11</v>
      </c>
      <c r="C25" s="32">
        <f>SUMIFS(Import_Inscrits,Import_Communes,Circo2!$A25,Import_BV,Circo2!$B25)</f>
        <v>997</v>
      </c>
      <c r="D25" s="32">
        <f>SUMIFS(Import_Abstention,Import_Communes,Circo2!$A25,Import_BV,Circo2!$B25)</f>
        <v>663</v>
      </c>
      <c r="E25" s="32">
        <f>SUMIFS(Import_Votants,Import_Communes,Circo2!$A25,Import_BV,Circo2!$B25)</f>
        <v>334</v>
      </c>
      <c r="F25" s="33">
        <f t="shared" si="6"/>
        <v>0.33500501504513541</v>
      </c>
      <c r="G25" s="32">
        <f>SUMIFS(Import_Blancs,Import_Communes,Circo2!$A25,Import_BV,Circo2!$B25)</f>
        <v>15</v>
      </c>
      <c r="H25" s="32">
        <f>SUMIFS(Imports_Nuls,Import_Communes,Circo2!$A25,Import_BV,Circo2!$B25)</f>
        <v>3</v>
      </c>
      <c r="I25" s="32">
        <f>SUMIFS(Import_Exprimés,Import_Communes,Circo2!$A25,Import_BV,Circo2!$B25)</f>
        <v>316</v>
      </c>
      <c r="J25" s="34">
        <f ca="1">SUMIFS(OFFSET(Import!$A$2,0,J$2+2,236,1),OFFSET(Import!$A$2,0,J$2,236,1),Circo2!J$3,Import_Communes,Circo2!$A25,Import_BV,Circo2!$B25)</f>
        <v>52</v>
      </c>
      <c r="K25" s="35">
        <f t="shared" ca="1" si="2"/>
        <v>5.2156469408224673E-2</v>
      </c>
      <c r="L25" s="36">
        <f t="shared" ca="1" si="3"/>
        <v>0.16455696202531644</v>
      </c>
      <c r="M25" s="34">
        <f ca="1">SUMIFS(OFFSET(Import!$A$2,0,M$2+2,236,1),OFFSET(Import!$A$2,0,M$2,236,1),Circo2!M$3,Import_Communes,Circo2!$A25,Import_BV,Circo2!$B25)</f>
        <v>264</v>
      </c>
      <c r="N25" s="35">
        <f t="shared" ca="1" si="4"/>
        <v>0.26479438314944836</v>
      </c>
      <c r="O25" s="36">
        <f t="shared" ca="1" si="5"/>
        <v>0.83544303797468356</v>
      </c>
    </row>
    <row r="26" spans="1:15" x14ac:dyDescent="0.2">
      <c r="A26" s="31" t="s">
        <v>57</v>
      </c>
      <c r="B26" s="32">
        <v>12</v>
      </c>
      <c r="C26" s="32">
        <f>SUMIFS(Import_Inscrits,Import_Communes,Circo2!$A26,Import_BV,Circo2!$B26)</f>
        <v>728</v>
      </c>
      <c r="D26" s="32">
        <f>SUMIFS(Import_Abstention,Import_Communes,Circo2!$A26,Import_BV,Circo2!$B26)</f>
        <v>419</v>
      </c>
      <c r="E26" s="32">
        <f>SUMIFS(Import_Votants,Import_Communes,Circo2!$A26,Import_BV,Circo2!$B26)</f>
        <v>309</v>
      </c>
      <c r="F26" s="33">
        <f t="shared" si="6"/>
        <v>0.42445054945054944</v>
      </c>
      <c r="G26" s="32">
        <f>SUMIFS(Import_Blancs,Import_Communes,Circo2!$A26,Import_BV,Circo2!$B26)</f>
        <v>5</v>
      </c>
      <c r="H26" s="32">
        <f>SUMIFS(Imports_Nuls,Import_Communes,Circo2!$A26,Import_BV,Circo2!$B26)</f>
        <v>4</v>
      </c>
      <c r="I26" s="32">
        <f>SUMIFS(Import_Exprimés,Import_Communes,Circo2!$A26,Import_BV,Circo2!$B26)</f>
        <v>300</v>
      </c>
      <c r="J26" s="34">
        <f ca="1">SUMIFS(OFFSET(Import!$A$2,0,J$2+2,236,1),OFFSET(Import!$A$2,0,J$2,236,1),Circo2!J$3,Import_Communes,Circo2!$A26,Import_BV,Circo2!$B26)</f>
        <v>55</v>
      </c>
      <c r="K26" s="35">
        <f t="shared" ca="1" si="2"/>
        <v>7.5549450549450545E-2</v>
      </c>
      <c r="L26" s="36">
        <f t="shared" ca="1" si="3"/>
        <v>0.18333333333333332</v>
      </c>
      <c r="M26" s="34">
        <f ca="1">SUMIFS(OFFSET(Import!$A$2,0,M$2+2,236,1),OFFSET(Import!$A$2,0,M$2,236,1),Circo2!M$3,Import_Communes,Circo2!$A26,Import_BV,Circo2!$B26)</f>
        <v>245</v>
      </c>
      <c r="N26" s="35">
        <f t="shared" ca="1" si="4"/>
        <v>0.33653846153846156</v>
      </c>
      <c r="O26" s="36">
        <f t="shared" ca="1" si="5"/>
        <v>0.81666666666666665</v>
      </c>
    </row>
    <row r="27" spans="1:15" x14ac:dyDescent="0.2">
      <c r="A27" s="31" t="s">
        <v>57</v>
      </c>
      <c r="B27" s="32">
        <v>13</v>
      </c>
      <c r="C27" s="32">
        <f>SUMIFS(Import_Inscrits,Import_Communes,Circo2!$A27,Import_BV,Circo2!$B27)</f>
        <v>878</v>
      </c>
      <c r="D27" s="32">
        <f>SUMIFS(Import_Abstention,Import_Communes,Circo2!$A27,Import_BV,Circo2!$B27)</f>
        <v>503</v>
      </c>
      <c r="E27" s="32">
        <f>SUMIFS(Import_Votants,Import_Communes,Circo2!$A27,Import_BV,Circo2!$B27)</f>
        <v>375</v>
      </c>
      <c r="F27" s="33">
        <f t="shared" si="6"/>
        <v>0.42710706150341687</v>
      </c>
      <c r="G27" s="32">
        <f>SUMIFS(Import_Blancs,Import_Communes,Circo2!$A27,Import_BV,Circo2!$B27)</f>
        <v>6</v>
      </c>
      <c r="H27" s="32">
        <f>SUMIFS(Imports_Nuls,Import_Communes,Circo2!$A27,Import_BV,Circo2!$B27)</f>
        <v>6</v>
      </c>
      <c r="I27" s="32">
        <f>SUMIFS(Import_Exprimés,Import_Communes,Circo2!$A27,Import_BV,Circo2!$B27)</f>
        <v>363</v>
      </c>
      <c r="J27" s="34">
        <f ca="1">SUMIFS(OFFSET(Import!$A$2,0,J$2+2,236,1),OFFSET(Import!$A$2,0,J$2,236,1),Circo2!J$3,Import_Communes,Circo2!$A27,Import_BV,Circo2!$B27)</f>
        <v>157</v>
      </c>
      <c r="K27" s="35">
        <f t="shared" ca="1" si="2"/>
        <v>0.17881548974943051</v>
      </c>
      <c r="L27" s="36">
        <f t="shared" ca="1" si="3"/>
        <v>0.43250688705234158</v>
      </c>
      <c r="M27" s="34">
        <f ca="1">SUMIFS(OFFSET(Import!$A$2,0,M$2+2,236,1),OFFSET(Import!$A$2,0,M$2,236,1),Circo2!M$3,Import_Communes,Circo2!$A27,Import_BV,Circo2!$B27)</f>
        <v>206</v>
      </c>
      <c r="N27" s="35">
        <f t="shared" ca="1" si="4"/>
        <v>0.23462414578587698</v>
      </c>
      <c r="O27" s="36">
        <f t="shared" ca="1" si="5"/>
        <v>0.56749311294765836</v>
      </c>
    </row>
    <row r="28" spans="1:15" s="224" customFormat="1" ht="17.25" customHeight="1" x14ac:dyDescent="0.2">
      <c r="A28" s="206" t="s">
        <v>134</v>
      </c>
      <c r="B28" s="207"/>
      <c r="C28" s="207">
        <f t="shared" ref="C28:M28" si="10">SUM(C29:C36)</f>
        <v>9108</v>
      </c>
      <c r="D28" s="207">
        <f t="shared" si="10"/>
        <v>5133</v>
      </c>
      <c r="E28" s="207">
        <f t="shared" si="10"/>
        <v>3975</v>
      </c>
      <c r="F28" s="208">
        <f>E28/C28</f>
        <v>0.43642951251646905</v>
      </c>
      <c r="G28" s="207">
        <f t="shared" si="10"/>
        <v>116</v>
      </c>
      <c r="H28" s="207">
        <f t="shared" si="10"/>
        <v>117</v>
      </c>
      <c r="I28" s="207">
        <f t="shared" si="10"/>
        <v>3742</v>
      </c>
      <c r="J28" s="206">
        <f t="shared" ca="1" si="10"/>
        <v>996</v>
      </c>
      <c r="K28" s="208">
        <f t="shared" ca="1" si="2"/>
        <v>0.10935441370223979</v>
      </c>
      <c r="L28" s="209">
        <f t="shared" ca="1" si="3"/>
        <v>0.26616782469267769</v>
      </c>
      <c r="M28" s="206">
        <f t="shared" ca="1" si="10"/>
        <v>2746</v>
      </c>
      <c r="N28" s="208">
        <f t="shared" ca="1" si="4"/>
        <v>0.30149319279754061</v>
      </c>
      <c r="O28" s="209">
        <f t="shared" ca="1" si="5"/>
        <v>0.73383217530732225</v>
      </c>
    </row>
    <row r="29" spans="1:15" x14ac:dyDescent="0.2">
      <c r="A29" s="31" t="s">
        <v>65</v>
      </c>
      <c r="B29" s="32">
        <v>1</v>
      </c>
      <c r="C29" s="32">
        <f>SUMIFS(Import_Inscrits,Import_Communes,Circo2!$A29,Import_BV,Circo2!$B29)</f>
        <v>973</v>
      </c>
      <c r="D29" s="32">
        <f>SUMIFS(Import_Abstention,Import_Communes,Circo2!$A29,Import_BV,Circo2!$B29)</f>
        <v>602</v>
      </c>
      <c r="E29" s="32">
        <f>SUMIFS(Import_Votants,Import_Communes,Circo2!$A29,Import_BV,Circo2!$B29)</f>
        <v>371</v>
      </c>
      <c r="F29" s="33">
        <f t="shared" si="6"/>
        <v>0.38129496402877699</v>
      </c>
      <c r="G29" s="32">
        <f>SUMIFS(Import_Blancs,Import_Communes,Circo2!$A29,Import_BV,Circo2!$B29)</f>
        <v>19</v>
      </c>
      <c r="H29" s="32">
        <f>SUMIFS(Imports_Nuls,Import_Communes,Circo2!$A29,Import_BV,Circo2!$B29)</f>
        <v>11</v>
      </c>
      <c r="I29" s="32">
        <f>SUMIFS(Import_Exprimés,Import_Communes,Circo2!$A29,Import_BV,Circo2!$B29)</f>
        <v>341</v>
      </c>
      <c r="J29" s="34">
        <f ca="1">SUMIFS(OFFSET(Import!$A$2,0,J$2+2,236,1),OFFSET(Import!$A$2,0,J$2,236,1),Circo2!J$3,Import_Communes,Circo2!$A29,Import_BV,Circo2!$B29)</f>
        <v>72</v>
      </c>
      <c r="K29" s="35">
        <f t="shared" ca="1" si="2"/>
        <v>7.3997944501541624E-2</v>
      </c>
      <c r="L29" s="36">
        <f t="shared" ca="1" si="3"/>
        <v>0.21114369501466276</v>
      </c>
      <c r="M29" s="34">
        <f ca="1">SUMIFS(OFFSET(Import!$A$2,0,M$2+2,236,1),OFFSET(Import!$A$2,0,M$2,236,1),Circo2!M$3,Import_Communes,Circo2!$A29,Import_BV,Circo2!$B29)</f>
        <v>269</v>
      </c>
      <c r="N29" s="35">
        <f t="shared" ca="1" si="4"/>
        <v>0.27646454265159304</v>
      </c>
      <c r="O29" s="36">
        <f t="shared" ca="1" si="5"/>
        <v>0.78885630498533721</v>
      </c>
    </row>
    <row r="30" spans="1:15" x14ac:dyDescent="0.2">
      <c r="A30" s="31" t="s">
        <v>65</v>
      </c>
      <c r="B30" s="32">
        <v>2</v>
      </c>
      <c r="C30" s="32">
        <f>SUMIFS(Import_Inscrits,Import_Communes,Circo2!$A30,Import_BV,Circo2!$B30)</f>
        <v>1293</v>
      </c>
      <c r="D30" s="32">
        <f>SUMIFS(Import_Abstention,Import_Communes,Circo2!$A30,Import_BV,Circo2!$B30)</f>
        <v>741</v>
      </c>
      <c r="E30" s="32">
        <f>SUMIFS(Import_Votants,Import_Communes,Circo2!$A30,Import_BV,Circo2!$B30)</f>
        <v>552</v>
      </c>
      <c r="F30" s="33">
        <f t="shared" ref="F30:F34" si="11">E30/C30</f>
        <v>0.42691415313225056</v>
      </c>
      <c r="G30" s="32">
        <f>SUMIFS(Import_Blancs,Import_Communes,Circo2!$A30,Import_BV,Circo2!$B30)</f>
        <v>13</v>
      </c>
      <c r="H30" s="32">
        <f>SUMIFS(Imports_Nuls,Import_Communes,Circo2!$A30,Import_BV,Circo2!$B30)</f>
        <v>14</v>
      </c>
      <c r="I30" s="32">
        <f>SUMIFS(Import_Exprimés,Import_Communes,Circo2!$A30,Import_BV,Circo2!$B30)</f>
        <v>525</v>
      </c>
      <c r="J30" s="34">
        <f ca="1">SUMIFS(OFFSET(Import!$A$2,0,J$2+2,236,1),OFFSET(Import!$A$2,0,J$2,236,1),Circo2!J$3,Import_Communes,Circo2!$A30,Import_BV,Circo2!$B30)</f>
        <v>148</v>
      </c>
      <c r="K30" s="35">
        <f t="shared" ca="1" si="2"/>
        <v>0.11446249033255994</v>
      </c>
      <c r="L30" s="36">
        <f t="shared" ca="1" si="3"/>
        <v>0.28190476190476188</v>
      </c>
      <c r="M30" s="34">
        <f ca="1">SUMIFS(OFFSET(Import!$A$2,0,M$2+2,236,1),OFFSET(Import!$A$2,0,M$2,236,1),Circo2!M$3,Import_Communes,Circo2!$A30,Import_BV,Circo2!$B30)</f>
        <v>377</v>
      </c>
      <c r="N30" s="35">
        <f t="shared" ca="1" si="4"/>
        <v>0.29156999226604796</v>
      </c>
      <c r="O30" s="36">
        <f t="shared" ca="1" si="5"/>
        <v>0.71809523809523812</v>
      </c>
    </row>
    <row r="31" spans="1:15" x14ac:dyDescent="0.2">
      <c r="A31" s="31" t="s">
        <v>65</v>
      </c>
      <c r="B31" s="32">
        <v>3</v>
      </c>
      <c r="C31" s="32">
        <f>SUMIFS(Import_Inscrits,Import_Communes,Circo2!$A31,Import_BV,Circo2!$B31)</f>
        <v>1136</v>
      </c>
      <c r="D31" s="32">
        <f>SUMIFS(Import_Abstention,Import_Communes,Circo2!$A31,Import_BV,Circo2!$B31)</f>
        <v>579</v>
      </c>
      <c r="E31" s="32">
        <f>SUMIFS(Import_Votants,Import_Communes,Circo2!$A31,Import_BV,Circo2!$B31)</f>
        <v>557</v>
      </c>
      <c r="F31" s="33">
        <f t="shared" si="11"/>
        <v>0.49031690140845069</v>
      </c>
      <c r="G31" s="32">
        <f>SUMIFS(Import_Blancs,Import_Communes,Circo2!$A31,Import_BV,Circo2!$B31)</f>
        <v>17</v>
      </c>
      <c r="H31" s="32">
        <f>SUMIFS(Imports_Nuls,Import_Communes,Circo2!$A31,Import_BV,Circo2!$B31)</f>
        <v>18</v>
      </c>
      <c r="I31" s="32">
        <f>SUMIFS(Import_Exprimés,Import_Communes,Circo2!$A31,Import_BV,Circo2!$B31)</f>
        <v>522</v>
      </c>
      <c r="J31" s="34">
        <f ca="1">SUMIFS(OFFSET(Import!$A$2,0,J$2+2,236,1),OFFSET(Import!$A$2,0,J$2,236,1),Circo2!J$3,Import_Communes,Circo2!$A31,Import_BV,Circo2!$B31)</f>
        <v>175</v>
      </c>
      <c r="K31" s="35">
        <f t="shared" ca="1" si="2"/>
        <v>0.15404929577464788</v>
      </c>
      <c r="L31" s="36">
        <f t="shared" ca="1" si="3"/>
        <v>0.33524904214559387</v>
      </c>
      <c r="M31" s="34">
        <f ca="1">SUMIFS(OFFSET(Import!$A$2,0,M$2+2,236,1),OFFSET(Import!$A$2,0,M$2,236,1),Circo2!M$3,Import_Communes,Circo2!$A31,Import_BV,Circo2!$B31)</f>
        <v>347</v>
      </c>
      <c r="N31" s="35">
        <f t="shared" ca="1" si="4"/>
        <v>0.30545774647887325</v>
      </c>
      <c r="O31" s="36">
        <f t="shared" ca="1" si="5"/>
        <v>0.66475095785440608</v>
      </c>
    </row>
    <row r="32" spans="1:15" x14ac:dyDescent="0.2">
      <c r="A32" s="31" t="s">
        <v>65</v>
      </c>
      <c r="B32" s="32">
        <v>4</v>
      </c>
      <c r="C32" s="32">
        <f>SUMIFS(Import_Inscrits,Import_Communes,Circo2!$A32,Import_BV,Circo2!$B32)</f>
        <v>1323</v>
      </c>
      <c r="D32" s="32">
        <f>SUMIFS(Import_Abstention,Import_Communes,Circo2!$A32,Import_BV,Circo2!$B32)</f>
        <v>677</v>
      </c>
      <c r="E32" s="32">
        <f>SUMIFS(Import_Votants,Import_Communes,Circo2!$A32,Import_BV,Circo2!$B32)</f>
        <v>646</v>
      </c>
      <c r="F32" s="33">
        <f t="shared" si="11"/>
        <v>0.48828420256991684</v>
      </c>
      <c r="G32" s="32">
        <f>SUMIFS(Import_Blancs,Import_Communes,Circo2!$A32,Import_BV,Circo2!$B32)</f>
        <v>21</v>
      </c>
      <c r="H32" s="32">
        <f>SUMIFS(Imports_Nuls,Import_Communes,Circo2!$A32,Import_BV,Circo2!$B32)</f>
        <v>26</v>
      </c>
      <c r="I32" s="32">
        <f>SUMIFS(Import_Exprimés,Import_Communes,Circo2!$A32,Import_BV,Circo2!$B32)</f>
        <v>599</v>
      </c>
      <c r="J32" s="34">
        <f ca="1">SUMIFS(OFFSET(Import!$A$2,0,J$2+2,236,1),OFFSET(Import!$A$2,0,J$2,236,1),Circo2!J$3,Import_Communes,Circo2!$A32,Import_BV,Circo2!$B32)</f>
        <v>123</v>
      </c>
      <c r="K32" s="35">
        <f t="shared" ca="1" si="2"/>
        <v>9.297052154195011E-2</v>
      </c>
      <c r="L32" s="36">
        <f t="shared" ca="1" si="3"/>
        <v>0.20534223706176963</v>
      </c>
      <c r="M32" s="34">
        <f ca="1">SUMIFS(OFFSET(Import!$A$2,0,M$2+2,236,1),OFFSET(Import!$A$2,0,M$2,236,1),Circo2!M$3,Import_Communes,Circo2!$A32,Import_BV,Circo2!$B32)</f>
        <v>476</v>
      </c>
      <c r="N32" s="35">
        <f t="shared" ca="1" si="4"/>
        <v>0.35978835978835977</v>
      </c>
      <c r="O32" s="36">
        <f t="shared" ca="1" si="5"/>
        <v>0.79465776293823043</v>
      </c>
    </row>
    <row r="33" spans="1:15" x14ac:dyDescent="0.2">
      <c r="A33" s="31" t="s">
        <v>65</v>
      </c>
      <c r="B33" s="32">
        <v>5</v>
      </c>
      <c r="C33" s="32">
        <f>SUMIFS(Import_Inscrits,Import_Communes,Circo2!$A33,Import_BV,Circo2!$B33)</f>
        <v>1151</v>
      </c>
      <c r="D33" s="32">
        <f>SUMIFS(Import_Abstention,Import_Communes,Circo2!$A33,Import_BV,Circo2!$B33)</f>
        <v>674</v>
      </c>
      <c r="E33" s="32">
        <f>SUMIFS(Import_Votants,Import_Communes,Circo2!$A33,Import_BV,Circo2!$B33)</f>
        <v>477</v>
      </c>
      <c r="F33" s="33">
        <f t="shared" si="11"/>
        <v>0.41442224152910512</v>
      </c>
      <c r="G33" s="32">
        <f>SUMIFS(Import_Blancs,Import_Communes,Circo2!$A33,Import_BV,Circo2!$B33)</f>
        <v>18</v>
      </c>
      <c r="H33" s="32">
        <f>SUMIFS(Imports_Nuls,Import_Communes,Circo2!$A33,Import_BV,Circo2!$B33)</f>
        <v>13</v>
      </c>
      <c r="I33" s="32">
        <f>SUMIFS(Import_Exprimés,Import_Communes,Circo2!$A33,Import_BV,Circo2!$B33)</f>
        <v>446</v>
      </c>
      <c r="J33" s="34">
        <f ca="1">SUMIFS(OFFSET(Import!$A$2,0,J$2+2,236,1),OFFSET(Import!$A$2,0,J$2,236,1),Circo2!J$3,Import_Communes,Circo2!$A33,Import_BV,Circo2!$B33)</f>
        <v>112</v>
      </c>
      <c r="K33" s="35">
        <f t="shared" ca="1" si="2"/>
        <v>9.7306689834926158E-2</v>
      </c>
      <c r="L33" s="36">
        <f t="shared" ca="1" si="3"/>
        <v>0.25112107623318386</v>
      </c>
      <c r="M33" s="34">
        <f ca="1">SUMIFS(OFFSET(Import!$A$2,0,M$2+2,236,1),OFFSET(Import!$A$2,0,M$2,236,1),Circo2!M$3,Import_Communes,Circo2!$A33,Import_BV,Circo2!$B33)</f>
        <v>334</v>
      </c>
      <c r="N33" s="35">
        <f t="shared" ca="1" si="4"/>
        <v>0.29018245004344051</v>
      </c>
      <c r="O33" s="36">
        <f t="shared" ca="1" si="5"/>
        <v>0.7488789237668162</v>
      </c>
    </row>
    <row r="34" spans="1:15" x14ac:dyDescent="0.2">
      <c r="A34" s="31" t="s">
        <v>65</v>
      </c>
      <c r="B34" s="32">
        <v>6</v>
      </c>
      <c r="C34" s="32">
        <f>SUMIFS(Import_Inscrits,Import_Communes,Circo2!$A34,Import_BV,Circo2!$B34)</f>
        <v>1193</v>
      </c>
      <c r="D34" s="32">
        <f>SUMIFS(Import_Abstention,Import_Communes,Circo2!$A34,Import_BV,Circo2!$B34)</f>
        <v>702</v>
      </c>
      <c r="E34" s="32">
        <f>SUMIFS(Import_Votants,Import_Communes,Circo2!$A34,Import_BV,Circo2!$B34)</f>
        <v>491</v>
      </c>
      <c r="F34" s="33">
        <f t="shared" si="11"/>
        <v>0.41156747694886842</v>
      </c>
      <c r="G34" s="32">
        <f>SUMIFS(Import_Blancs,Import_Communes,Circo2!$A34,Import_BV,Circo2!$B34)</f>
        <v>11</v>
      </c>
      <c r="H34" s="32">
        <f>SUMIFS(Imports_Nuls,Import_Communes,Circo2!$A34,Import_BV,Circo2!$B34)</f>
        <v>10</v>
      </c>
      <c r="I34" s="32">
        <f>SUMIFS(Import_Exprimés,Import_Communes,Circo2!$A34,Import_BV,Circo2!$B34)</f>
        <v>470</v>
      </c>
      <c r="J34" s="34">
        <f ca="1">SUMIFS(OFFSET(Import!$A$2,0,J$2+2,236,1),OFFSET(Import!$A$2,0,J$2,236,1),Circo2!J$3,Import_Communes,Circo2!$A34,Import_BV,Circo2!$B34)</f>
        <v>151</v>
      </c>
      <c r="K34" s="35">
        <f t="shared" ca="1" si="2"/>
        <v>0.12657166806370496</v>
      </c>
      <c r="L34" s="36">
        <f t="shared" ca="1" si="3"/>
        <v>0.32127659574468087</v>
      </c>
      <c r="M34" s="34">
        <f ca="1">SUMIFS(OFFSET(Import!$A$2,0,M$2+2,236,1),OFFSET(Import!$A$2,0,M$2,236,1),Circo2!M$3,Import_Communes,Circo2!$A34,Import_BV,Circo2!$B34)</f>
        <v>319</v>
      </c>
      <c r="N34" s="35">
        <f t="shared" ca="1" si="4"/>
        <v>0.26739312657166808</v>
      </c>
      <c r="O34" s="36">
        <f t="shared" ca="1" si="5"/>
        <v>0.67872340425531918</v>
      </c>
    </row>
    <row r="35" spans="1:15" x14ac:dyDescent="0.2">
      <c r="A35" s="31" t="s">
        <v>65</v>
      </c>
      <c r="B35" s="32">
        <v>7</v>
      </c>
      <c r="C35" s="32">
        <f>SUMIFS(Import_Inscrits,Import_Communes,Circo2!$A35,Import_BV,Circo2!$B35)</f>
        <v>1078</v>
      </c>
      <c r="D35" s="32">
        <f>SUMIFS(Import_Abstention,Import_Communes,Circo2!$A35,Import_BV,Circo2!$B35)</f>
        <v>611</v>
      </c>
      <c r="E35" s="32">
        <f>SUMIFS(Import_Votants,Import_Communes,Circo2!$A35,Import_BV,Circo2!$B35)</f>
        <v>467</v>
      </c>
      <c r="F35" s="33">
        <f t="shared" si="6"/>
        <v>0.43320964749536178</v>
      </c>
      <c r="G35" s="32">
        <f>SUMIFS(Import_Blancs,Import_Communes,Circo2!$A35,Import_BV,Circo2!$B35)</f>
        <v>7</v>
      </c>
      <c r="H35" s="32">
        <f>SUMIFS(Imports_Nuls,Import_Communes,Circo2!$A35,Import_BV,Circo2!$B35)</f>
        <v>16</v>
      </c>
      <c r="I35" s="32">
        <f>SUMIFS(Import_Exprimés,Import_Communes,Circo2!$A35,Import_BV,Circo2!$B35)</f>
        <v>444</v>
      </c>
      <c r="J35" s="34">
        <f ca="1">SUMIFS(OFFSET(Import!$A$2,0,J$2+2,236,1),OFFSET(Import!$A$2,0,J$2,236,1),Circo2!J$3,Import_Communes,Circo2!$A35,Import_BV,Circo2!$B35)</f>
        <v>115</v>
      </c>
      <c r="K35" s="35">
        <f t="shared" ca="1" si="2"/>
        <v>0.10667903525046382</v>
      </c>
      <c r="L35" s="36">
        <f t="shared" ca="1" si="3"/>
        <v>0.25900900900900903</v>
      </c>
      <c r="M35" s="34">
        <f ca="1">SUMIFS(OFFSET(Import!$A$2,0,M$2+2,236,1),OFFSET(Import!$A$2,0,M$2,236,1),Circo2!M$3,Import_Communes,Circo2!$A35,Import_BV,Circo2!$B35)</f>
        <v>329</v>
      </c>
      <c r="N35" s="35">
        <f t="shared" ca="1" si="4"/>
        <v>0.30519480519480519</v>
      </c>
      <c r="O35" s="36">
        <f t="shared" ca="1" si="5"/>
        <v>0.74099099099099097</v>
      </c>
    </row>
    <row r="36" spans="1:15" x14ac:dyDescent="0.2">
      <c r="A36" s="31" t="s">
        <v>65</v>
      </c>
      <c r="B36" s="32">
        <v>8</v>
      </c>
      <c r="C36" s="32">
        <f>SUMIFS(Import_Inscrits,Import_Communes,Circo2!$A36,Import_BV,Circo2!$B36)</f>
        <v>961</v>
      </c>
      <c r="D36" s="32">
        <f>SUMIFS(Import_Abstention,Import_Communes,Circo2!$A36,Import_BV,Circo2!$B36)</f>
        <v>547</v>
      </c>
      <c r="E36" s="32">
        <f>SUMIFS(Import_Votants,Import_Communes,Circo2!$A36,Import_BV,Circo2!$B36)</f>
        <v>414</v>
      </c>
      <c r="F36" s="33">
        <f t="shared" si="6"/>
        <v>0.43080124869927161</v>
      </c>
      <c r="G36" s="32">
        <f>SUMIFS(Import_Blancs,Import_Communes,Circo2!$A36,Import_BV,Circo2!$B36)</f>
        <v>10</v>
      </c>
      <c r="H36" s="32">
        <f>SUMIFS(Imports_Nuls,Import_Communes,Circo2!$A36,Import_BV,Circo2!$B36)</f>
        <v>9</v>
      </c>
      <c r="I36" s="32">
        <f>SUMIFS(Import_Exprimés,Import_Communes,Circo2!$A36,Import_BV,Circo2!$B36)</f>
        <v>395</v>
      </c>
      <c r="J36" s="34">
        <f ca="1">SUMIFS(OFFSET(Import!$A$2,0,J$2+2,236,1),OFFSET(Import!$A$2,0,J$2,236,1),Circo2!J$3,Import_Communes,Circo2!$A36,Import_BV,Circo2!$B36)</f>
        <v>100</v>
      </c>
      <c r="K36" s="35">
        <f t="shared" ca="1" si="2"/>
        <v>0.1040582726326743</v>
      </c>
      <c r="L36" s="36">
        <f t="shared" ca="1" si="3"/>
        <v>0.25316455696202533</v>
      </c>
      <c r="M36" s="34">
        <f ca="1">SUMIFS(OFFSET(Import!$A$2,0,M$2+2,236,1),OFFSET(Import!$A$2,0,M$2,236,1),Circo2!M$3,Import_Communes,Circo2!$A36,Import_BV,Circo2!$B36)</f>
        <v>295</v>
      </c>
      <c r="N36" s="35">
        <f t="shared" ca="1" si="4"/>
        <v>0.30697190426638915</v>
      </c>
      <c r="O36" s="36">
        <f t="shared" ca="1" si="5"/>
        <v>0.74683544303797467</v>
      </c>
    </row>
    <row r="37" spans="1:15" s="224" customFormat="1" ht="17.25" customHeight="1" x14ac:dyDescent="0.2">
      <c r="A37" s="206" t="s">
        <v>135</v>
      </c>
      <c r="B37" s="207"/>
      <c r="C37" s="207">
        <f>SUM(C38:C44)</f>
        <v>8534</v>
      </c>
      <c r="D37" s="207">
        <f t="shared" ref="D37:E37" si="12">SUM(D38:D44)</f>
        <v>5292</v>
      </c>
      <c r="E37" s="207">
        <f t="shared" si="12"/>
        <v>3242</v>
      </c>
      <c r="F37" s="208">
        <f>E37/C37</f>
        <v>0.37989219592219359</v>
      </c>
      <c r="G37" s="207">
        <f t="shared" ref="G37:J37" si="13">SUM(G38:G44)</f>
        <v>59</v>
      </c>
      <c r="H37" s="207">
        <f t="shared" si="13"/>
        <v>107</v>
      </c>
      <c r="I37" s="207">
        <f t="shared" si="13"/>
        <v>3076</v>
      </c>
      <c r="J37" s="206">
        <f t="shared" ca="1" si="13"/>
        <v>991</v>
      </c>
      <c r="K37" s="208">
        <f t="shared" ca="1" si="2"/>
        <v>0.1161237403327865</v>
      </c>
      <c r="L37" s="209">
        <f t="shared" ca="1" si="3"/>
        <v>0.32217165149544863</v>
      </c>
      <c r="M37" s="206">
        <f t="shared" ref="M37" ca="1" si="14">SUM(M38:M44)</f>
        <v>2085</v>
      </c>
      <c r="N37" s="208">
        <f t="shared" ca="1" si="4"/>
        <v>0.24431685024607452</v>
      </c>
      <c r="O37" s="209">
        <f t="shared" ca="1" si="5"/>
        <v>0.67782834850455131</v>
      </c>
    </row>
    <row r="38" spans="1:15" x14ac:dyDescent="0.2">
      <c r="A38" s="31" t="s">
        <v>66</v>
      </c>
      <c r="B38" s="32">
        <v>1</v>
      </c>
      <c r="C38" s="32">
        <f>SUMIFS(Import_Inscrits,Import_Communes,Circo2!$A38,Import_BV,Circo2!$B38)</f>
        <v>1123</v>
      </c>
      <c r="D38" s="32">
        <f>SUMIFS(Import_Abstention,Import_Communes,Circo2!$A38,Import_BV,Circo2!$B38)</f>
        <v>604</v>
      </c>
      <c r="E38" s="32">
        <f>SUMIFS(Import_Votants,Import_Communes,Circo2!$A38,Import_BV,Circo2!$B38)</f>
        <v>519</v>
      </c>
      <c r="F38" s="33">
        <f t="shared" si="6"/>
        <v>0.46215494211932323</v>
      </c>
      <c r="G38" s="32">
        <f>SUMIFS(Import_Blancs,Import_Communes,Circo2!$A38,Import_BV,Circo2!$B38)</f>
        <v>10</v>
      </c>
      <c r="H38" s="32">
        <f>SUMIFS(Imports_Nuls,Import_Communes,Circo2!$A38,Import_BV,Circo2!$B38)</f>
        <v>12</v>
      </c>
      <c r="I38" s="32">
        <f>SUMIFS(Import_Exprimés,Import_Communes,Circo2!$A38,Import_BV,Circo2!$B38)</f>
        <v>497</v>
      </c>
      <c r="J38" s="34">
        <f ca="1">SUMIFS(OFFSET(Import!$A$2,0,J$2+2,236,1),OFFSET(Import!$A$2,0,J$2,236,1),Circo2!J$3,Import_Communes,Circo2!$A38,Import_BV,Circo2!$B38)</f>
        <v>212</v>
      </c>
      <c r="K38" s="35">
        <f t="shared" ca="1" si="2"/>
        <v>0.188780053428317</v>
      </c>
      <c r="L38" s="36">
        <f t="shared" ca="1" si="3"/>
        <v>0.42655935613682094</v>
      </c>
      <c r="M38" s="34">
        <f ca="1">SUMIFS(OFFSET(Import!$A$2,0,M$2+2,236,1),OFFSET(Import!$A$2,0,M$2,236,1),Circo2!M$3,Import_Communes,Circo2!$A38,Import_BV,Circo2!$B38)</f>
        <v>285</v>
      </c>
      <c r="N38" s="35">
        <f t="shared" ca="1" si="4"/>
        <v>0.25378450578806766</v>
      </c>
      <c r="O38" s="36">
        <f t="shared" ca="1" si="5"/>
        <v>0.57344064386317906</v>
      </c>
    </row>
    <row r="39" spans="1:15" x14ac:dyDescent="0.2">
      <c r="A39" s="31" t="s">
        <v>66</v>
      </c>
      <c r="B39" s="32">
        <v>2</v>
      </c>
      <c r="C39" s="32">
        <f>SUMIFS(Import_Inscrits,Import_Communes,Circo2!$A39,Import_BV,Circo2!$B39)</f>
        <v>1093</v>
      </c>
      <c r="D39" s="32">
        <f>SUMIFS(Import_Abstention,Import_Communes,Circo2!$A39,Import_BV,Circo2!$B39)</f>
        <v>727</v>
      </c>
      <c r="E39" s="32">
        <f>SUMIFS(Import_Votants,Import_Communes,Circo2!$A39,Import_BV,Circo2!$B39)</f>
        <v>366</v>
      </c>
      <c r="F39" s="33">
        <f t="shared" ref="F39:F44" si="15">E39/C39</f>
        <v>0.33485818847209514</v>
      </c>
      <c r="G39" s="32">
        <f>SUMIFS(Import_Blancs,Import_Communes,Circo2!$A39,Import_BV,Circo2!$B39)</f>
        <v>4</v>
      </c>
      <c r="H39" s="32">
        <f>SUMIFS(Imports_Nuls,Import_Communes,Circo2!$A39,Import_BV,Circo2!$B39)</f>
        <v>7</v>
      </c>
      <c r="I39" s="32">
        <f>SUMIFS(Import_Exprimés,Import_Communes,Circo2!$A39,Import_BV,Circo2!$B39)</f>
        <v>355</v>
      </c>
      <c r="J39" s="34">
        <f ca="1">SUMIFS(OFFSET(Import!$A$2,0,J$2+2,236,1),OFFSET(Import!$A$2,0,J$2,236,1),Circo2!J$3,Import_Communes,Circo2!$A39,Import_BV,Circo2!$B39)</f>
        <v>137</v>
      </c>
      <c r="K39" s="35">
        <f t="shared" ca="1" si="2"/>
        <v>0.12534309240622141</v>
      </c>
      <c r="L39" s="36">
        <f t="shared" ca="1" si="3"/>
        <v>0.38591549295774646</v>
      </c>
      <c r="M39" s="34">
        <f ca="1">SUMIFS(OFFSET(Import!$A$2,0,M$2+2,236,1),OFFSET(Import!$A$2,0,M$2,236,1),Circo2!M$3,Import_Communes,Circo2!$A39,Import_BV,Circo2!$B39)</f>
        <v>218</v>
      </c>
      <c r="N39" s="35">
        <f t="shared" ca="1" si="4"/>
        <v>0.19945105215004574</v>
      </c>
      <c r="O39" s="36">
        <f t="shared" ca="1" si="5"/>
        <v>0.61408450704225348</v>
      </c>
    </row>
    <row r="40" spans="1:15" x14ac:dyDescent="0.2">
      <c r="A40" s="31" t="s">
        <v>66</v>
      </c>
      <c r="B40" s="32">
        <v>3</v>
      </c>
      <c r="C40" s="32">
        <f>SUMIFS(Import_Inscrits,Import_Communes,Circo2!$A40,Import_BV,Circo2!$B40)</f>
        <v>1179</v>
      </c>
      <c r="D40" s="32">
        <f>SUMIFS(Import_Abstention,Import_Communes,Circo2!$A40,Import_BV,Circo2!$B40)</f>
        <v>706</v>
      </c>
      <c r="E40" s="32">
        <f>SUMIFS(Import_Votants,Import_Communes,Circo2!$A40,Import_BV,Circo2!$B40)</f>
        <v>473</v>
      </c>
      <c r="F40" s="33">
        <f t="shared" si="15"/>
        <v>0.40118744698897368</v>
      </c>
      <c r="G40" s="32">
        <f>SUMIFS(Import_Blancs,Import_Communes,Circo2!$A40,Import_BV,Circo2!$B40)</f>
        <v>14</v>
      </c>
      <c r="H40" s="32">
        <f>SUMIFS(Imports_Nuls,Import_Communes,Circo2!$A40,Import_BV,Circo2!$B40)</f>
        <v>12</v>
      </c>
      <c r="I40" s="32">
        <f>SUMIFS(Import_Exprimés,Import_Communes,Circo2!$A40,Import_BV,Circo2!$B40)</f>
        <v>447</v>
      </c>
      <c r="J40" s="34">
        <f ca="1">SUMIFS(OFFSET(Import!$A$2,0,J$2+2,236,1),OFFSET(Import!$A$2,0,J$2,236,1),Circo2!J$3,Import_Communes,Circo2!$A40,Import_BV,Circo2!$B40)</f>
        <v>130</v>
      </c>
      <c r="K40" s="35">
        <f t="shared" ca="1" si="2"/>
        <v>0.11026293469041561</v>
      </c>
      <c r="L40" s="36">
        <f t="shared" ca="1" si="3"/>
        <v>0.29082774049217003</v>
      </c>
      <c r="M40" s="34">
        <f ca="1">SUMIFS(OFFSET(Import!$A$2,0,M$2+2,236,1),OFFSET(Import!$A$2,0,M$2,236,1),Circo2!M$3,Import_Communes,Circo2!$A40,Import_BV,Circo2!$B40)</f>
        <v>317</v>
      </c>
      <c r="N40" s="35">
        <f t="shared" ca="1" si="4"/>
        <v>0.26887192536047499</v>
      </c>
      <c r="O40" s="36">
        <f t="shared" ca="1" si="5"/>
        <v>0.70917225950783003</v>
      </c>
    </row>
    <row r="41" spans="1:15" x14ac:dyDescent="0.2">
      <c r="A41" s="31" t="s">
        <v>66</v>
      </c>
      <c r="B41" s="32">
        <v>4</v>
      </c>
      <c r="C41" s="32">
        <f>SUMIFS(Import_Inscrits,Import_Communes,Circo2!$A41,Import_BV,Circo2!$B41)</f>
        <v>1538</v>
      </c>
      <c r="D41" s="32">
        <f>SUMIFS(Import_Abstention,Import_Communes,Circo2!$A41,Import_BV,Circo2!$B41)</f>
        <v>945</v>
      </c>
      <c r="E41" s="32">
        <f>SUMIFS(Import_Votants,Import_Communes,Circo2!$A41,Import_BV,Circo2!$B41)</f>
        <v>593</v>
      </c>
      <c r="F41" s="33">
        <f t="shared" si="15"/>
        <v>0.38556566970091027</v>
      </c>
      <c r="G41" s="32">
        <f>SUMIFS(Import_Blancs,Import_Communes,Circo2!$A41,Import_BV,Circo2!$B41)</f>
        <v>11</v>
      </c>
      <c r="H41" s="32">
        <f>SUMIFS(Imports_Nuls,Import_Communes,Circo2!$A41,Import_BV,Circo2!$B41)</f>
        <v>24</v>
      </c>
      <c r="I41" s="32">
        <f>SUMIFS(Import_Exprimés,Import_Communes,Circo2!$A41,Import_BV,Circo2!$B41)</f>
        <v>558</v>
      </c>
      <c r="J41" s="34">
        <f ca="1">SUMIFS(OFFSET(Import!$A$2,0,J$2+2,236,1),OFFSET(Import!$A$2,0,J$2,236,1),Circo2!J$3,Import_Communes,Circo2!$A41,Import_BV,Circo2!$B41)</f>
        <v>190</v>
      </c>
      <c r="K41" s="35">
        <f t="shared" ca="1" si="2"/>
        <v>0.1235370611183355</v>
      </c>
      <c r="L41" s="36">
        <f t="shared" ca="1" si="3"/>
        <v>0.34050179211469533</v>
      </c>
      <c r="M41" s="34">
        <f ca="1">SUMIFS(OFFSET(Import!$A$2,0,M$2+2,236,1),OFFSET(Import!$A$2,0,M$2,236,1),Circo2!M$3,Import_Communes,Circo2!$A41,Import_BV,Circo2!$B41)</f>
        <v>368</v>
      </c>
      <c r="N41" s="35">
        <f t="shared" ca="1" si="4"/>
        <v>0.23927178153446033</v>
      </c>
      <c r="O41" s="36">
        <f t="shared" ca="1" si="5"/>
        <v>0.65949820788530467</v>
      </c>
    </row>
    <row r="42" spans="1:15" x14ac:dyDescent="0.2">
      <c r="A42" s="31" t="s">
        <v>66</v>
      </c>
      <c r="B42" s="32">
        <v>5</v>
      </c>
      <c r="C42" s="32">
        <f>SUMIFS(Import_Inscrits,Import_Communes,Circo2!$A42,Import_BV,Circo2!$B42)</f>
        <v>951</v>
      </c>
      <c r="D42" s="32">
        <f>SUMIFS(Import_Abstention,Import_Communes,Circo2!$A42,Import_BV,Circo2!$B42)</f>
        <v>569</v>
      </c>
      <c r="E42" s="32">
        <f>SUMIFS(Import_Votants,Import_Communes,Circo2!$A42,Import_BV,Circo2!$B42)</f>
        <v>382</v>
      </c>
      <c r="F42" s="33">
        <f t="shared" si="15"/>
        <v>0.40168243953732913</v>
      </c>
      <c r="G42" s="32">
        <f>SUMIFS(Import_Blancs,Import_Communes,Circo2!$A42,Import_BV,Circo2!$B42)</f>
        <v>12</v>
      </c>
      <c r="H42" s="32">
        <f>SUMIFS(Imports_Nuls,Import_Communes,Circo2!$A42,Import_BV,Circo2!$B42)</f>
        <v>10</v>
      </c>
      <c r="I42" s="32">
        <f>SUMIFS(Import_Exprimés,Import_Communes,Circo2!$A42,Import_BV,Circo2!$B42)</f>
        <v>360</v>
      </c>
      <c r="J42" s="34">
        <f ca="1">SUMIFS(OFFSET(Import!$A$2,0,J$2+2,236,1),OFFSET(Import!$A$2,0,J$2,236,1),Circo2!J$3,Import_Communes,Circo2!$A42,Import_BV,Circo2!$B42)</f>
        <v>112</v>
      </c>
      <c r="K42" s="35">
        <f t="shared" ca="1" si="2"/>
        <v>0.11777076761303891</v>
      </c>
      <c r="L42" s="36">
        <f t="shared" ca="1" si="3"/>
        <v>0.31111111111111112</v>
      </c>
      <c r="M42" s="34">
        <f ca="1">SUMIFS(OFFSET(Import!$A$2,0,M$2+2,236,1),OFFSET(Import!$A$2,0,M$2,236,1),Circo2!M$3,Import_Communes,Circo2!$A42,Import_BV,Circo2!$B42)</f>
        <v>248</v>
      </c>
      <c r="N42" s="35">
        <f t="shared" ca="1" si="4"/>
        <v>0.26077812828601471</v>
      </c>
      <c r="O42" s="36">
        <f t="shared" ca="1" si="5"/>
        <v>0.68888888888888888</v>
      </c>
    </row>
    <row r="43" spans="1:15" x14ac:dyDescent="0.2">
      <c r="A43" s="31" t="s">
        <v>66</v>
      </c>
      <c r="B43" s="32">
        <v>6</v>
      </c>
      <c r="C43" s="32">
        <f>SUMIFS(Import_Inscrits,Import_Communes,Circo2!$A43,Import_BV,Circo2!$B43)</f>
        <v>1037</v>
      </c>
      <c r="D43" s="32">
        <f>SUMIFS(Import_Abstention,Import_Communes,Circo2!$A43,Import_BV,Circo2!$B43)</f>
        <v>686</v>
      </c>
      <c r="E43" s="32">
        <f>SUMIFS(Import_Votants,Import_Communes,Circo2!$A43,Import_BV,Circo2!$B43)</f>
        <v>351</v>
      </c>
      <c r="F43" s="33">
        <f t="shared" si="15"/>
        <v>0.33847637415621984</v>
      </c>
      <c r="G43" s="32">
        <f>SUMIFS(Import_Blancs,Import_Communes,Circo2!$A43,Import_BV,Circo2!$B43)</f>
        <v>7</v>
      </c>
      <c r="H43" s="32">
        <f>SUMIFS(Imports_Nuls,Import_Communes,Circo2!$A43,Import_BV,Circo2!$B43)</f>
        <v>14</v>
      </c>
      <c r="I43" s="32">
        <f>SUMIFS(Import_Exprimés,Import_Communes,Circo2!$A43,Import_BV,Circo2!$B43)</f>
        <v>330</v>
      </c>
      <c r="J43" s="34">
        <f ca="1">SUMIFS(OFFSET(Import!$A$2,0,J$2+2,236,1),OFFSET(Import!$A$2,0,J$2,236,1),Circo2!J$3,Import_Communes,Circo2!$A43,Import_BV,Circo2!$B43)</f>
        <v>84</v>
      </c>
      <c r="K43" s="35">
        <f t="shared" ca="1" si="2"/>
        <v>8.1002892960462869E-2</v>
      </c>
      <c r="L43" s="36">
        <f t="shared" ca="1" si="3"/>
        <v>0.25454545454545452</v>
      </c>
      <c r="M43" s="34">
        <f ca="1">SUMIFS(OFFSET(Import!$A$2,0,M$2+2,236,1),OFFSET(Import!$A$2,0,M$2,236,1),Circo2!M$3,Import_Communes,Circo2!$A43,Import_BV,Circo2!$B43)</f>
        <v>246</v>
      </c>
      <c r="N43" s="35">
        <f t="shared" ca="1" si="4"/>
        <v>0.23722275795564127</v>
      </c>
      <c r="O43" s="36">
        <f t="shared" ca="1" si="5"/>
        <v>0.74545454545454548</v>
      </c>
    </row>
    <row r="44" spans="1:15" x14ac:dyDescent="0.2">
      <c r="A44" s="31" t="s">
        <v>66</v>
      </c>
      <c r="B44" s="32">
        <v>7</v>
      </c>
      <c r="C44" s="32">
        <f>SUMIFS(Import_Inscrits,Import_Communes,Circo2!$A44,Import_BV,Circo2!$B44)</f>
        <v>1613</v>
      </c>
      <c r="D44" s="32">
        <f>SUMIFS(Import_Abstention,Import_Communes,Circo2!$A44,Import_BV,Circo2!$B44)</f>
        <v>1055</v>
      </c>
      <c r="E44" s="32">
        <f>SUMIFS(Import_Votants,Import_Communes,Circo2!$A44,Import_BV,Circo2!$B44)</f>
        <v>558</v>
      </c>
      <c r="F44" s="33">
        <f t="shared" si="15"/>
        <v>0.34593924364538126</v>
      </c>
      <c r="G44" s="32">
        <f>SUMIFS(Import_Blancs,Import_Communes,Circo2!$A44,Import_BV,Circo2!$B44)</f>
        <v>1</v>
      </c>
      <c r="H44" s="32">
        <f>SUMIFS(Imports_Nuls,Import_Communes,Circo2!$A44,Import_BV,Circo2!$B44)</f>
        <v>28</v>
      </c>
      <c r="I44" s="32">
        <f>SUMIFS(Import_Exprimés,Import_Communes,Circo2!$A44,Import_BV,Circo2!$B44)</f>
        <v>529</v>
      </c>
      <c r="J44" s="34">
        <f ca="1">SUMIFS(OFFSET(Import!$A$2,0,J$2+2,236,1),OFFSET(Import!$A$2,0,J$2,236,1),Circo2!J$3,Import_Communes,Circo2!$A44,Import_BV,Circo2!$B44)</f>
        <v>126</v>
      </c>
      <c r="K44" s="35">
        <f t="shared" ca="1" si="2"/>
        <v>7.8115313081215124E-2</v>
      </c>
      <c r="L44" s="36">
        <f t="shared" ca="1" si="3"/>
        <v>0.23818525519848771</v>
      </c>
      <c r="M44" s="34">
        <f ca="1">SUMIFS(OFFSET(Import!$A$2,0,M$2+2,236,1),OFFSET(Import!$A$2,0,M$2,236,1),Circo2!M$3,Import_Communes,Circo2!$A44,Import_BV,Circo2!$B44)</f>
        <v>403</v>
      </c>
      <c r="N44" s="35">
        <f t="shared" ca="1" si="4"/>
        <v>0.24984500929944203</v>
      </c>
      <c r="O44" s="36">
        <f t="shared" ca="1" si="5"/>
        <v>0.76181474480151223</v>
      </c>
    </row>
    <row r="45" spans="1:15" s="224" customFormat="1" ht="17.25" customHeight="1" x14ac:dyDescent="0.2">
      <c r="A45" s="206" t="s">
        <v>136</v>
      </c>
      <c r="B45" s="207"/>
      <c r="C45" s="207">
        <f>SUM(C46:C49)</f>
        <v>906</v>
      </c>
      <c r="D45" s="207">
        <f t="shared" ref="D45:E45" si="16">SUM(D46:D49)</f>
        <v>377</v>
      </c>
      <c r="E45" s="207">
        <f t="shared" si="16"/>
        <v>529</v>
      </c>
      <c r="F45" s="208">
        <f>E45/C45</f>
        <v>0.58388520971302427</v>
      </c>
      <c r="G45" s="207">
        <f t="shared" ref="G45:J45" si="17">SUM(G46:G49)</f>
        <v>14</v>
      </c>
      <c r="H45" s="207">
        <f t="shared" si="17"/>
        <v>19</v>
      </c>
      <c r="I45" s="207">
        <f t="shared" si="17"/>
        <v>496</v>
      </c>
      <c r="J45" s="206">
        <f t="shared" ca="1" si="17"/>
        <v>137</v>
      </c>
      <c r="K45" s="208">
        <f t="shared" ca="1" si="2"/>
        <v>0.15121412803532008</v>
      </c>
      <c r="L45" s="209">
        <f t="shared" ca="1" si="3"/>
        <v>0.27620967741935482</v>
      </c>
      <c r="M45" s="206">
        <f t="shared" ref="M45" ca="1" si="18">SUM(M46:M49)</f>
        <v>359</v>
      </c>
      <c r="N45" s="208">
        <f t="shared" ca="1" si="4"/>
        <v>0.39624724061810157</v>
      </c>
      <c r="O45" s="209">
        <f t="shared" ca="1" si="5"/>
        <v>0.72379032258064513</v>
      </c>
    </row>
    <row r="46" spans="1:15" x14ac:dyDescent="0.2">
      <c r="A46" s="31" t="s">
        <v>71</v>
      </c>
      <c r="B46" s="32">
        <v>1</v>
      </c>
      <c r="C46" s="32">
        <f>SUMIFS(Import_Inscrits,Import_Communes,Circo2!$A46,Import_BV,Circo2!$B46)</f>
        <v>228</v>
      </c>
      <c r="D46" s="32">
        <f>SUMIFS(Import_Abstention,Import_Communes,Circo2!$A46,Import_BV,Circo2!$B46)</f>
        <v>87</v>
      </c>
      <c r="E46" s="32">
        <f>SUMIFS(Import_Votants,Import_Communes,Circo2!$A46,Import_BV,Circo2!$B46)</f>
        <v>141</v>
      </c>
      <c r="F46" s="33">
        <f t="shared" si="6"/>
        <v>0.61842105263157898</v>
      </c>
      <c r="G46" s="32">
        <f>SUMIFS(Import_Blancs,Import_Communes,Circo2!$A46,Import_BV,Circo2!$B46)</f>
        <v>2</v>
      </c>
      <c r="H46" s="32">
        <f>SUMIFS(Imports_Nuls,Import_Communes,Circo2!$A46,Import_BV,Circo2!$B46)</f>
        <v>8</v>
      </c>
      <c r="I46" s="32">
        <f>SUMIFS(Import_Exprimés,Import_Communes,Circo2!$A46,Import_BV,Circo2!$B46)</f>
        <v>131</v>
      </c>
      <c r="J46" s="34">
        <f ca="1">SUMIFS(OFFSET(Import!$A$2,0,J$2+2,236,1),OFFSET(Import!$A$2,0,J$2,236,1),Circo2!J$3,Import_Communes,Circo2!$A46,Import_BV,Circo2!$B46)</f>
        <v>40</v>
      </c>
      <c r="K46" s="35">
        <f t="shared" ca="1" si="2"/>
        <v>0.17543859649122806</v>
      </c>
      <c r="L46" s="36">
        <f t="shared" ca="1" si="3"/>
        <v>0.30534351145038169</v>
      </c>
      <c r="M46" s="34">
        <f ca="1">SUMIFS(OFFSET(Import!$A$2,0,M$2+2,236,1),OFFSET(Import!$A$2,0,M$2,236,1),Circo2!M$3,Import_Communes,Circo2!$A46,Import_BV,Circo2!$B46)</f>
        <v>91</v>
      </c>
      <c r="N46" s="35">
        <f t="shared" ca="1" si="4"/>
        <v>0.39912280701754388</v>
      </c>
      <c r="O46" s="36">
        <f t="shared" ca="1" si="5"/>
        <v>0.69465648854961837</v>
      </c>
    </row>
    <row r="47" spans="1:15" x14ac:dyDescent="0.2">
      <c r="A47" s="31" t="s">
        <v>71</v>
      </c>
      <c r="B47" s="32">
        <v>2</v>
      </c>
      <c r="C47" s="32">
        <f>SUMIFS(Import_Inscrits,Import_Communes,Circo2!$A47,Import_BV,Circo2!$B47)</f>
        <v>142</v>
      </c>
      <c r="D47" s="32">
        <f>SUMIFS(Import_Abstention,Import_Communes,Circo2!$A47,Import_BV,Circo2!$B47)</f>
        <v>54</v>
      </c>
      <c r="E47" s="32">
        <f>SUMIFS(Import_Votants,Import_Communes,Circo2!$A47,Import_BV,Circo2!$B47)</f>
        <v>88</v>
      </c>
      <c r="F47" s="33">
        <f t="shared" ref="F47:F48" si="19">E47/C47</f>
        <v>0.61971830985915488</v>
      </c>
      <c r="G47" s="32">
        <f>SUMIFS(Import_Blancs,Import_Communes,Circo2!$A47,Import_BV,Circo2!$B47)</f>
        <v>5</v>
      </c>
      <c r="H47" s="32">
        <f>SUMIFS(Imports_Nuls,Import_Communes,Circo2!$A47,Import_BV,Circo2!$B47)</f>
        <v>0</v>
      </c>
      <c r="I47" s="32">
        <f>SUMIFS(Import_Exprimés,Import_Communes,Circo2!$A47,Import_BV,Circo2!$B47)</f>
        <v>83</v>
      </c>
      <c r="J47" s="34">
        <f ca="1">SUMIFS(OFFSET(Import!$A$2,0,J$2+2,236,1),OFFSET(Import!$A$2,0,J$2,236,1),Circo2!J$3,Import_Communes,Circo2!$A47,Import_BV,Circo2!$B47)</f>
        <v>33</v>
      </c>
      <c r="K47" s="35">
        <f t="shared" ca="1" si="2"/>
        <v>0.23239436619718309</v>
      </c>
      <c r="L47" s="36">
        <f t="shared" ca="1" si="3"/>
        <v>0.39759036144578314</v>
      </c>
      <c r="M47" s="34">
        <f ca="1">SUMIFS(OFFSET(Import!$A$2,0,M$2+2,236,1),OFFSET(Import!$A$2,0,M$2,236,1),Circo2!M$3,Import_Communes,Circo2!$A47,Import_BV,Circo2!$B47)</f>
        <v>50</v>
      </c>
      <c r="N47" s="35">
        <f t="shared" ca="1" si="4"/>
        <v>0.352112676056338</v>
      </c>
      <c r="O47" s="36">
        <f t="shared" ca="1" si="5"/>
        <v>0.60240963855421692</v>
      </c>
    </row>
    <row r="48" spans="1:15" x14ac:dyDescent="0.2">
      <c r="A48" s="31" t="s">
        <v>71</v>
      </c>
      <c r="B48" s="32">
        <v>3</v>
      </c>
      <c r="C48" s="32">
        <f>SUMIFS(Import_Inscrits,Import_Communes,Circo2!$A48,Import_BV,Circo2!$B48)</f>
        <v>282</v>
      </c>
      <c r="D48" s="32">
        <f>SUMIFS(Import_Abstention,Import_Communes,Circo2!$A48,Import_BV,Circo2!$B48)</f>
        <v>124</v>
      </c>
      <c r="E48" s="32">
        <f>SUMIFS(Import_Votants,Import_Communes,Circo2!$A48,Import_BV,Circo2!$B48)</f>
        <v>158</v>
      </c>
      <c r="F48" s="33">
        <f t="shared" si="19"/>
        <v>0.56028368794326244</v>
      </c>
      <c r="G48" s="32">
        <f>SUMIFS(Import_Blancs,Import_Communes,Circo2!$A48,Import_BV,Circo2!$B48)</f>
        <v>2</v>
      </c>
      <c r="H48" s="32">
        <f>SUMIFS(Imports_Nuls,Import_Communes,Circo2!$A48,Import_BV,Circo2!$B48)</f>
        <v>11</v>
      </c>
      <c r="I48" s="32">
        <f>SUMIFS(Import_Exprimés,Import_Communes,Circo2!$A48,Import_BV,Circo2!$B48)</f>
        <v>145</v>
      </c>
      <c r="J48" s="34">
        <f ca="1">SUMIFS(OFFSET(Import!$A$2,0,J$2+2,236,1),OFFSET(Import!$A$2,0,J$2,236,1),Circo2!J$3,Import_Communes,Circo2!$A48,Import_BV,Circo2!$B48)</f>
        <v>27</v>
      </c>
      <c r="K48" s="35">
        <f t="shared" ca="1" si="2"/>
        <v>9.5744680851063829E-2</v>
      </c>
      <c r="L48" s="36">
        <f t="shared" ca="1" si="3"/>
        <v>0.18620689655172415</v>
      </c>
      <c r="M48" s="34">
        <f ca="1">SUMIFS(OFFSET(Import!$A$2,0,M$2+2,236,1),OFFSET(Import!$A$2,0,M$2,236,1),Circo2!M$3,Import_Communes,Circo2!$A48,Import_BV,Circo2!$B48)</f>
        <v>118</v>
      </c>
      <c r="N48" s="35">
        <f t="shared" ca="1" si="4"/>
        <v>0.41843971631205673</v>
      </c>
      <c r="O48" s="36">
        <f t="shared" ca="1" si="5"/>
        <v>0.81379310344827582</v>
      </c>
    </row>
    <row r="49" spans="1:15" x14ac:dyDescent="0.2">
      <c r="A49" s="31" t="s">
        <v>71</v>
      </c>
      <c r="B49" s="32">
        <v>4</v>
      </c>
      <c r="C49" s="32">
        <f>SUMIFS(Import_Inscrits,Import_Communes,Circo2!$A49,Import_BV,Circo2!$B49)</f>
        <v>254</v>
      </c>
      <c r="D49" s="32">
        <f>SUMIFS(Import_Abstention,Import_Communes,Circo2!$A49,Import_BV,Circo2!$B49)</f>
        <v>112</v>
      </c>
      <c r="E49" s="32">
        <f>SUMIFS(Import_Votants,Import_Communes,Circo2!$A49,Import_BV,Circo2!$B49)</f>
        <v>142</v>
      </c>
      <c r="F49" s="33">
        <f t="shared" si="6"/>
        <v>0.55905511811023623</v>
      </c>
      <c r="G49" s="32">
        <f>SUMIFS(Import_Blancs,Import_Communes,Circo2!$A49,Import_BV,Circo2!$B49)</f>
        <v>5</v>
      </c>
      <c r="H49" s="32">
        <f>SUMIFS(Imports_Nuls,Import_Communes,Circo2!$A49,Import_BV,Circo2!$B49)</f>
        <v>0</v>
      </c>
      <c r="I49" s="32">
        <f>SUMIFS(Import_Exprimés,Import_Communes,Circo2!$A49,Import_BV,Circo2!$B49)</f>
        <v>137</v>
      </c>
      <c r="J49" s="34">
        <f ca="1">SUMIFS(OFFSET(Import!$A$2,0,J$2+2,236,1),OFFSET(Import!$A$2,0,J$2,236,1),Circo2!J$3,Import_Communes,Circo2!$A49,Import_BV,Circo2!$B49)</f>
        <v>37</v>
      </c>
      <c r="K49" s="35">
        <f t="shared" ca="1" si="2"/>
        <v>0.14566929133858267</v>
      </c>
      <c r="L49" s="36">
        <f t="shared" ca="1" si="3"/>
        <v>0.27007299270072993</v>
      </c>
      <c r="M49" s="34">
        <f ca="1">SUMIFS(OFFSET(Import!$A$2,0,M$2+2,236,1),OFFSET(Import!$A$2,0,M$2,236,1),Circo2!M$3,Import_Communes,Circo2!$A49,Import_BV,Circo2!$B49)</f>
        <v>100</v>
      </c>
      <c r="N49" s="35">
        <f t="shared" ca="1" si="4"/>
        <v>0.39370078740157483</v>
      </c>
      <c r="O49" s="36">
        <f t="shared" ca="1" si="5"/>
        <v>0.72992700729927007</v>
      </c>
    </row>
    <row r="50" spans="1:15" s="224" customFormat="1" x14ac:dyDescent="0.2">
      <c r="A50" s="206" t="s">
        <v>137</v>
      </c>
      <c r="B50" s="207"/>
      <c r="C50" s="207">
        <f>SUM(C51:C51)</f>
        <v>414</v>
      </c>
      <c r="D50" s="207">
        <f>SUM(D51:D51)</f>
        <v>45</v>
      </c>
      <c r="E50" s="207">
        <f>SUM(E51:E51)</f>
        <v>369</v>
      </c>
      <c r="F50" s="208">
        <f>E50/C50</f>
        <v>0.89130434782608692</v>
      </c>
      <c r="G50" s="207">
        <f>SUM(G51:G51)</f>
        <v>0</v>
      </c>
      <c r="H50" s="207">
        <f>SUM(H51:H51)</f>
        <v>0</v>
      </c>
      <c r="I50" s="207">
        <f>SUM(I51:I51)</f>
        <v>369</v>
      </c>
      <c r="J50" s="206">
        <f ca="1">SUM(J51:J51)</f>
        <v>292</v>
      </c>
      <c r="K50" s="208">
        <f t="shared" ca="1" si="2"/>
        <v>0.70531400966183577</v>
      </c>
      <c r="L50" s="209">
        <f t="shared" ca="1" si="3"/>
        <v>0.79132791327913277</v>
      </c>
      <c r="M50" s="206">
        <f ca="1">SUM(M51:M51)</f>
        <v>77</v>
      </c>
      <c r="N50" s="208">
        <f t="shared" ca="1" si="4"/>
        <v>0.1859903381642512</v>
      </c>
      <c r="O50" s="209">
        <f t="shared" ca="1" si="5"/>
        <v>0.20867208672086721</v>
      </c>
    </row>
    <row r="51" spans="1:15" x14ac:dyDescent="0.2">
      <c r="A51" s="31" t="s">
        <v>73</v>
      </c>
      <c r="B51" s="32">
        <v>1</v>
      </c>
      <c r="C51" s="32">
        <f>SUMIFS(Import_Inscrits,Import_Communes,Circo2!$A51,Import_BV,Circo2!$B51)</f>
        <v>414</v>
      </c>
      <c r="D51" s="32">
        <f>SUMIFS(Import_Abstention,Import_Communes,Circo2!$A51,Import_BV,Circo2!$B51)</f>
        <v>45</v>
      </c>
      <c r="E51" s="32">
        <f>SUMIFS(Import_Votants,Import_Communes,Circo2!$A51,Import_BV,Circo2!$B51)</f>
        <v>369</v>
      </c>
      <c r="F51" s="33">
        <f t="shared" si="6"/>
        <v>0.89130434782608692</v>
      </c>
      <c r="G51" s="32">
        <f>SUMIFS(Import_Blancs,Import_Communes,Circo2!$A51,Import_BV,Circo2!$B51)</f>
        <v>0</v>
      </c>
      <c r="H51" s="32">
        <f>SUMIFS(Imports_Nuls,Import_Communes,Circo2!$A51,Import_BV,Circo2!$B51)</f>
        <v>0</v>
      </c>
      <c r="I51" s="32">
        <f>SUMIFS(Import_Exprimés,Import_Communes,Circo2!$A51,Import_BV,Circo2!$B51)</f>
        <v>369</v>
      </c>
      <c r="J51" s="34">
        <f ca="1">SUMIFS(OFFSET(Import!$A$2,0,J$2+2,236,1),OFFSET(Import!$A$2,0,J$2,236,1),Circo2!J$3,Import_Communes,Circo2!$A51,Import_BV,Circo2!$B51)</f>
        <v>292</v>
      </c>
      <c r="K51" s="35">
        <f t="shared" ca="1" si="2"/>
        <v>0.70531400966183577</v>
      </c>
      <c r="L51" s="36">
        <f t="shared" ca="1" si="3"/>
        <v>0.79132791327913277</v>
      </c>
      <c r="M51" s="34">
        <f ca="1">SUMIFS(OFFSET(Import!$A$2,0,M$2+2,236,1),OFFSET(Import!$A$2,0,M$2,236,1),Circo2!M$3,Import_Communes,Circo2!$A51,Import_BV,Circo2!$B51)</f>
        <v>77</v>
      </c>
      <c r="N51" s="35">
        <f t="shared" ca="1" si="4"/>
        <v>0.1859903381642512</v>
      </c>
      <c r="O51" s="36">
        <f t="shared" ca="1" si="5"/>
        <v>0.20867208672086721</v>
      </c>
    </row>
    <row r="52" spans="1:15" s="224" customFormat="1" x14ac:dyDescent="0.2">
      <c r="A52" s="206" t="s">
        <v>138</v>
      </c>
      <c r="B52" s="207"/>
      <c r="C52" s="207">
        <f t="shared" ref="C52:M52" si="20">SUM(C53:C55)</f>
        <v>683</v>
      </c>
      <c r="D52" s="207">
        <f t="shared" si="20"/>
        <v>181</v>
      </c>
      <c r="E52" s="207">
        <f t="shared" si="20"/>
        <v>502</v>
      </c>
      <c r="F52" s="208">
        <f>E52/C52</f>
        <v>0.73499267935578327</v>
      </c>
      <c r="G52" s="207">
        <f t="shared" si="20"/>
        <v>8</v>
      </c>
      <c r="H52" s="207">
        <f t="shared" si="20"/>
        <v>21</v>
      </c>
      <c r="I52" s="207">
        <f t="shared" si="20"/>
        <v>473</v>
      </c>
      <c r="J52" s="206">
        <f t="shared" ca="1" si="20"/>
        <v>191</v>
      </c>
      <c r="K52" s="208">
        <f t="shared" ca="1" si="2"/>
        <v>0.27964860907759881</v>
      </c>
      <c r="L52" s="209">
        <f t="shared" ca="1" si="3"/>
        <v>0.40380549682875266</v>
      </c>
      <c r="M52" s="206">
        <f t="shared" ca="1" si="20"/>
        <v>282</v>
      </c>
      <c r="N52" s="208">
        <f t="shared" ca="1" si="4"/>
        <v>0.41288433382137629</v>
      </c>
      <c r="O52" s="209">
        <f t="shared" ca="1" si="5"/>
        <v>0.59619450317124734</v>
      </c>
    </row>
    <row r="53" spans="1:15" x14ac:dyDescent="0.2">
      <c r="A53" s="31" t="s">
        <v>75</v>
      </c>
      <c r="B53" s="32">
        <v>1</v>
      </c>
      <c r="C53" s="32">
        <f>SUMIFS(Import_Inscrits,Import_Communes,Circo2!$A53,Import_BV,Circo2!$B53)</f>
        <v>237</v>
      </c>
      <c r="D53" s="32">
        <f>SUMIFS(Import_Abstention,Import_Communes,Circo2!$A53,Import_BV,Circo2!$B53)</f>
        <v>32</v>
      </c>
      <c r="E53" s="32">
        <f>SUMIFS(Import_Votants,Import_Communes,Circo2!$A53,Import_BV,Circo2!$B53)</f>
        <v>205</v>
      </c>
      <c r="F53" s="33">
        <f t="shared" si="6"/>
        <v>0.86497890295358648</v>
      </c>
      <c r="G53" s="32">
        <f>SUMIFS(Import_Blancs,Import_Communes,Circo2!$A53,Import_BV,Circo2!$B53)</f>
        <v>5</v>
      </c>
      <c r="H53" s="32">
        <f>SUMIFS(Imports_Nuls,Import_Communes,Circo2!$A53,Import_BV,Circo2!$B53)</f>
        <v>7</v>
      </c>
      <c r="I53" s="32">
        <f>SUMIFS(Import_Exprimés,Import_Communes,Circo2!$A53,Import_BV,Circo2!$B53)</f>
        <v>193</v>
      </c>
      <c r="J53" s="34">
        <f ca="1">SUMIFS(OFFSET(Import!$A$2,0,J$2+2,236,1),OFFSET(Import!$A$2,0,J$2,236,1),Circo2!J$3,Import_Communes,Circo2!$A53,Import_BV,Circo2!$B53)</f>
        <v>79</v>
      </c>
      <c r="K53" s="35">
        <f t="shared" ca="1" si="2"/>
        <v>0.33333333333333331</v>
      </c>
      <c r="L53" s="36">
        <f t="shared" ca="1" si="3"/>
        <v>0.40932642487046633</v>
      </c>
      <c r="M53" s="34">
        <f ca="1">SUMIFS(OFFSET(Import!$A$2,0,M$2+2,236,1),OFFSET(Import!$A$2,0,M$2,236,1),Circo2!M$3,Import_Communes,Circo2!$A53,Import_BV,Circo2!$B53)</f>
        <v>114</v>
      </c>
      <c r="N53" s="35">
        <f t="shared" ca="1" si="4"/>
        <v>0.48101265822784811</v>
      </c>
      <c r="O53" s="36">
        <f t="shared" ca="1" si="5"/>
        <v>0.59067357512953367</v>
      </c>
    </row>
    <row r="54" spans="1:15" x14ac:dyDescent="0.2">
      <c r="A54" s="31" t="s">
        <v>75</v>
      </c>
      <c r="B54" s="32">
        <v>2</v>
      </c>
      <c r="C54" s="32">
        <f>SUMIFS(Import_Inscrits,Import_Communes,Circo2!$A54,Import_BV,Circo2!$B54)</f>
        <v>266</v>
      </c>
      <c r="D54" s="32">
        <f>SUMIFS(Import_Abstention,Import_Communes,Circo2!$A54,Import_BV,Circo2!$B54)</f>
        <v>96</v>
      </c>
      <c r="E54" s="32">
        <f>SUMIFS(Import_Votants,Import_Communes,Circo2!$A54,Import_BV,Circo2!$B54)</f>
        <v>170</v>
      </c>
      <c r="F54" s="33">
        <f t="shared" si="6"/>
        <v>0.63909774436090228</v>
      </c>
      <c r="G54" s="32">
        <f>SUMIFS(Import_Blancs,Import_Communes,Circo2!$A54,Import_BV,Circo2!$B54)</f>
        <v>3</v>
      </c>
      <c r="H54" s="32">
        <f>SUMIFS(Imports_Nuls,Import_Communes,Circo2!$A54,Import_BV,Circo2!$B54)</f>
        <v>9</v>
      </c>
      <c r="I54" s="32">
        <f>SUMIFS(Import_Exprimés,Import_Communes,Circo2!$A54,Import_BV,Circo2!$B54)</f>
        <v>158</v>
      </c>
      <c r="J54" s="34">
        <f ca="1">SUMIFS(OFFSET(Import!$A$2,0,J$2+2,236,1),OFFSET(Import!$A$2,0,J$2,236,1),Circo2!J$3,Import_Communes,Circo2!$A54,Import_BV,Circo2!$B54)</f>
        <v>52</v>
      </c>
      <c r="K54" s="35">
        <f t="shared" ca="1" si="2"/>
        <v>0.19548872180451127</v>
      </c>
      <c r="L54" s="36">
        <f t="shared" ca="1" si="3"/>
        <v>0.32911392405063289</v>
      </c>
      <c r="M54" s="34">
        <f ca="1">SUMIFS(OFFSET(Import!$A$2,0,M$2+2,236,1),OFFSET(Import!$A$2,0,M$2,236,1),Circo2!M$3,Import_Communes,Circo2!$A54,Import_BV,Circo2!$B54)</f>
        <v>106</v>
      </c>
      <c r="N54" s="35">
        <f t="shared" ca="1" si="4"/>
        <v>0.39849624060150374</v>
      </c>
      <c r="O54" s="36">
        <f t="shared" ca="1" si="5"/>
        <v>0.67088607594936711</v>
      </c>
    </row>
    <row r="55" spans="1:15" x14ac:dyDescent="0.2">
      <c r="A55" s="31" t="s">
        <v>75</v>
      </c>
      <c r="B55" s="32">
        <v>3</v>
      </c>
      <c r="C55" s="32">
        <f>SUMIFS(Import_Inscrits,Import_Communes,Circo2!$A55,Import_BV,Circo2!$B55)</f>
        <v>180</v>
      </c>
      <c r="D55" s="32">
        <f>SUMIFS(Import_Abstention,Import_Communes,Circo2!$A55,Import_BV,Circo2!$B55)</f>
        <v>53</v>
      </c>
      <c r="E55" s="32">
        <f>SUMIFS(Import_Votants,Import_Communes,Circo2!$A55,Import_BV,Circo2!$B55)</f>
        <v>127</v>
      </c>
      <c r="F55" s="33">
        <f t="shared" si="6"/>
        <v>0.7055555555555556</v>
      </c>
      <c r="G55" s="32">
        <f>SUMIFS(Import_Blancs,Import_Communes,Circo2!$A55,Import_BV,Circo2!$B55)</f>
        <v>0</v>
      </c>
      <c r="H55" s="32">
        <f>SUMIFS(Imports_Nuls,Import_Communes,Circo2!$A55,Import_BV,Circo2!$B55)</f>
        <v>5</v>
      </c>
      <c r="I55" s="32">
        <f>SUMIFS(Import_Exprimés,Import_Communes,Circo2!$A55,Import_BV,Circo2!$B55)</f>
        <v>122</v>
      </c>
      <c r="J55" s="34">
        <f ca="1">SUMIFS(OFFSET(Import!$A$2,0,J$2+2,236,1),OFFSET(Import!$A$2,0,J$2,236,1),Circo2!J$3,Import_Communes,Circo2!$A55,Import_BV,Circo2!$B55)</f>
        <v>60</v>
      </c>
      <c r="K55" s="35">
        <f t="shared" ca="1" si="2"/>
        <v>0.33333333333333331</v>
      </c>
      <c r="L55" s="36">
        <f t="shared" ca="1" si="3"/>
        <v>0.49180327868852458</v>
      </c>
      <c r="M55" s="34">
        <f ca="1">SUMIFS(OFFSET(Import!$A$2,0,M$2+2,236,1),OFFSET(Import!$A$2,0,M$2,236,1),Circo2!M$3,Import_Communes,Circo2!$A55,Import_BV,Circo2!$B55)</f>
        <v>62</v>
      </c>
      <c r="N55" s="35">
        <f t="shared" ca="1" si="4"/>
        <v>0.34444444444444444</v>
      </c>
      <c r="O55" s="36">
        <f t="shared" ca="1" si="5"/>
        <v>0.50819672131147542</v>
      </c>
    </row>
    <row r="56" spans="1:15" s="224" customFormat="1" x14ac:dyDescent="0.2">
      <c r="A56" s="206" t="s">
        <v>139</v>
      </c>
      <c r="B56" s="207"/>
      <c r="C56" s="207">
        <f>SUM(C57:C59)</f>
        <v>1988</v>
      </c>
      <c r="D56" s="207">
        <f t="shared" ref="D56:E56" si="21">SUM(D57:D59)</f>
        <v>558</v>
      </c>
      <c r="E56" s="207">
        <f t="shared" si="21"/>
        <v>1430</v>
      </c>
      <c r="F56" s="208">
        <f>E56/C56</f>
        <v>0.71931589537223339</v>
      </c>
      <c r="G56" s="207">
        <f t="shared" ref="G56:J56" si="22">SUM(G57:G59)</f>
        <v>2</v>
      </c>
      <c r="H56" s="207">
        <f t="shared" si="22"/>
        <v>30</v>
      </c>
      <c r="I56" s="207">
        <f t="shared" si="22"/>
        <v>1398</v>
      </c>
      <c r="J56" s="206">
        <f t="shared" ca="1" si="22"/>
        <v>465</v>
      </c>
      <c r="K56" s="208">
        <f t="shared" ca="1" si="2"/>
        <v>0.23390342052313884</v>
      </c>
      <c r="L56" s="209">
        <f t="shared" ca="1" si="3"/>
        <v>0.33261802575107297</v>
      </c>
      <c r="M56" s="206">
        <f t="shared" ref="M56" ca="1" si="23">SUM(M57:M59)</f>
        <v>933</v>
      </c>
      <c r="N56" s="208">
        <f t="shared" ca="1" si="4"/>
        <v>0.46931589537223339</v>
      </c>
      <c r="O56" s="209">
        <f t="shared" ca="1" si="5"/>
        <v>0.66738197424892709</v>
      </c>
    </row>
    <row r="57" spans="1:15" x14ac:dyDescent="0.2">
      <c r="A57" s="31" t="s">
        <v>76</v>
      </c>
      <c r="B57" s="32">
        <v>1</v>
      </c>
      <c r="C57" s="32">
        <f>SUMIFS(Import_Inscrits,Import_Communes,Circo2!$A57,Import_BV,Circo2!$B57)</f>
        <v>978</v>
      </c>
      <c r="D57" s="32">
        <f>SUMIFS(Import_Abstention,Import_Communes,Circo2!$A57,Import_BV,Circo2!$B57)</f>
        <v>219</v>
      </c>
      <c r="E57" s="32">
        <f>SUMIFS(Import_Votants,Import_Communes,Circo2!$A57,Import_BV,Circo2!$B57)</f>
        <v>759</v>
      </c>
      <c r="F57" s="33">
        <f t="shared" si="6"/>
        <v>0.7760736196319018</v>
      </c>
      <c r="G57" s="32">
        <f>SUMIFS(Import_Blancs,Import_Communes,Circo2!$A57,Import_BV,Circo2!$B57)</f>
        <v>2</v>
      </c>
      <c r="H57" s="32">
        <f>SUMIFS(Imports_Nuls,Import_Communes,Circo2!$A57,Import_BV,Circo2!$B57)</f>
        <v>20</v>
      </c>
      <c r="I57" s="32">
        <f>SUMIFS(Import_Exprimés,Import_Communes,Circo2!$A57,Import_BV,Circo2!$B57)</f>
        <v>737</v>
      </c>
      <c r="J57" s="34">
        <f ca="1">SUMIFS(OFFSET(Import!$A$2,0,J$2+2,236,1),OFFSET(Import!$A$2,0,J$2,236,1),Circo2!J$3,Import_Communes,Circo2!$A57,Import_BV,Circo2!$B57)</f>
        <v>254</v>
      </c>
      <c r="K57" s="35">
        <f t="shared" ca="1" si="2"/>
        <v>0.25971370143149286</v>
      </c>
      <c r="L57" s="36">
        <f t="shared" ca="1" si="3"/>
        <v>0.34464043419267298</v>
      </c>
      <c r="M57" s="34">
        <f ca="1">SUMIFS(OFFSET(Import!$A$2,0,M$2+2,236,1),OFFSET(Import!$A$2,0,M$2,236,1),Circo2!M$3,Import_Communes,Circo2!$A57,Import_BV,Circo2!$B57)</f>
        <v>483</v>
      </c>
      <c r="N57" s="35">
        <f t="shared" ca="1" si="4"/>
        <v>0.49386503067484661</v>
      </c>
      <c r="O57" s="36">
        <f t="shared" ca="1" si="5"/>
        <v>0.65535956580732702</v>
      </c>
    </row>
    <row r="58" spans="1:15" x14ac:dyDescent="0.2">
      <c r="A58" s="31" t="s">
        <v>76</v>
      </c>
      <c r="B58" s="32">
        <v>2</v>
      </c>
      <c r="C58" s="32">
        <f>SUMIFS(Import_Inscrits,Import_Communes,Circo2!$A58,Import_BV,Circo2!$B58)</f>
        <v>645</v>
      </c>
      <c r="D58" s="32">
        <f>SUMIFS(Import_Abstention,Import_Communes,Circo2!$A58,Import_BV,Circo2!$B58)</f>
        <v>238</v>
      </c>
      <c r="E58" s="32">
        <f>SUMIFS(Import_Votants,Import_Communes,Circo2!$A58,Import_BV,Circo2!$B58)</f>
        <v>407</v>
      </c>
      <c r="F58" s="33">
        <f t="shared" ref="F58" si="24">E58/C58</f>
        <v>0.63100775193798453</v>
      </c>
      <c r="G58" s="32">
        <f>SUMIFS(Import_Blancs,Import_Communes,Circo2!$A58,Import_BV,Circo2!$B58)</f>
        <v>0</v>
      </c>
      <c r="H58" s="32">
        <f>SUMIFS(Imports_Nuls,Import_Communes,Circo2!$A58,Import_BV,Circo2!$B58)</f>
        <v>6</v>
      </c>
      <c r="I58" s="32">
        <f>SUMIFS(Import_Exprimés,Import_Communes,Circo2!$A58,Import_BV,Circo2!$B58)</f>
        <v>401</v>
      </c>
      <c r="J58" s="34">
        <f ca="1">SUMIFS(OFFSET(Import!$A$2,0,J$2+2,236,1),OFFSET(Import!$A$2,0,J$2,236,1),Circo2!J$3,Import_Communes,Circo2!$A58,Import_BV,Circo2!$B58)</f>
        <v>133</v>
      </c>
      <c r="K58" s="35">
        <f t="shared" ca="1" si="2"/>
        <v>0.20620155038759691</v>
      </c>
      <c r="L58" s="36">
        <f t="shared" ca="1" si="3"/>
        <v>0.33167082294264338</v>
      </c>
      <c r="M58" s="34">
        <f ca="1">SUMIFS(OFFSET(Import!$A$2,0,M$2+2,236,1),OFFSET(Import!$A$2,0,M$2,236,1),Circo2!M$3,Import_Communes,Circo2!$A58,Import_BV,Circo2!$B58)</f>
        <v>268</v>
      </c>
      <c r="N58" s="35">
        <f t="shared" ca="1" si="4"/>
        <v>0.41550387596899224</v>
      </c>
      <c r="O58" s="36">
        <f t="shared" ca="1" si="5"/>
        <v>0.66832917705735662</v>
      </c>
    </row>
    <row r="59" spans="1:15" x14ac:dyDescent="0.2">
      <c r="A59" s="31" t="s">
        <v>76</v>
      </c>
      <c r="B59" s="32">
        <v>3</v>
      </c>
      <c r="C59" s="32">
        <f>SUMIFS(Import_Inscrits,Import_Communes,Circo2!$A59,Import_BV,Circo2!$B59)</f>
        <v>365</v>
      </c>
      <c r="D59" s="32">
        <f>SUMIFS(Import_Abstention,Import_Communes,Circo2!$A59,Import_BV,Circo2!$B59)</f>
        <v>101</v>
      </c>
      <c r="E59" s="32">
        <f>SUMIFS(Import_Votants,Import_Communes,Circo2!$A59,Import_BV,Circo2!$B59)</f>
        <v>264</v>
      </c>
      <c r="F59" s="33">
        <f t="shared" si="6"/>
        <v>0.72328767123287674</v>
      </c>
      <c r="G59" s="32">
        <f>SUMIFS(Import_Blancs,Import_Communes,Circo2!$A59,Import_BV,Circo2!$B59)</f>
        <v>0</v>
      </c>
      <c r="H59" s="32">
        <f>SUMIFS(Imports_Nuls,Import_Communes,Circo2!$A59,Import_BV,Circo2!$B59)</f>
        <v>4</v>
      </c>
      <c r="I59" s="32">
        <f>SUMIFS(Import_Exprimés,Import_Communes,Circo2!$A59,Import_BV,Circo2!$B59)</f>
        <v>260</v>
      </c>
      <c r="J59" s="34">
        <f ca="1">SUMIFS(OFFSET(Import!$A$2,0,J$2+2,236,1),OFFSET(Import!$A$2,0,J$2,236,1),Circo2!J$3,Import_Communes,Circo2!$A59,Import_BV,Circo2!$B59)</f>
        <v>78</v>
      </c>
      <c r="K59" s="35">
        <f t="shared" ca="1" si="2"/>
        <v>0.21369863013698631</v>
      </c>
      <c r="L59" s="36">
        <f t="shared" ca="1" si="3"/>
        <v>0.3</v>
      </c>
      <c r="M59" s="34">
        <f ca="1">SUMIFS(OFFSET(Import!$A$2,0,M$2+2,236,1),OFFSET(Import!$A$2,0,M$2,236,1),Circo2!M$3,Import_Communes,Circo2!$A59,Import_BV,Circo2!$B59)</f>
        <v>182</v>
      </c>
      <c r="N59" s="35">
        <f t="shared" ca="1" si="4"/>
        <v>0.49863013698630138</v>
      </c>
      <c r="O59" s="36">
        <f t="shared" ca="1" si="5"/>
        <v>0.7</v>
      </c>
    </row>
    <row r="60" spans="1:15" s="224" customFormat="1" x14ac:dyDescent="0.2">
      <c r="A60" s="206" t="s">
        <v>140</v>
      </c>
      <c r="B60" s="207"/>
      <c r="C60" s="207">
        <f>SUM(C61:C68)</f>
        <v>10304</v>
      </c>
      <c r="D60" s="207">
        <f t="shared" ref="D60:E60" si="25">SUM(D61:D68)</f>
        <v>6329</v>
      </c>
      <c r="E60" s="207">
        <f t="shared" si="25"/>
        <v>3975</v>
      </c>
      <c r="F60" s="208">
        <f>E60/C60</f>
        <v>0.38577251552795033</v>
      </c>
      <c r="G60" s="207">
        <f>SUM(G61:G68)</f>
        <v>81</v>
      </c>
      <c r="H60" s="207">
        <f t="shared" ref="H60:J60" si="26">SUM(H61:H68)</f>
        <v>86</v>
      </c>
      <c r="I60" s="207">
        <f t="shared" si="26"/>
        <v>3808</v>
      </c>
      <c r="J60" s="206">
        <f t="shared" ca="1" si="26"/>
        <v>1638</v>
      </c>
      <c r="K60" s="208">
        <f t="shared" ca="1" si="2"/>
        <v>0.15896739130434784</v>
      </c>
      <c r="L60" s="209">
        <f t="shared" ca="1" si="3"/>
        <v>0.43014705882352944</v>
      </c>
      <c r="M60" s="206">
        <f t="shared" ref="M60" ca="1" si="27">SUM(M61:M68)</f>
        <v>2170</v>
      </c>
      <c r="N60" s="208">
        <f t="shared" ca="1" si="4"/>
        <v>0.21059782608695651</v>
      </c>
      <c r="O60" s="209">
        <f t="shared" ca="1" si="5"/>
        <v>0.56985294117647056</v>
      </c>
    </row>
    <row r="61" spans="1:15" x14ac:dyDescent="0.2">
      <c r="A61" s="31" t="s">
        <v>79</v>
      </c>
      <c r="B61" s="32">
        <v>1</v>
      </c>
      <c r="C61" s="32">
        <f>SUMIFS(Import_Inscrits,Import_Communes,Circo2!$A61,Import_BV,Circo2!$B61)</f>
        <v>1141</v>
      </c>
      <c r="D61" s="32">
        <f>SUMIFS(Import_Abstention,Import_Communes,Circo2!$A61,Import_BV,Circo2!$B61)</f>
        <v>726</v>
      </c>
      <c r="E61" s="32">
        <f>SUMIFS(Import_Votants,Import_Communes,Circo2!$A61,Import_BV,Circo2!$B61)</f>
        <v>415</v>
      </c>
      <c r="F61" s="33">
        <f t="shared" si="6"/>
        <v>0.36371603856266432</v>
      </c>
      <c r="G61" s="32">
        <f>SUMIFS(Import_Blancs,Import_Communes,Circo2!$A61,Import_BV,Circo2!$B61)</f>
        <v>10</v>
      </c>
      <c r="H61" s="32">
        <f>SUMIFS(Imports_Nuls,Import_Communes,Circo2!$A61,Import_BV,Circo2!$B61)</f>
        <v>12</v>
      </c>
      <c r="I61" s="32">
        <f>SUMIFS(Import_Exprimés,Import_Communes,Circo2!$A61,Import_BV,Circo2!$B61)</f>
        <v>393</v>
      </c>
      <c r="J61" s="34">
        <f ca="1">SUMIFS(OFFSET(Import!$A$2,0,J$2+2,236,1),OFFSET(Import!$A$2,0,J$2,236,1),Circo2!J$3,Import_Communes,Circo2!$A61,Import_BV,Circo2!$B61)</f>
        <v>146</v>
      </c>
      <c r="K61" s="35">
        <f t="shared" ca="1" si="2"/>
        <v>0.12795793163891322</v>
      </c>
      <c r="L61" s="36">
        <f t="shared" ca="1" si="3"/>
        <v>0.37150127226463103</v>
      </c>
      <c r="M61" s="34">
        <f ca="1">SUMIFS(OFFSET(Import!$A$2,0,M$2+2,236,1),OFFSET(Import!$A$2,0,M$2,236,1),Circo2!M$3,Import_Communes,Circo2!$A61,Import_BV,Circo2!$B61)</f>
        <v>247</v>
      </c>
      <c r="N61" s="35">
        <f t="shared" ca="1" si="4"/>
        <v>0.21647677475898336</v>
      </c>
      <c r="O61" s="36">
        <f t="shared" ca="1" si="5"/>
        <v>0.62849872773536897</v>
      </c>
    </row>
    <row r="62" spans="1:15" x14ac:dyDescent="0.2">
      <c r="A62" s="31" t="s">
        <v>79</v>
      </c>
      <c r="B62" s="32">
        <v>2</v>
      </c>
      <c r="C62" s="32">
        <f>SUMIFS(Import_Inscrits,Import_Communes,Circo2!$A62,Import_BV,Circo2!$B62)</f>
        <v>1005</v>
      </c>
      <c r="D62" s="32">
        <f>SUMIFS(Import_Abstention,Import_Communes,Circo2!$A62,Import_BV,Circo2!$B62)</f>
        <v>652</v>
      </c>
      <c r="E62" s="32">
        <f>SUMIFS(Import_Votants,Import_Communes,Circo2!$A62,Import_BV,Circo2!$B62)</f>
        <v>353</v>
      </c>
      <c r="F62" s="33">
        <f t="shared" ref="F62:F65" si="28">E62/C62</f>
        <v>0.35124378109452736</v>
      </c>
      <c r="G62" s="32">
        <f>SUMIFS(Import_Blancs,Import_Communes,Circo2!$A62,Import_BV,Circo2!$B62)</f>
        <v>9</v>
      </c>
      <c r="H62" s="32">
        <f>SUMIFS(Imports_Nuls,Import_Communes,Circo2!$A62,Import_BV,Circo2!$B62)</f>
        <v>5</v>
      </c>
      <c r="I62" s="32">
        <f>SUMIFS(Import_Exprimés,Import_Communes,Circo2!$A62,Import_BV,Circo2!$B62)</f>
        <v>339</v>
      </c>
      <c r="J62" s="34">
        <f ca="1">SUMIFS(OFFSET(Import!$A$2,0,J$2+2,236,1),OFFSET(Import!$A$2,0,J$2,236,1),Circo2!J$3,Import_Communes,Circo2!$A62,Import_BV,Circo2!$B62)</f>
        <v>110</v>
      </c>
      <c r="K62" s="35">
        <f t="shared" ca="1" si="2"/>
        <v>0.10945273631840796</v>
      </c>
      <c r="L62" s="36">
        <f t="shared" ca="1" si="3"/>
        <v>0.32448377581120946</v>
      </c>
      <c r="M62" s="34">
        <f ca="1">SUMIFS(OFFSET(Import!$A$2,0,M$2+2,236,1),OFFSET(Import!$A$2,0,M$2,236,1),Circo2!M$3,Import_Communes,Circo2!$A62,Import_BV,Circo2!$B62)</f>
        <v>229</v>
      </c>
      <c r="N62" s="35">
        <f t="shared" ca="1" si="4"/>
        <v>0.22786069651741295</v>
      </c>
      <c r="O62" s="36">
        <f t="shared" ca="1" si="5"/>
        <v>0.67551622418879054</v>
      </c>
    </row>
    <row r="63" spans="1:15" x14ac:dyDescent="0.2">
      <c r="A63" s="31" t="s">
        <v>79</v>
      </c>
      <c r="B63" s="32">
        <v>3</v>
      </c>
      <c r="C63" s="32">
        <f>SUMIFS(Import_Inscrits,Import_Communes,Circo2!$A63,Import_BV,Circo2!$B63)</f>
        <v>1467</v>
      </c>
      <c r="D63" s="32">
        <f>SUMIFS(Import_Abstention,Import_Communes,Circo2!$A63,Import_BV,Circo2!$B63)</f>
        <v>918</v>
      </c>
      <c r="E63" s="32">
        <f>SUMIFS(Import_Votants,Import_Communes,Circo2!$A63,Import_BV,Circo2!$B63)</f>
        <v>549</v>
      </c>
      <c r="F63" s="33">
        <f t="shared" si="28"/>
        <v>0.37423312883435583</v>
      </c>
      <c r="G63" s="32">
        <f>SUMIFS(Import_Blancs,Import_Communes,Circo2!$A63,Import_BV,Circo2!$B63)</f>
        <v>15</v>
      </c>
      <c r="H63" s="32">
        <f>SUMIFS(Imports_Nuls,Import_Communes,Circo2!$A63,Import_BV,Circo2!$B63)</f>
        <v>7</v>
      </c>
      <c r="I63" s="32">
        <f>SUMIFS(Import_Exprimés,Import_Communes,Circo2!$A63,Import_BV,Circo2!$B63)</f>
        <v>527</v>
      </c>
      <c r="J63" s="34">
        <f ca="1">SUMIFS(OFFSET(Import!$A$2,0,J$2+2,236,1),OFFSET(Import!$A$2,0,J$2,236,1),Circo2!J$3,Import_Communes,Circo2!$A63,Import_BV,Circo2!$B63)</f>
        <v>163</v>
      </c>
      <c r="K63" s="35">
        <f t="shared" ca="1" si="2"/>
        <v>0.1111111111111111</v>
      </c>
      <c r="L63" s="36">
        <f t="shared" ca="1" si="3"/>
        <v>0.30929791271347251</v>
      </c>
      <c r="M63" s="34">
        <f ca="1">SUMIFS(OFFSET(Import!$A$2,0,M$2+2,236,1),OFFSET(Import!$A$2,0,M$2,236,1),Circo2!M$3,Import_Communes,Circo2!$A63,Import_BV,Circo2!$B63)</f>
        <v>364</v>
      </c>
      <c r="N63" s="35">
        <f t="shared" ca="1" si="4"/>
        <v>0.24812542603953647</v>
      </c>
      <c r="O63" s="36">
        <f t="shared" ca="1" si="5"/>
        <v>0.69070208728652749</v>
      </c>
    </row>
    <row r="64" spans="1:15" x14ac:dyDescent="0.2">
      <c r="A64" s="31" t="s">
        <v>79</v>
      </c>
      <c r="B64" s="32">
        <v>4</v>
      </c>
      <c r="C64" s="32">
        <f>SUMIFS(Import_Inscrits,Import_Communes,Circo2!$A64,Import_BV,Circo2!$B64)</f>
        <v>1182</v>
      </c>
      <c r="D64" s="32">
        <f>SUMIFS(Import_Abstention,Import_Communes,Circo2!$A64,Import_BV,Circo2!$B64)</f>
        <v>714</v>
      </c>
      <c r="E64" s="32">
        <f>SUMIFS(Import_Votants,Import_Communes,Circo2!$A64,Import_BV,Circo2!$B64)</f>
        <v>468</v>
      </c>
      <c r="F64" s="33">
        <f t="shared" si="28"/>
        <v>0.39593908629441626</v>
      </c>
      <c r="G64" s="32">
        <f>SUMIFS(Import_Blancs,Import_Communes,Circo2!$A64,Import_BV,Circo2!$B64)</f>
        <v>16</v>
      </c>
      <c r="H64" s="32">
        <f>SUMIFS(Imports_Nuls,Import_Communes,Circo2!$A64,Import_BV,Circo2!$B64)</f>
        <v>10</v>
      </c>
      <c r="I64" s="32">
        <f>SUMIFS(Import_Exprimés,Import_Communes,Circo2!$A64,Import_BV,Circo2!$B64)</f>
        <v>442</v>
      </c>
      <c r="J64" s="34">
        <f ca="1">SUMIFS(OFFSET(Import!$A$2,0,J$2+2,236,1),OFFSET(Import!$A$2,0,J$2,236,1),Circo2!J$3,Import_Communes,Circo2!$A64,Import_BV,Circo2!$B64)</f>
        <v>150</v>
      </c>
      <c r="K64" s="35">
        <f t="shared" ca="1" si="2"/>
        <v>0.12690355329949238</v>
      </c>
      <c r="L64" s="36">
        <f t="shared" ca="1" si="3"/>
        <v>0.33936651583710409</v>
      </c>
      <c r="M64" s="34">
        <f ca="1">SUMIFS(OFFSET(Import!$A$2,0,M$2+2,236,1),OFFSET(Import!$A$2,0,M$2,236,1),Circo2!M$3,Import_Communes,Circo2!$A64,Import_BV,Circo2!$B64)</f>
        <v>292</v>
      </c>
      <c r="N64" s="35">
        <f t="shared" ca="1" si="4"/>
        <v>0.24703891708967851</v>
      </c>
      <c r="O64" s="36">
        <f t="shared" ca="1" si="5"/>
        <v>0.66063348416289591</v>
      </c>
    </row>
    <row r="65" spans="1:15" x14ac:dyDescent="0.2">
      <c r="A65" s="31" t="s">
        <v>79</v>
      </c>
      <c r="B65" s="32">
        <v>5</v>
      </c>
      <c r="C65" s="32">
        <f>SUMIFS(Import_Inscrits,Import_Communes,Circo2!$A65,Import_BV,Circo2!$B65)</f>
        <v>1697</v>
      </c>
      <c r="D65" s="32">
        <f>SUMIFS(Import_Abstention,Import_Communes,Circo2!$A65,Import_BV,Circo2!$B65)</f>
        <v>1131</v>
      </c>
      <c r="E65" s="32">
        <f>SUMIFS(Import_Votants,Import_Communes,Circo2!$A65,Import_BV,Circo2!$B65)</f>
        <v>566</v>
      </c>
      <c r="F65" s="33">
        <f t="shared" si="28"/>
        <v>0.33352975839717147</v>
      </c>
      <c r="G65" s="32">
        <f>SUMIFS(Import_Blancs,Import_Communes,Circo2!$A65,Import_BV,Circo2!$B65)</f>
        <v>10</v>
      </c>
      <c r="H65" s="32">
        <f>SUMIFS(Imports_Nuls,Import_Communes,Circo2!$A65,Import_BV,Circo2!$B65)</f>
        <v>7</v>
      </c>
      <c r="I65" s="32">
        <f>SUMIFS(Import_Exprimés,Import_Communes,Circo2!$A65,Import_BV,Circo2!$B65)</f>
        <v>549</v>
      </c>
      <c r="J65" s="34">
        <f ca="1">SUMIFS(OFFSET(Import!$A$2,0,J$2+2,236,1),OFFSET(Import!$A$2,0,J$2,236,1),Circo2!J$3,Import_Communes,Circo2!$A65,Import_BV,Circo2!$B65)</f>
        <v>272</v>
      </c>
      <c r="K65" s="35">
        <f t="shared" ca="1" si="2"/>
        <v>0.16028285209192694</v>
      </c>
      <c r="L65" s="36">
        <f t="shared" ca="1" si="3"/>
        <v>0.49544626593806923</v>
      </c>
      <c r="M65" s="34">
        <f ca="1">SUMIFS(OFFSET(Import!$A$2,0,M$2+2,236,1),OFFSET(Import!$A$2,0,M$2,236,1),Circo2!M$3,Import_Communes,Circo2!$A65,Import_BV,Circo2!$B65)</f>
        <v>277</v>
      </c>
      <c r="N65" s="35">
        <f t="shared" ca="1" si="4"/>
        <v>0.1632292280494991</v>
      </c>
      <c r="O65" s="36">
        <f t="shared" ca="1" si="5"/>
        <v>0.50455373406193083</v>
      </c>
    </row>
    <row r="66" spans="1:15" x14ac:dyDescent="0.2">
      <c r="A66" s="31" t="s">
        <v>79</v>
      </c>
      <c r="B66" s="32">
        <v>6</v>
      </c>
      <c r="C66" s="32">
        <f>SUMIFS(Import_Inscrits,Import_Communes,Circo2!$A66,Import_BV,Circo2!$B66)</f>
        <v>1568</v>
      </c>
      <c r="D66" s="32">
        <f>SUMIFS(Import_Abstention,Import_Communes,Circo2!$A66,Import_BV,Circo2!$B66)</f>
        <v>874</v>
      </c>
      <c r="E66" s="32">
        <f>SUMIFS(Import_Votants,Import_Communes,Circo2!$A66,Import_BV,Circo2!$B66)</f>
        <v>694</v>
      </c>
      <c r="F66" s="33">
        <f t="shared" si="6"/>
        <v>0.44260204081632654</v>
      </c>
      <c r="G66" s="32">
        <f>SUMIFS(Import_Blancs,Import_Communes,Circo2!$A66,Import_BV,Circo2!$B66)</f>
        <v>12</v>
      </c>
      <c r="H66" s="32">
        <f>SUMIFS(Imports_Nuls,Import_Communes,Circo2!$A66,Import_BV,Circo2!$B66)</f>
        <v>23</v>
      </c>
      <c r="I66" s="32">
        <f>SUMIFS(Import_Exprimés,Import_Communes,Circo2!$A66,Import_BV,Circo2!$B66)</f>
        <v>659</v>
      </c>
      <c r="J66" s="34">
        <f ca="1">SUMIFS(OFFSET(Import!$A$2,0,J$2+2,236,1),OFFSET(Import!$A$2,0,J$2,236,1),Circo2!J$3,Import_Communes,Circo2!$A66,Import_BV,Circo2!$B66)</f>
        <v>276</v>
      </c>
      <c r="K66" s="35">
        <f t="shared" ca="1" si="2"/>
        <v>0.17602040816326531</v>
      </c>
      <c r="L66" s="36">
        <f t="shared" ca="1" si="3"/>
        <v>0.41881638846737479</v>
      </c>
      <c r="M66" s="34">
        <f ca="1">SUMIFS(OFFSET(Import!$A$2,0,M$2+2,236,1),OFFSET(Import!$A$2,0,M$2,236,1),Circo2!M$3,Import_Communes,Circo2!$A66,Import_BV,Circo2!$B66)</f>
        <v>383</v>
      </c>
      <c r="N66" s="35">
        <f t="shared" ca="1" si="4"/>
        <v>0.24426020408163265</v>
      </c>
      <c r="O66" s="36">
        <f t="shared" ca="1" si="5"/>
        <v>0.58118361153262521</v>
      </c>
    </row>
    <row r="67" spans="1:15" x14ac:dyDescent="0.2">
      <c r="A67" s="31" t="s">
        <v>79</v>
      </c>
      <c r="B67" s="32">
        <v>7</v>
      </c>
      <c r="C67" s="32">
        <f>SUMIFS(Import_Inscrits,Import_Communes,Circo2!$A67,Import_BV,Circo2!$B67)</f>
        <v>1048</v>
      </c>
      <c r="D67" s="32">
        <f>SUMIFS(Import_Abstention,Import_Communes,Circo2!$A67,Import_BV,Circo2!$B67)</f>
        <v>635</v>
      </c>
      <c r="E67" s="32">
        <f>SUMIFS(Import_Votants,Import_Communes,Circo2!$A67,Import_BV,Circo2!$B67)</f>
        <v>413</v>
      </c>
      <c r="F67" s="33">
        <f t="shared" si="6"/>
        <v>0.39408396946564883</v>
      </c>
      <c r="G67" s="32">
        <f>SUMIFS(Import_Blancs,Import_Communes,Circo2!$A67,Import_BV,Circo2!$B67)</f>
        <v>5</v>
      </c>
      <c r="H67" s="32">
        <f>SUMIFS(Imports_Nuls,Import_Communes,Circo2!$A67,Import_BV,Circo2!$B67)</f>
        <v>12</v>
      </c>
      <c r="I67" s="32">
        <f>SUMIFS(Import_Exprimés,Import_Communes,Circo2!$A67,Import_BV,Circo2!$B67)</f>
        <v>396</v>
      </c>
      <c r="J67" s="34">
        <f ca="1">SUMIFS(OFFSET(Import!$A$2,0,J$2+2,236,1),OFFSET(Import!$A$2,0,J$2,236,1),Circo2!J$3,Import_Communes,Circo2!$A67,Import_BV,Circo2!$B67)</f>
        <v>213</v>
      </c>
      <c r="K67" s="35">
        <f t="shared" ca="1" si="2"/>
        <v>0.2032442748091603</v>
      </c>
      <c r="L67" s="36">
        <f t="shared" ca="1" si="3"/>
        <v>0.53787878787878785</v>
      </c>
      <c r="M67" s="34">
        <f ca="1">SUMIFS(OFFSET(Import!$A$2,0,M$2+2,236,1),OFFSET(Import!$A$2,0,M$2,236,1),Circo2!M$3,Import_Communes,Circo2!$A67,Import_BV,Circo2!$B67)</f>
        <v>183</v>
      </c>
      <c r="N67" s="35">
        <f t="shared" ca="1" si="4"/>
        <v>0.17461832061068702</v>
      </c>
      <c r="O67" s="36">
        <f t="shared" ca="1" si="5"/>
        <v>0.4621212121212121</v>
      </c>
    </row>
    <row r="68" spans="1:15" x14ac:dyDescent="0.2">
      <c r="A68" s="31" t="s">
        <v>79</v>
      </c>
      <c r="B68" s="32">
        <v>8</v>
      </c>
      <c r="C68" s="32">
        <f>SUMIFS(Import_Inscrits,Import_Communes,Circo2!$A68,Import_BV,Circo2!$B68)</f>
        <v>1196</v>
      </c>
      <c r="D68" s="32">
        <f>SUMIFS(Import_Abstention,Import_Communes,Circo2!$A68,Import_BV,Circo2!$B68)</f>
        <v>679</v>
      </c>
      <c r="E68" s="32">
        <f>SUMIFS(Import_Votants,Import_Communes,Circo2!$A68,Import_BV,Circo2!$B68)</f>
        <v>517</v>
      </c>
      <c r="F68" s="33">
        <f t="shared" si="6"/>
        <v>0.43227424749163879</v>
      </c>
      <c r="G68" s="32">
        <f>SUMIFS(Import_Blancs,Import_Communes,Circo2!$A68,Import_BV,Circo2!$B68)</f>
        <v>4</v>
      </c>
      <c r="H68" s="32">
        <f>SUMIFS(Imports_Nuls,Import_Communes,Circo2!$A68,Import_BV,Circo2!$B68)</f>
        <v>10</v>
      </c>
      <c r="I68" s="32">
        <f>SUMIFS(Import_Exprimés,Import_Communes,Circo2!$A68,Import_BV,Circo2!$B68)</f>
        <v>503</v>
      </c>
      <c r="J68" s="34">
        <f ca="1">SUMIFS(OFFSET(Import!$A$2,0,J$2+2,236,1),OFFSET(Import!$A$2,0,J$2,236,1),Circo2!J$3,Import_Communes,Circo2!$A68,Import_BV,Circo2!$B68)</f>
        <v>308</v>
      </c>
      <c r="K68" s="35">
        <f t="shared" ca="1" si="2"/>
        <v>0.25752508361204013</v>
      </c>
      <c r="L68" s="36">
        <f t="shared" ca="1" si="3"/>
        <v>0.6123260437375746</v>
      </c>
      <c r="M68" s="34">
        <f ca="1">SUMIFS(OFFSET(Import!$A$2,0,M$2+2,236,1),OFFSET(Import!$A$2,0,M$2,236,1),Circo2!M$3,Import_Communes,Circo2!$A68,Import_BV,Circo2!$B68)</f>
        <v>195</v>
      </c>
      <c r="N68" s="35">
        <f t="shared" ca="1" si="4"/>
        <v>0.16304347826086957</v>
      </c>
      <c r="O68" s="36">
        <f t="shared" ca="1" si="5"/>
        <v>0.38767395626242546</v>
      </c>
    </row>
    <row r="69" spans="1:15" s="224" customFormat="1" x14ac:dyDescent="0.2">
      <c r="A69" s="206" t="s">
        <v>141</v>
      </c>
      <c r="B69" s="207"/>
      <c r="C69" s="207">
        <f>SUM(C70:C72)</f>
        <v>6194</v>
      </c>
      <c r="D69" s="207">
        <f>SUM(D70:D72)</f>
        <v>3536</v>
      </c>
      <c r="E69" s="207">
        <f>SUM(E70:E72)</f>
        <v>2658</v>
      </c>
      <c r="F69" s="208">
        <f>E69/C69</f>
        <v>0.42912495963835973</v>
      </c>
      <c r="G69" s="207">
        <f>SUM(G70:G72)</f>
        <v>31</v>
      </c>
      <c r="H69" s="207">
        <f>SUM(H70:H72)</f>
        <v>51</v>
      </c>
      <c r="I69" s="207">
        <f>SUM(I70:I72)</f>
        <v>2576</v>
      </c>
      <c r="J69" s="206">
        <f ca="1">SUM(J70:J72)</f>
        <v>1149</v>
      </c>
      <c r="K69" s="208">
        <f t="shared" ca="1" si="2"/>
        <v>0.18550209880529545</v>
      </c>
      <c r="L69" s="209">
        <f t="shared" ca="1" si="3"/>
        <v>0.44604037267080743</v>
      </c>
      <c r="M69" s="206">
        <f ca="1">SUM(M70:M72)</f>
        <v>1427</v>
      </c>
      <c r="N69" s="208">
        <f t="shared" ca="1" si="4"/>
        <v>0.23038424281562803</v>
      </c>
      <c r="O69" s="209">
        <f t="shared" ca="1" si="5"/>
        <v>0.55395962732919257</v>
      </c>
    </row>
    <row r="70" spans="1:15" x14ac:dyDescent="0.2">
      <c r="A70" s="31" t="s">
        <v>80</v>
      </c>
      <c r="B70" s="32">
        <v>1</v>
      </c>
      <c r="C70" s="32">
        <f>SUMIFS(Import_Inscrits,Import_Communes,Circo2!$A70,Import_BV,Circo2!$B70)</f>
        <v>2427</v>
      </c>
      <c r="D70" s="32">
        <f>SUMIFS(Import_Abstention,Import_Communes,Circo2!$A70,Import_BV,Circo2!$B70)</f>
        <v>1445</v>
      </c>
      <c r="E70" s="32">
        <f>SUMIFS(Import_Votants,Import_Communes,Circo2!$A70,Import_BV,Circo2!$B70)</f>
        <v>982</v>
      </c>
      <c r="F70" s="33">
        <f t="shared" si="6"/>
        <v>0.40461475072105479</v>
      </c>
      <c r="G70" s="32">
        <f>SUMIFS(Import_Blancs,Import_Communes,Circo2!$A70,Import_BV,Circo2!$B70)</f>
        <v>24</v>
      </c>
      <c r="H70" s="32">
        <f>SUMIFS(Imports_Nuls,Import_Communes,Circo2!$A70,Import_BV,Circo2!$B70)</f>
        <v>23</v>
      </c>
      <c r="I70" s="32">
        <f>SUMIFS(Import_Exprimés,Import_Communes,Circo2!$A70,Import_BV,Circo2!$B70)</f>
        <v>935</v>
      </c>
      <c r="J70" s="34">
        <f ca="1">SUMIFS(OFFSET(Import!$A$2,0,J$2+2,236,1),OFFSET(Import!$A$2,0,J$2,236,1),Circo2!J$3,Import_Communes,Circo2!$A70,Import_BV,Circo2!$B70)</f>
        <v>447</v>
      </c>
      <c r="K70" s="35">
        <f t="shared" ca="1" si="2"/>
        <v>0.18417799752781211</v>
      </c>
      <c r="L70" s="36">
        <f t="shared" ca="1" si="3"/>
        <v>0.47807486631016044</v>
      </c>
      <c r="M70" s="34">
        <f ca="1">SUMIFS(OFFSET(Import!$A$2,0,M$2+2,236,1),OFFSET(Import!$A$2,0,M$2,236,1),Circo2!M$3,Import_Communes,Circo2!$A70,Import_BV,Circo2!$B70)</f>
        <v>488</v>
      </c>
      <c r="N70" s="35">
        <f t="shared" ca="1" si="4"/>
        <v>0.20107128141738773</v>
      </c>
      <c r="O70" s="36">
        <f t="shared" ca="1" si="5"/>
        <v>0.52192513368983962</v>
      </c>
    </row>
    <row r="71" spans="1:15" x14ac:dyDescent="0.2">
      <c r="A71" s="31" t="s">
        <v>80</v>
      </c>
      <c r="B71" s="32">
        <v>2</v>
      </c>
      <c r="C71" s="32">
        <f>SUMIFS(Import_Inscrits,Import_Communes,Circo2!$A71,Import_BV,Circo2!$B71)</f>
        <v>2329</v>
      </c>
      <c r="D71" s="32">
        <f>SUMIFS(Import_Abstention,Import_Communes,Circo2!$A71,Import_BV,Circo2!$B71)</f>
        <v>1271</v>
      </c>
      <c r="E71" s="32">
        <f>SUMIFS(Import_Votants,Import_Communes,Circo2!$A71,Import_BV,Circo2!$B71)</f>
        <v>1058</v>
      </c>
      <c r="F71" s="33">
        <f t="shared" si="6"/>
        <v>0.45427221983683985</v>
      </c>
      <c r="G71" s="32">
        <f>SUMIFS(Import_Blancs,Import_Communes,Circo2!$A71,Import_BV,Circo2!$B71)</f>
        <v>0</v>
      </c>
      <c r="H71" s="32">
        <f>SUMIFS(Imports_Nuls,Import_Communes,Circo2!$A71,Import_BV,Circo2!$B71)</f>
        <v>19</v>
      </c>
      <c r="I71" s="32">
        <f>SUMIFS(Import_Exprimés,Import_Communes,Circo2!$A71,Import_BV,Circo2!$B71)</f>
        <v>1039</v>
      </c>
      <c r="J71" s="34">
        <f ca="1">SUMIFS(OFFSET(Import!$A$2,0,J$2+2,236,1),OFFSET(Import!$A$2,0,J$2,236,1),Circo2!J$3,Import_Communes,Circo2!$A71,Import_BV,Circo2!$B71)</f>
        <v>464</v>
      </c>
      <c r="K71" s="35">
        <f t="shared" ref="K71:K81" ca="1" si="29">$J71/$C71</f>
        <v>0.19922713610991841</v>
      </c>
      <c r="L71" s="36">
        <f t="shared" ref="L71:L81" ca="1" si="30">J71/$I71</f>
        <v>0.44658325312800767</v>
      </c>
      <c r="M71" s="34">
        <f ca="1">SUMIFS(OFFSET(Import!$A$2,0,M$2+2,236,1),OFFSET(Import!$A$2,0,M$2,236,1),Circo2!M$3,Import_Communes,Circo2!$A71,Import_BV,Circo2!$B71)</f>
        <v>575</v>
      </c>
      <c r="N71" s="35">
        <f t="shared" ref="N71:N81" ca="1" si="31">$M71/$C71</f>
        <v>0.24688707599828252</v>
      </c>
      <c r="O71" s="36">
        <f t="shared" ref="O71:O81" ca="1" si="32">$M71/$I71</f>
        <v>0.55341674687199227</v>
      </c>
    </row>
    <row r="72" spans="1:15" x14ac:dyDescent="0.2">
      <c r="A72" s="31" t="s">
        <v>80</v>
      </c>
      <c r="B72" s="32">
        <v>3</v>
      </c>
      <c r="C72" s="32">
        <f>SUMIFS(Import_Inscrits,Import_Communes,Circo2!$A72,Import_BV,Circo2!$B72)</f>
        <v>1438</v>
      </c>
      <c r="D72" s="32">
        <f>SUMIFS(Import_Abstention,Import_Communes,Circo2!$A72,Import_BV,Circo2!$B72)</f>
        <v>820</v>
      </c>
      <c r="E72" s="32">
        <f>SUMIFS(Import_Votants,Import_Communes,Circo2!$A72,Import_BV,Circo2!$B72)</f>
        <v>618</v>
      </c>
      <c r="F72" s="33">
        <f t="shared" si="6"/>
        <v>0.42976356050069542</v>
      </c>
      <c r="G72" s="32">
        <f>SUMIFS(Import_Blancs,Import_Communes,Circo2!$A72,Import_BV,Circo2!$B72)</f>
        <v>7</v>
      </c>
      <c r="H72" s="32">
        <f>SUMIFS(Imports_Nuls,Import_Communes,Circo2!$A72,Import_BV,Circo2!$B72)</f>
        <v>9</v>
      </c>
      <c r="I72" s="32">
        <f>SUMIFS(Import_Exprimés,Import_Communes,Circo2!$A72,Import_BV,Circo2!$B72)</f>
        <v>602</v>
      </c>
      <c r="J72" s="34">
        <f ca="1">SUMIFS(OFFSET(Import!$A$2,0,J$2+2,236,1),OFFSET(Import!$A$2,0,J$2,236,1),Circo2!J$3,Import_Communes,Circo2!$A72,Import_BV,Circo2!$B72)</f>
        <v>238</v>
      </c>
      <c r="K72" s="35">
        <f t="shared" ca="1" si="29"/>
        <v>0.16550764951321278</v>
      </c>
      <c r="L72" s="36">
        <f t="shared" ca="1" si="30"/>
        <v>0.39534883720930231</v>
      </c>
      <c r="M72" s="34">
        <f ca="1">SUMIFS(OFFSET(Import!$A$2,0,M$2+2,236,1),OFFSET(Import!$A$2,0,M$2,236,1),Circo2!M$3,Import_Communes,Circo2!$A72,Import_BV,Circo2!$B72)</f>
        <v>364</v>
      </c>
      <c r="N72" s="35">
        <f t="shared" ca="1" si="31"/>
        <v>0.25312934631432543</v>
      </c>
      <c r="O72" s="36">
        <f t="shared" ca="1" si="32"/>
        <v>0.60465116279069764</v>
      </c>
    </row>
    <row r="73" spans="1:15" s="224" customFormat="1" x14ac:dyDescent="0.2">
      <c r="A73" s="206" t="s">
        <v>142</v>
      </c>
      <c r="B73" s="207"/>
      <c r="C73" s="207">
        <f>SUM(C74:C77)</f>
        <v>7262</v>
      </c>
      <c r="D73" s="207">
        <f t="shared" ref="D73:E73" si="33">SUM(D74:D77)</f>
        <v>4001</v>
      </c>
      <c r="E73" s="207">
        <f t="shared" si="33"/>
        <v>3261</v>
      </c>
      <c r="F73" s="208">
        <f>E73/C73</f>
        <v>0.4490498485265767</v>
      </c>
      <c r="G73" s="207">
        <f t="shared" ref="G73:J73" si="34">SUM(G74:G77)</f>
        <v>61</v>
      </c>
      <c r="H73" s="207">
        <f t="shared" si="34"/>
        <v>75</v>
      </c>
      <c r="I73" s="207">
        <f t="shared" si="34"/>
        <v>3125</v>
      </c>
      <c r="J73" s="206">
        <f t="shared" ca="1" si="34"/>
        <v>1255</v>
      </c>
      <c r="K73" s="208">
        <f t="shared" ca="1" si="29"/>
        <v>0.17281740567336823</v>
      </c>
      <c r="L73" s="209">
        <f t="shared" ca="1" si="30"/>
        <v>0.40160000000000001</v>
      </c>
      <c r="M73" s="206">
        <f t="shared" ref="M73" ca="1" si="35">SUM(M74:M77)</f>
        <v>1870</v>
      </c>
      <c r="N73" s="208">
        <f t="shared" ca="1" si="31"/>
        <v>0.25750481960892319</v>
      </c>
      <c r="O73" s="209">
        <f t="shared" ca="1" si="32"/>
        <v>0.59840000000000004</v>
      </c>
    </row>
    <row r="74" spans="1:15" x14ac:dyDescent="0.2">
      <c r="A74" s="31" t="s">
        <v>84</v>
      </c>
      <c r="B74" s="32">
        <v>1</v>
      </c>
      <c r="C74" s="32">
        <f>SUMIFS(Import_Inscrits,Import_Communes,Circo2!$A74,Import_BV,Circo2!$B74)</f>
        <v>2021</v>
      </c>
      <c r="D74" s="32">
        <f>SUMIFS(Import_Abstention,Import_Communes,Circo2!$A74,Import_BV,Circo2!$B74)</f>
        <v>1145</v>
      </c>
      <c r="E74" s="32">
        <f>SUMIFS(Import_Votants,Import_Communes,Circo2!$A74,Import_BV,Circo2!$B74)</f>
        <v>876</v>
      </c>
      <c r="F74" s="33">
        <f t="shared" si="6"/>
        <v>0.4334487877288471</v>
      </c>
      <c r="G74" s="32">
        <f>SUMIFS(Import_Blancs,Import_Communes,Circo2!$A74,Import_BV,Circo2!$B74)</f>
        <v>19</v>
      </c>
      <c r="H74" s="32">
        <f>SUMIFS(Imports_Nuls,Import_Communes,Circo2!$A74,Import_BV,Circo2!$B74)</f>
        <v>28</v>
      </c>
      <c r="I74" s="32">
        <f>SUMIFS(Import_Exprimés,Import_Communes,Circo2!$A74,Import_BV,Circo2!$B74)</f>
        <v>829</v>
      </c>
      <c r="J74" s="34">
        <f ca="1">SUMIFS(OFFSET(Import!$A$2,0,J$2+2,236,1),OFFSET(Import!$A$2,0,J$2,236,1),Circo2!J$3,Import_Communes,Circo2!$A74,Import_BV,Circo2!$B74)</f>
        <v>261</v>
      </c>
      <c r="K74" s="35">
        <f t="shared" ca="1" si="29"/>
        <v>0.12914398812469075</v>
      </c>
      <c r="L74" s="36">
        <f t="shared" ca="1" si="30"/>
        <v>0.31483715319662242</v>
      </c>
      <c r="M74" s="34">
        <f ca="1">SUMIFS(OFFSET(Import!$A$2,0,M$2+2,236,1),OFFSET(Import!$A$2,0,M$2,236,1),Circo2!M$3,Import_Communes,Circo2!$A74,Import_BV,Circo2!$B74)</f>
        <v>568</v>
      </c>
      <c r="N74" s="35">
        <f t="shared" ca="1" si="31"/>
        <v>0.28104898565066799</v>
      </c>
      <c r="O74" s="36">
        <f t="shared" ca="1" si="32"/>
        <v>0.68516284680337758</v>
      </c>
    </row>
    <row r="75" spans="1:15" x14ac:dyDescent="0.2">
      <c r="A75" s="31" t="s">
        <v>84</v>
      </c>
      <c r="B75" s="32">
        <v>2</v>
      </c>
      <c r="C75" s="32">
        <f>SUMIFS(Import_Inscrits,Import_Communes,Circo2!$A75,Import_BV,Circo2!$B75)</f>
        <v>1727</v>
      </c>
      <c r="D75" s="32">
        <f>SUMIFS(Import_Abstention,Import_Communes,Circo2!$A75,Import_BV,Circo2!$B75)</f>
        <v>953</v>
      </c>
      <c r="E75" s="32">
        <f>SUMIFS(Import_Votants,Import_Communes,Circo2!$A75,Import_BV,Circo2!$B75)</f>
        <v>774</v>
      </c>
      <c r="F75" s="33">
        <f t="shared" ref="F75:F76" si="36">E75/C75</f>
        <v>0.44817602779386218</v>
      </c>
      <c r="G75" s="32">
        <f>SUMIFS(Import_Blancs,Import_Communes,Circo2!$A75,Import_BV,Circo2!$B75)</f>
        <v>13</v>
      </c>
      <c r="H75" s="32">
        <f>SUMIFS(Imports_Nuls,Import_Communes,Circo2!$A75,Import_BV,Circo2!$B75)</f>
        <v>20</v>
      </c>
      <c r="I75" s="32">
        <f>SUMIFS(Import_Exprimés,Import_Communes,Circo2!$A75,Import_BV,Circo2!$B75)</f>
        <v>741</v>
      </c>
      <c r="J75" s="34">
        <f ca="1">SUMIFS(OFFSET(Import!$A$2,0,J$2+2,236,1),OFFSET(Import!$A$2,0,J$2,236,1),Circo2!J$3,Import_Communes,Circo2!$A75,Import_BV,Circo2!$B75)</f>
        <v>252</v>
      </c>
      <c r="K75" s="35">
        <f t="shared" ca="1" si="29"/>
        <v>0.14591777649102489</v>
      </c>
      <c r="L75" s="36">
        <f t="shared" ca="1" si="30"/>
        <v>0.34008097165991902</v>
      </c>
      <c r="M75" s="34">
        <f ca="1">SUMIFS(OFFSET(Import!$A$2,0,M$2+2,236,1),OFFSET(Import!$A$2,0,M$2,236,1),Circo2!M$3,Import_Communes,Circo2!$A75,Import_BV,Circo2!$B75)</f>
        <v>489</v>
      </c>
      <c r="N75" s="35">
        <f t="shared" ca="1" si="31"/>
        <v>0.28314997104806022</v>
      </c>
      <c r="O75" s="36">
        <f t="shared" ca="1" si="32"/>
        <v>0.65991902834008098</v>
      </c>
    </row>
    <row r="76" spans="1:15" x14ac:dyDescent="0.2">
      <c r="A76" s="31" t="s">
        <v>84</v>
      </c>
      <c r="B76" s="32">
        <v>3</v>
      </c>
      <c r="C76" s="32">
        <f>SUMIFS(Import_Inscrits,Import_Communes,Circo2!$A76,Import_BV,Circo2!$B76)</f>
        <v>1526</v>
      </c>
      <c r="D76" s="32">
        <f>SUMIFS(Import_Abstention,Import_Communes,Circo2!$A76,Import_BV,Circo2!$B76)</f>
        <v>772</v>
      </c>
      <c r="E76" s="32">
        <f>SUMIFS(Import_Votants,Import_Communes,Circo2!$A76,Import_BV,Circo2!$B76)</f>
        <v>754</v>
      </c>
      <c r="F76" s="33">
        <f t="shared" si="36"/>
        <v>0.49410222804718218</v>
      </c>
      <c r="G76" s="32">
        <f>SUMIFS(Import_Blancs,Import_Communes,Circo2!$A76,Import_BV,Circo2!$B76)</f>
        <v>13</v>
      </c>
      <c r="H76" s="32">
        <f>SUMIFS(Imports_Nuls,Import_Communes,Circo2!$A76,Import_BV,Circo2!$B76)</f>
        <v>6</v>
      </c>
      <c r="I76" s="32">
        <f>SUMIFS(Import_Exprimés,Import_Communes,Circo2!$A76,Import_BV,Circo2!$B76)</f>
        <v>735</v>
      </c>
      <c r="J76" s="34">
        <f ca="1">SUMIFS(OFFSET(Import!$A$2,0,J$2+2,236,1),OFFSET(Import!$A$2,0,J$2,236,1),Circo2!J$3,Import_Communes,Circo2!$A76,Import_BV,Circo2!$B76)</f>
        <v>351</v>
      </c>
      <c r="K76" s="35">
        <f t="shared" ca="1" si="29"/>
        <v>0.23001310615989515</v>
      </c>
      <c r="L76" s="36">
        <f t="shared" ca="1" si="30"/>
        <v>0.47755102040816327</v>
      </c>
      <c r="M76" s="34">
        <f ca="1">SUMIFS(OFFSET(Import!$A$2,0,M$2+2,236,1),OFFSET(Import!$A$2,0,M$2,236,1),Circo2!M$3,Import_Communes,Circo2!$A76,Import_BV,Circo2!$B76)</f>
        <v>384</v>
      </c>
      <c r="N76" s="35">
        <f t="shared" ca="1" si="31"/>
        <v>0.25163826998689381</v>
      </c>
      <c r="O76" s="36">
        <f t="shared" ca="1" si="32"/>
        <v>0.52244897959183678</v>
      </c>
    </row>
    <row r="77" spans="1:15" x14ac:dyDescent="0.2">
      <c r="A77" s="31" t="s">
        <v>84</v>
      </c>
      <c r="B77" s="32">
        <v>4</v>
      </c>
      <c r="C77" s="32">
        <f>SUMIFS(Import_Inscrits,Import_Communes,Circo2!$A77,Import_BV,Circo2!$B77)</f>
        <v>1988</v>
      </c>
      <c r="D77" s="32">
        <f>SUMIFS(Import_Abstention,Import_Communes,Circo2!$A77,Import_BV,Circo2!$B77)</f>
        <v>1131</v>
      </c>
      <c r="E77" s="32">
        <f>SUMIFS(Import_Votants,Import_Communes,Circo2!$A77,Import_BV,Circo2!$B77)</f>
        <v>857</v>
      </c>
      <c r="F77" s="33">
        <f t="shared" si="6"/>
        <v>0.43108651911468815</v>
      </c>
      <c r="G77" s="32">
        <f>SUMIFS(Import_Blancs,Import_Communes,Circo2!$A77,Import_BV,Circo2!$B77)</f>
        <v>16</v>
      </c>
      <c r="H77" s="32">
        <f>SUMIFS(Imports_Nuls,Import_Communes,Circo2!$A77,Import_BV,Circo2!$B77)</f>
        <v>21</v>
      </c>
      <c r="I77" s="32">
        <f>SUMIFS(Import_Exprimés,Import_Communes,Circo2!$A77,Import_BV,Circo2!$B77)</f>
        <v>820</v>
      </c>
      <c r="J77" s="34">
        <f ca="1">SUMIFS(OFFSET(Import!$A$2,0,J$2+2,236,1),OFFSET(Import!$A$2,0,J$2,236,1),Circo2!J$3,Import_Communes,Circo2!$A77,Import_BV,Circo2!$B77)</f>
        <v>391</v>
      </c>
      <c r="K77" s="35">
        <f t="shared" ca="1" si="29"/>
        <v>0.1966800804828974</v>
      </c>
      <c r="L77" s="36">
        <f t="shared" ca="1" si="30"/>
        <v>0.47682926829268291</v>
      </c>
      <c r="M77" s="34">
        <f ca="1">SUMIFS(OFFSET(Import!$A$2,0,M$2+2,236,1),OFFSET(Import!$A$2,0,M$2,236,1),Circo2!M$3,Import_Communes,Circo2!$A77,Import_BV,Circo2!$B77)</f>
        <v>429</v>
      </c>
      <c r="N77" s="35">
        <f t="shared" ca="1" si="31"/>
        <v>0.21579476861167002</v>
      </c>
      <c r="O77" s="36">
        <f t="shared" ca="1" si="32"/>
        <v>0.52317073170731709</v>
      </c>
    </row>
    <row r="78" spans="1:15" s="224" customFormat="1" x14ac:dyDescent="0.2">
      <c r="A78" s="206" t="s">
        <v>143</v>
      </c>
      <c r="B78" s="207"/>
      <c r="C78" s="207">
        <f>SUM(C79:C81)</f>
        <v>1636</v>
      </c>
      <c r="D78" s="207">
        <f>SUM(D79:D81)</f>
        <v>496</v>
      </c>
      <c r="E78" s="207">
        <f>SUM(E79:E81)</f>
        <v>1140</v>
      </c>
      <c r="F78" s="208">
        <f>E78/C78</f>
        <v>0.69682151589242058</v>
      </c>
      <c r="G78" s="207">
        <f>SUM(G79:G81)</f>
        <v>5</v>
      </c>
      <c r="H78" s="207">
        <f>SUM(H79:H81)</f>
        <v>22</v>
      </c>
      <c r="I78" s="207">
        <f>SUM(I79:I81)</f>
        <v>1113</v>
      </c>
      <c r="J78" s="206">
        <f ca="1">SUM(J79:J81)</f>
        <v>662</v>
      </c>
      <c r="K78" s="208">
        <f t="shared" ca="1" si="29"/>
        <v>0.40464547677261614</v>
      </c>
      <c r="L78" s="209">
        <f t="shared" ca="1" si="30"/>
        <v>0.59478885893980238</v>
      </c>
      <c r="M78" s="206">
        <f ca="1">SUM(M79:M81)</f>
        <v>451</v>
      </c>
      <c r="N78" s="208">
        <f t="shared" ca="1" si="31"/>
        <v>0.27567237163814179</v>
      </c>
      <c r="O78" s="209">
        <f t="shared" ca="1" si="32"/>
        <v>0.40521114106019768</v>
      </c>
    </row>
    <row r="79" spans="1:15" x14ac:dyDescent="0.2">
      <c r="A79" s="31" t="s">
        <v>85</v>
      </c>
      <c r="B79" s="32">
        <v>1</v>
      </c>
      <c r="C79" s="32">
        <f>SUMIFS(Import_Inscrits,Import_Communes,Circo2!$A79,Import_BV,Circo2!$B79)</f>
        <v>764</v>
      </c>
      <c r="D79" s="32">
        <f>SUMIFS(Import_Abstention,Import_Communes,Circo2!$A79,Import_BV,Circo2!$B79)</f>
        <v>252</v>
      </c>
      <c r="E79" s="32">
        <f>SUMIFS(Import_Votants,Import_Communes,Circo2!$A79,Import_BV,Circo2!$B79)</f>
        <v>512</v>
      </c>
      <c r="F79" s="33">
        <f t="shared" si="6"/>
        <v>0.67015706806282727</v>
      </c>
      <c r="G79" s="32">
        <f>SUMIFS(Import_Blancs,Import_Communes,Circo2!$A79,Import_BV,Circo2!$B79)</f>
        <v>2</v>
      </c>
      <c r="H79" s="32">
        <f>SUMIFS(Imports_Nuls,Import_Communes,Circo2!$A79,Import_BV,Circo2!$B79)</f>
        <v>6</v>
      </c>
      <c r="I79" s="32">
        <f>SUMIFS(Import_Exprimés,Import_Communes,Circo2!$A79,Import_BV,Circo2!$B79)</f>
        <v>504</v>
      </c>
      <c r="J79" s="34">
        <f ca="1">SUMIFS(OFFSET(Import!$A$2,0,J$2+2,236,1),OFFSET(Import!$A$2,0,J$2,236,1),Circo2!J$3,Import_Communes,Circo2!$A79,Import_BV,Circo2!$B79)</f>
        <v>303</v>
      </c>
      <c r="K79" s="35">
        <f t="shared" ca="1" si="29"/>
        <v>0.39659685863874344</v>
      </c>
      <c r="L79" s="36">
        <f t="shared" ca="1" si="30"/>
        <v>0.60119047619047616</v>
      </c>
      <c r="M79" s="34">
        <f ca="1">SUMIFS(OFFSET(Import!$A$2,0,M$2+2,236,1),OFFSET(Import!$A$2,0,M$2,236,1),Circo2!M$3,Import_Communes,Circo2!$A79,Import_BV,Circo2!$B79)</f>
        <v>201</v>
      </c>
      <c r="N79" s="35">
        <f t="shared" ca="1" si="31"/>
        <v>0.26308900523560208</v>
      </c>
      <c r="O79" s="36">
        <f t="shared" ca="1" si="32"/>
        <v>0.39880952380952384</v>
      </c>
    </row>
    <row r="80" spans="1:15" x14ac:dyDescent="0.2">
      <c r="A80" s="31" t="s">
        <v>85</v>
      </c>
      <c r="B80" s="32">
        <v>2</v>
      </c>
      <c r="C80" s="32">
        <f>SUMIFS(Import_Inscrits,Import_Communes,Circo2!$A80,Import_BV,Circo2!$B80)</f>
        <v>419</v>
      </c>
      <c r="D80" s="32">
        <f>SUMIFS(Import_Abstention,Import_Communes,Circo2!$A80,Import_BV,Circo2!$B80)</f>
        <v>117</v>
      </c>
      <c r="E80" s="32">
        <f>SUMIFS(Import_Votants,Import_Communes,Circo2!$A80,Import_BV,Circo2!$B80)</f>
        <v>302</v>
      </c>
      <c r="F80" s="33">
        <f t="shared" si="6"/>
        <v>0.72076372315035797</v>
      </c>
      <c r="G80" s="32">
        <f>SUMIFS(Import_Blancs,Import_Communes,Circo2!$A80,Import_BV,Circo2!$B80)</f>
        <v>2</v>
      </c>
      <c r="H80" s="32">
        <f>SUMIFS(Imports_Nuls,Import_Communes,Circo2!$A80,Import_BV,Circo2!$B80)</f>
        <v>7</v>
      </c>
      <c r="I80" s="32">
        <f>SUMIFS(Import_Exprimés,Import_Communes,Circo2!$A80,Import_BV,Circo2!$B80)</f>
        <v>293</v>
      </c>
      <c r="J80" s="34">
        <f ca="1">SUMIFS(OFFSET(Import!$A$2,0,J$2+2,236,1),OFFSET(Import!$A$2,0,J$2,236,1),Circo2!J$3,Import_Communes,Circo2!$A80,Import_BV,Circo2!$B80)</f>
        <v>190</v>
      </c>
      <c r="K80" s="35">
        <f t="shared" ca="1" si="29"/>
        <v>0.45346062052505964</v>
      </c>
      <c r="L80" s="36">
        <f t="shared" ca="1" si="30"/>
        <v>0.64846416382252559</v>
      </c>
      <c r="M80" s="34">
        <f ca="1">SUMIFS(OFFSET(Import!$A$2,0,M$2+2,236,1),OFFSET(Import!$A$2,0,M$2,236,1),Circo2!M$3,Import_Communes,Circo2!$A80,Import_BV,Circo2!$B80)</f>
        <v>103</v>
      </c>
      <c r="N80" s="35">
        <f t="shared" ca="1" si="31"/>
        <v>0.24582338902147971</v>
      </c>
      <c r="O80" s="36">
        <f t="shared" ca="1" si="32"/>
        <v>0.35153583617747441</v>
      </c>
    </row>
    <row r="81" spans="1:15" ht="13.2" thickBot="1" x14ac:dyDescent="0.25">
      <c r="A81" s="37" t="s">
        <v>85</v>
      </c>
      <c r="B81" s="38">
        <v>3</v>
      </c>
      <c r="C81" s="38">
        <f>SUMIFS(Import_Inscrits,Import_Communes,Circo2!$A81,Import_BV,Circo2!$B81)</f>
        <v>453</v>
      </c>
      <c r="D81" s="38">
        <f>SUMIFS(Import_Abstention,Import_Communes,Circo2!$A81,Import_BV,Circo2!$B81)</f>
        <v>127</v>
      </c>
      <c r="E81" s="38">
        <f>SUMIFS(Import_Votants,Import_Communes,Circo2!$A81,Import_BV,Circo2!$B81)</f>
        <v>326</v>
      </c>
      <c r="F81" s="39">
        <f t="shared" si="6"/>
        <v>0.7196467991169978</v>
      </c>
      <c r="G81" s="38">
        <f>SUMIFS(Import_Blancs,Import_Communes,Circo2!$A81,Import_BV,Circo2!$B81)</f>
        <v>1</v>
      </c>
      <c r="H81" s="38">
        <f>SUMIFS(Imports_Nuls,Import_Communes,Circo2!$A81,Import_BV,Circo2!$B81)</f>
        <v>9</v>
      </c>
      <c r="I81" s="38">
        <f>SUMIFS(Import_Exprimés,Import_Communes,Circo2!$A81,Import_BV,Circo2!$B81)</f>
        <v>316</v>
      </c>
      <c r="J81" s="40">
        <f ca="1">SUMIFS(OFFSET(Import!$A$2,0,J$2+2,236,1),OFFSET(Import!$A$2,0,J$2,236,1),Circo2!J$3,Import_Communes,Circo2!$A81,Import_BV,Circo2!$B81)</f>
        <v>169</v>
      </c>
      <c r="K81" s="41">
        <f t="shared" ca="1" si="29"/>
        <v>0.3730684326710817</v>
      </c>
      <c r="L81" s="42">
        <f t="shared" ca="1" si="30"/>
        <v>0.53481012658227844</v>
      </c>
      <c r="M81" s="40">
        <f ca="1">SUMIFS(OFFSET(Import!$A$2,0,M$2+2,236,1),OFFSET(Import!$A$2,0,M$2,236,1),Circo2!M$3,Import_Communes,Circo2!$A81,Import_BV,Circo2!$B81)</f>
        <v>147</v>
      </c>
      <c r="N81" s="41">
        <f t="shared" ca="1" si="31"/>
        <v>0.32450331125827814</v>
      </c>
      <c r="O81" s="42">
        <f t="shared" ca="1" si="32"/>
        <v>0.4651898734177215</v>
      </c>
    </row>
    <row r="82" spans="1:15" x14ac:dyDescent="0.2">
      <c r="K82" s="35"/>
    </row>
    <row r="83" spans="1:15" ht="13.2" thickBot="1" x14ac:dyDescent="0.25"/>
    <row r="84" spans="1:15" x14ac:dyDescent="0.2">
      <c r="A84" s="43"/>
      <c r="B84" s="43"/>
      <c r="C84" s="43"/>
      <c r="D84" s="43"/>
      <c r="E84" s="43"/>
      <c r="F84" s="44"/>
      <c r="G84" s="43"/>
      <c r="H84" s="43"/>
      <c r="I84" s="43"/>
      <c r="J84" s="226" t="str">
        <f>J3</f>
        <v>IRITI</v>
      </c>
      <c r="K84" s="227"/>
      <c r="L84" s="228"/>
      <c r="M84" s="226" t="str">
        <f>M3</f>
        <v>SANQUER</v>
      </c>
      <c r="N84" s="227"/>
      <c r="O84" s="228"/>
    </row>
    <row r="85" spans="1:15" ht="38.4" thickBot="1" x14ac:dyDescent="0.25">
      <c r="A85" s="45" t="s">
        <v>0</v>
      </c>
      <c r="B85" s="46" t="s">
        <v>1</v>
      </c>
      <c r="C85" s="45" t="s">
        <v>7</v>
      </c>
      <c r="D85" s="45" t="s">
        <v>8</v>
      </c>
      <c r="E85" s="45" t="s">
        <v>9</v>
      </c>
      <c r="F85" s="47" t="s">
        <v>2</v>
      </c>
      <c r="G85" s="48" t="s">
        <v>26</v>
      </c>
      <c r="H85" s="48" t="s">
        <v>29</v>
      </c>
      <c r="I85" s="45" t="s">
        <v>11</v>
      </c>
      <c r="J85" s="49" t="s">
        <v>12</v>
      </c>
      <c r="K85" s="50" t="s">
        <v>13</v>
      </c>
      <c r="L85" s="51" t="s">
        <v>14</v>
      </c>
      <c r="M85" s="49" t="s">
        <v>12</v>
      </c>
      <c r="N85" s="50" t="s">
        <v>16</v>
      </c>
      <c r="O85" s="51" t="s">
        <v>14</v>
      </c>
    </row>
    <row r="86" spans="1:15" ht="13.2" thickBot="1" x14ac:dyDescent="0.25">
      <c r="A86" s="63" t="s">
        <v>144</v>
      </c>
      <c r="B86" s="53">
        <f>COUNTA(B5:B81)</f>
        <v>65</v>
      </c>
      <c r="C86" s="53">
        <f>SUMIF($B$5:$B$81,"",C$5:C$81)</f>
        <v>66706</v>
      </c>
      <c r="D86" s="53">
        <f>SUMIF($B$5:$B$81,"",D$5:D$81)</f>
        <v>36685</v>
      </c>
      <c r="E86" s="53">
        <f>SUMIF($B$5:$B$81,"",E$5:E$81)</f>
        <v>30021</v>
      </c>
      <c r="F86" s="54">
        <f>E86/C86</f>
        <v>0.4500494708122208</v>
      </c>
      <c r="G86" s="53">
        <f>SUMIF($B$5:$B$81,"",G$5:G$81)</f>
        <v>541</v>
      </c>
      <c r="H86" s="53">
        <f>SUMIF($B$5:$B$81,"",H$5:H$81)</f>
        <v>995</v>
      </c>
      <c r="I86" s="53">
        <f>SUMIF($B$5:$B$81,"",I$5:I$81)</f>
        <v>28485</v>
      </c>
      <c r="J86" s="55">
        <f ca="1">SUMIF($B$5:$B$81,"",J$5:J$81)</f>
        <v>10204</v>
      </c>
      <c r="K86" s="56">
        <f ca="1">J86/$C86</f>
        <v>0.15296974784876924</v>
      </c>
      <c r="L86" s="56">
        <f ca="1">J86/$I86</f>
        <v>0.35822362647007194</v>
      </c>
      <c r="M86" s="52">
        <f ca="1">SUMIF($B$5:$B$81,"",M$5:M$81)</f>
        <v>18281</v>
      </c>
      <c r="N86" s="56">
        <f ca="1">M86/$C86</f>
        <v>0.27405330854795673</v>
      </c>
      <c r="O86" s="57">
        <f ca="1">M86/$I86</f>
        <v>0.641776373529928</v>
      </c>
    </row>
    <row r="87" spans="1:15" x14ac:dyDescent="0.2">
      <c r="A87" s="58"/>
    </row>
    <row r="88" spans="1:15" x14ac:dyDescent="0.2">
      <c r="A88" s="59"/>
    </row>
    <row r="89" spans="1:15" x14ac:dyDescent="0.2">
      <c r="A89" s="59"/>
    </row>
    <row r="90" spans="1:15" x14ac:dyDescent="0.2">
      <c r="A90" s="59"/>
    </row>
    <row r="91" spans="1:15" x14ac:dyDescent="0.2">
      <c r="A91" s="59" t="s">
        <v>156</v>
      </c>
      <c r="C91" s="32"/>
      <c r="D91" s="32"/>
      <c r="E91" s="32"/>
      <c r="F91" s="33"/>
      <c r="G91" s="32"/>
      <c r="H91" s="69" t="s">
        <v>186</v>
      </c>
      <c r="I91" t="s">
        <v>198</v>
      </c>
      <c r="J91" s="19">
        <f t="shared" ref="J91:J93" ca="1" si="37">SUMIF($J$84:$O$84,$I91,$J$86:$O$86)</f>
        <v>10204</v>
      </c>
      <c r="K91" s="32"/>
      <c r="L91" s="32"/>
      <c r="M91" s="32"/>
      <c r="N91" s="32"/>
      <c r="O91" s="32"/>
    </row>
    <row r="92" spans="1:15" x14ac:dyDescent="0.2">
      <c r="A92" s="60" t="s">
        <v>158</v>
      </c>
      <c r="B92" s="32" t="str">
        <f ca="1">IF(SUMIF(J85:O85,"Voix",J86:O86)&lt;&gt;I86,"ERREUR","-")</f>
        <v>-</v>
      </c>
      <c r="C92" s="32"/>
      <c r="D92" s="32"/>
      <c r="E92" s="32"/>
      <c r="F92" s="33"/>
      <c r="G92" s="32"/>
      <c r="H92" s="69"/>
      <c r="I92"/>
      <c r="K92" s="32"/>
      <c r="L92" s="32"/>
      <c r="M92" s="32"/>
      <c r="N92" s="32"/>
      <c r="O92" s="32"/>
    </row>
    <row r="93" spans="1:15" x14ac:dyDescent="0.2">
      <c r="A93" s="32" t="s">
        <v>159</v>
      </c>
      <c r="B93" s="32" t="str">
        <f>IF(I86+H86+G86 &lt;&gt; E86,"ERREUR","-")</f>
        <v>-</v>
      </c>
      <c r="C93" s="61"/>
      <c r="D93" s="61"/>
      <c r="E93" s="61"/>
      <c r="F93" s="61"/>
      <c r="G93" s="61"/>
      <c r="H93" s="69" t="s">
        <v>188</v>
      </c>
      <c r="I93" t="s">
        <v>199</v>
      </c>
      <c r="J93" s="19">
        <f t="shared" ca="1" si="37"/>
        <v>18281</v>
      </c>
      <c r="K93" s="61"/>
      <c r="L93" s="61"/>
      <c r="M93" s="61"/>
      <c r="N93" s="61"/>
      <c r="O93" s="61"/>
    </row>
    <row r="94" spans="1:15" x14ac:dyDescent="0.2">
      <c r="A94" s="66" t="s">
        <v>160</v>
      </c>
      <c r="B94" s="66" t="str">
        <f>IF(C86&lt;&gt;D86+E86,"ERREUR","-")</f>
        <v>-</v>
      </c>
      <c r="C94" s="33"/>
      <c r="D94" s="32"/>
      <c r="E94" s="32"/>
      <c r="F94" s="33"/>
      <c r="G94" s="32"/>
      <c r="H94" s="69"/>
      <c r="I94"/>
      <c r="K94" s="32"/>
      <c r="L94" s="33"/>
      <c r="M94" s="32"/>
      <c r="N94" s="32"/>
      <c r="O94" s="33"/>
    </row>
    <row r="95" spans="1:15" x14ac:dyDescent="0.2">
      <c r="H95" s="69"/>
      <c r="I95"/>
      <c r="K95" s="32"/>
      <c r="L95" s="32"/>
      <c r="M95" s="32"/>
      <c r="N95" s="32"/>
      <c r="O95" s="32"/>
    </row>
    <row r="96" spans="1:15" x14ac:dyDescent="0.2">
      <c r="H96" s="69"/>
      <c r="I96"/>
    </row>
    <row r="97" spans="8:9" s="19" customFormat="1" x14ac:dyDescent="0.2">
      <c r="H97" s="69"/>
      <c r="I97"/>
    </row>
    <row r="98" spans="8:9" s="19" customFormat="1" x14ac:dyDescent="0.2">
      <c r="H98" s="69"/>
      <c r="I98"/>
    </row>
    <row r="99" spans="8:9" s="19" customFormat="1" x14ac:dyDescent="0.2">
      <c r="H99" s="69"/>
      <c r="I99"/>
    </row>
    <row r="100" spans="8:9" s="19" customFormat="1" x14ac:dyDescent="0.2">
      <c r="H100" s="69"/>
      <c r="I100"/>
    </row>
    <row r="101" spans="8:9" s="19" customFormat="1" x14ac:dyDescent="0.2">
      <c r="H101" s="69"/>
      <c r="I101"/>
    </row>
  </sheetData>
  <mergeCells count="4">
    <mergeCell ref="J3:L3"/>
    <mergeCell ref="M3:O3"/>
    <mergeCell ref="J84:L84"/>
    <mergeCell ref="M84:O84"/>
  </mergeCells>
  <conditionalFormatting sqref="B92:B94">
    <cfRule type="cellIs" dxfId="2" priority="1" operator="equal">
      <formula>"ERREUR"</formula>
    </cfRule>
  </conditionalFormatting>
  <pageMargins left="0.39370078740157483" right="0.39370078740157483" top="0.39370078740157483" bottom="0.39370078740157483" header="0" footer="0.51181102362204722"/>
  <pageSetup paperSize="9" scale="45" fitToWidth="2" orientation="landscape" r:id="rId1"/>
  <headerFooter>
    <oddFooter>&amp;LLégislatives 2012 1er tour - 2 juin&amp;R&amp;P/&amp;N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Feuil5">
    <pageSetUpPr fitToPage="1"/>
  </sheetPr>
  <dimension ref="A1:O91"/>
  <sheetViews>
    <sheetView zoomScale="70" zoomScaleNormal="70" workbookViewId="0">
      <selection activeCell="Q11" sqref="Q11"/>
    </sheetView>
  </sheetViews>
  <sheetFormatPr baseColWidth="10" defaultColWidth="11" defaultRowHeight="12.6" x14ac:dyDescent="0.2"/>
  <cols>
    <col min="1" max="1" width="17.90625" style="19" customWidth="1"/>
    <col min="2" max="2" width="8.36328125" style="19" customWidth="1"/>
    <col min="3" max="4" width="11" style="19"/>
    <col min="5" max="5" width="8.26953125" style="19" customWidth="1"/>
    <col min="6" max="6" width="11" style="21"/>
    <col min="7" max="7" width="11" style="19"/>
    <col min="8" max="8" width="12.6328125" style="19" customWidth="1"/>
    <col min="9" max="9" width="11" style="19"/>
    <col min="10" max="10" width="10.26953125" style="19" customWidth="1"/>
    <col min="11" max="11" width="13.90625" style="19" customWidth="1"/>
    <col min="12" max="12" width="11" style="19"/>
    <col min="13" max="13" width="12.90625" style="19" customWidth="1"/>
    <col min="14" max="14" width="12.08984375" style="19" customWidth="1"/>
    <col min="15" max="15" width="12.7265625" style="19" customWidth="1"/>
    <col min="16" max="16384" width="11" style="19"/>
  </cols>
  <sheetData>
    <row r="1" spans="1:15" ht="19.8" x14ac:dyDescent="0.3">
      <c r="A1" s="18" t="s">
        <v>223</v>
      </c>
      <c r="E1" s="62" t="s">
        <v>146</v>
      </c>
      <c r="N1" s="19" t="e">
        <f ca="1">SUMIF(OFFSET(Import!$A$2,0,VLOOKUP(Circo3!$M$3,Param_Candidats,4),236,1),$M$3,OFFSET(Import!$A$2,0,VLOOKUP(Circo3!$M$3,Param_Candidats,4)+2,236,1))</f>
        <v>#N/A</v>
      </c>
      <c r="O1" s="22" t="e">
        <f>VLOOKUP(Circo3!$M$3,Param_Candidats,4)</f>
        <v>#N/A</v>
      </c>
    </row>
    <row r="2" spans="1:15" ht="13.2" thickBot="1" x14ac:dyDescent="0.25">
      <c r="A2" s="23">
        <v>41441</v>
      </c>
      <c r="J2" s="19">
        <f>SUMIF(Data_T1!$D$5:$D$22,Circo3!J$3,Data_T1!$E$5:$E$22)</f>
        <v>23</v>
      </c>
      <c r="K2" s="24">
        <v>1</v>
      </c>
      <c r="M2" s="19">
        <f>SUMIF(Data_T1!$D$5:$D$22,Circo3!M$3,Data_T1!$E$5:$E$22)</f>
        <v>30</v>
      </c>
      <c r="N2" s="19">
        <v>2</v>
      </c>
    </row>
    <row r="3" spans="1:15" x14ac:dyDescent="0.2">
      <c r="J3" s="229" t="str">
        <f>INDEX(Param_Candidats,1+K2,3)</f>
        <v>HOWELL</v>
      </c>
      <c r="K3" s="230" t="str">
        <f>INDEX(Param_Candidats,2,1)</f>
        <v>GREIG</v>
      </c>
      <c r="L3" s="231" t="str">
        <f>INDEX(Param_Candidats,2,1)</f>
        <v>GREIG</v>
      </c>
      <c r="M3" s="229" t="str">
        <f>INDEX(Param_Candidats,1+N2,3)</f>
        <v>BROTHERSON</v>
      </c>
      <c r="N3" s="230" t="str">
        <f>INDEX(Param_Candidats,2,1)</f>
        <v>GREIG</v>
      </c>
      <c r="O3" s="231" t="str">
        <f>INDEX(Param_Candidats,2,1)</f>
        <v>GREIG</v>
      </c>
    </row>
    <row r="4" spans="1:15" ht="25.8" thickBot="1" x14ac:dyDescent="0.25">
      <c r="A4" s="25" t="s">
        <v>5</v>
      </c>
      <c r="B4" s="26" t="s">
        <v>6</v>
      </c>
      <c r="C4" s="25" t="s">
        <v>7</v>
      </c>
      <c r="D4" s="25" t="s">
        <v>8</v>
      </c>
      <c r="E4" s="25" t="s">
        <v>9</v>
      </c>
      <c r="F4" s="27" t="s">
        <v>10</v>
      </c>
      <c r="G4" s="25" t="s">
        <v>26</v>
      </c>
      <c r="H4" s="25" t="s">
        <v>95</v>
      </c>
      <c r="I4" s="25" t="s">
        <v>11</v>
      </c>
      <c r="J4" s="28" t="s">
        <v>12</v>
      </c>
      <c r="K4" s="29" t="s">
        <v>13</v>
      </c>
      <c r="L4" s="30" t="s">
        <v>14</v>
      </c>
      <c r="M4" s="28" t="s">
        <v>12</v>
      </c>
      <c r="N4" s="29" t="s">
        <v>15</v>
      </c>
      <c r="O4" s="30" t="s">
        <v>14</v>
      </c>
    </row>
    <row r="5" spans="1:15" s="224" customFormat="1" x14ac:dyDescent="0.2">
      <c r="A5" s="210" t="s">
        <v>147</v>
      </c>
      <c r="B5" s="211"/>
      <c r="C5" s="211">
        <f>SUM(C6:C10)</f>
        <v>6733</v>
      </c>
      <c r="D5" s="211">
        <f>SUM(D6:D10)</f>
        <v>3167</v>
      </c>
      <c r="E5" s="211">
        <f>SUM(E6:E10)</f>
        <v>3566</v>
      </c>
      <c r="F5" s="212">
        <f>E5/C5</f>
        <v>0.52963017971186688</v>
      </c>
      <c r="G5" s="211">
        <f>SUM(G6:G10)</f>
        <v>35</v>
      </c>
      <c r="H5" s="211">
        <f>SUM(H6:H10)</f>
        <v>34</v>
      </c>
      <c r="I5" s="211">
        <f>SUM(I6:I10)</f>
        <v>3497</v>
      </c>
      <c r="J5" s="210">
        <f ca="1">SUM(J6:J10)</f>
        <v>2142</v>
      </c>
      <c r="K5" s="212">
        <f ca="1">$J5/$C5</f>
        <v>0.31813456111688698</v>
      </c>
      <c r="L5" s="213">
        <f ca="1">J5/$I5</f>
        <v>0.61252502144695453</v>
      </c>
      <c r="M5" s="210">
        <f ca="1">SUM(M6:M10)</f>
        <v>1355</v>
      </c>
      <c r="N5" s="212">
        <f ca="1">$M5/$C5</f>
        <v>0.20124758651418387</v>
      </c>
      <c r="O5" s="213">
        <f ca="1">$M5/$I5</f>
        <v>0.38747497855304547</v>
      </c>
    </row>
    <row r="6" spans="1:15" x14ac:dyDescent="0.2">
      <c r="A6" s="32" t="s">
        <v>45</v>
      </c>
      <c r="B6" s="32">
        <v>1</v>
      </c>
      <c r="C6" s="32">
        <f>SUMIFS(Import_Inscrits,Import_Communes,Circo3!$A6,Import_BV,Circo3!$B6)</f>
        <v>1392</v>
      </c>
      <c r="D6" s="32">
        <f>SUMIFS(Import_Abstention,Import_Communes,Circo3!$A6,Import_BV,Circo3!$B6)</f>
        <v>677</v>
      </c>
      <c r="E6" s="32">
        <f>SUMIFS(Import_Votants,Import_Communes,Circo3!$A6,Import_BV,Circo3!$B6)</f>
        <v>715</v>
      </c>
      <c r="F6" s="33">
        <f>E6/C6</f>
        <v>0.51364942528735635</v>
      </c>
      <c r="G6" s="32">
        <f>SUMIFS(Import_Blancs,Import_Communes,Circo3!$A6,Import_BV,Circo3!$B6)</f>
        <v>10</v>
      </c>
      <c r="H6" s="32">
        <f>SUMIFS(Imports_Nuls,Import_Communes,Circo3!$A6,Import_BV,Circo3!$B6)</f>
        <v>14</v>
      </c>
      <c r="I6" s="32">
        <f>SUMIFS(Import_Exprimés,Import_Communes,Circo3!$A6,Import_BV,Circo3!$B6)</f>
        <v>691</v>
      </c>
      <c r="J6" s="34">
        <f ca="1">SUMIFS(OFFSET(Import!$A$2,0,J$2+2,236,1),OFFSET(Import!$A$2,0,J$2,236,1),Circo3!J$3,Import_Communes,Circo3!$A6,Import_BV,Circo3!$B6)</f>
        <v>425</v>
      </c>
      <c r="K6" s="35">
        <f ca="1">$J6/$C6</f>
        <v>0.30531609195402298</v>
      </c>
      <c r="L6" s="36">
        <f ca="1">J6/$I6</f>
        <v>0.61505065123010128</v>
      </c>
      <c r="M6" s="34">
        <f ca="1">SUMIFS(OFFSET(Import!$A$2,0,M$2+2,236,1),OFFSET(Import!$A$2,0,M$2,236,1),Circo3!M$3,Import_Communes,Circo3!$A6,Import_BV,Circo3!$B6)</f>
        <v>266</v>
      </c>
      <c r="N6" s="35">
        <f ca="1">$M6/$C6</f>
        <v>0.19109195402298851</v>
      </c>
      <c r="O6" s="36">
        <f ca="1">$M6/$I6</f>
        <v>0.38494934876989872</v>
      </c>
    </row>
    <row r="7" spans="1:15" x14ac:dyDescent="0.2">
      <c r="A7" s="32" t="s">
        <v>45</v>
      </c>
      <c r="B7" s="32">
        <v>2</v>
      </c>
      <c r="C7" s="32">
        <f>SUMIFS(Import_Inscrits,Import_Communes,Circo3!$A7,Import_BV,Circo3!$B7)</f>
        <v>1606</v>
      </c>
      <c r="D7" s="32">
        <f>SUMIFS(Import_Abstention,Import_Communes,Circo3!$A7,Import_BV,Circo3!$B7)</f>
        <v>740</v>
      </c>
      <c r="E7" s="32">
        <f>SUMIFS(Import_Votants,Import_Communes,Circo3!$A7,Import_BV,Circo3!$B7)</f>
        <v>866</v>
      </c>
      <c r="F7" s="33">
        <f t="shared" ref="F7:F74" si="0">E7/C7</f>
        <v>0.539227895392279</v>
      </c>
      <c r="G7" s="32">
        <f>SUMIFS(Import_Blancs,Import_Communes,Circo3!$A7,Import_BV,Circo3!$B7)</f>
        <v>6</v>
      </c>
      <c r="H7" s="32">
        <f>SUMIFS(Imports_Nuls,Import_Communes,Circo3!$A7,Import_BV,Circo3!$B7)</f>
        <v>2</v>
      </c>
      <c r="I7" s="32">
        <f>SUMIFS(Import_Exprimés,Import_Communes,Circo3!$A7,Import_BV,Circo3!$B7)</f>
        <v>858</v>
      </c>
      <c r="J7" s="34">
        <f ca="1">SUMIFS(OFFSET(Import!$A$2,0,J$2+2,236,1),OFFSET(Import!$A$2,0,J$2,236,1),Circo3!J$3,Import_Communes,Circo3!$A7,Import_BV,Circo3!$B7)</f>
        <v>547</v>
      </c>
      <c r="K7" s="35">
        <f t="shared" ref="K7:K70" ca="1" si="1">$J7/$C7</f>
        <v>0.34059775840597756</v>
      </c>
      <c r="L7" s="36">
        <f t="shared" ref="L7:L70" ca="1" si="2">J7/$I7</f>
        <v>0.63752913752913754</v>
      </c>
      <c r="M7" s="34">
        <f ca="1">SUMIFS(OFFSET(Import!$A$2,0,M$2+2,236,1),OFFSET(Import!$A$2,0,M$2,236,1),Circo3!M$3,Import_Communes,Circo3!$A7,Import_BV,Circo3!$B7)</f>
        <v>311</v>
      </c>
      <c r="N7" s="35">
        <f t="shared" ref="N7:N70" ca="1" si="3">$M7/$C7</f>
        <v>0.19364881693648817</v>
      </c>
      <c r="O7" s="36">
        <f t="shared" ref="O7:O70" ca="1" si="4">$M7/$I7</f>
        <v>0.36247086247086246</v>
      </c>
    </row>
    <row r="8" spans="1:15" x14ac:dyDescent="0.2">
      <c r="A8" s="32" t="s">
        <v>45</v>
      </c>
      <c r="B8" s="32">
        <v>3</v>
      </c>
      <c r="C8" s="32">
        <f>SUMIFS(Import_Inscrits,Import_Communes,Circo3!$A8,Import_BV,Circo3!$B8)</f>
        <v>1118</v>
      </c>
      <c r="D8" s="32">
        <f>SUMIFS(Import_Abstention,Import_Communes,Circo3!$A8,Import_BV,Circo3!$B8)</f>
        <v>517</v>
      </c>
      <c r="E8" s="32">
        <f>SUMIFS(Import_Votants,Import_Communes,Circo3!$A8,Import_BV,Circo3!$B8)</f>
        <v>601</v>
      </c>
      <c r="F8" s="33">
        <f t="shared" si="0"/>
        <v>0.53756708407871201</v>
      </c>
      <c r="G8" s="32">
        <f>SUMIFS(Import_Blancs,Import_Communes,Circo3!$A8,Import_BV,Circo3!$B8)</f>
        <v>7</v>
      </c>
      <c r="H8" s="32">
        <f>SUMIFS(Imports_Nuls,Import_Communes,Circo3!$A8,Import_BV,Circo3!$B8)</f>
        <v>9</v>
      </c>
      <c r="I8" s="32">
        <f>SUMIFS(Import_Exprimés,Import_Communes,Circo3!$A8,Import_BV,Circo3!$B8)</f>
        <v>585</v>
      </c>
      <c r="J8" s="34">
        <f ca="1">SUMIFS(OFFSET(Import!$A$2,0,J$2+2,236,1),OFFSET(Import!$A$2,0,J$2,236,1),Circo3!J$3,Import_Communes,Circo3!$A8,Import_BV,Circo3!$B8)</f>
        <v>386</v>
      </c>
      <c r="K8" s="35">
        <f t="shared" ca="1" si="1"/>
        <v>0.34525939177101966</v>
      </c>
      <c r="L8" s="36">
        <f t="shared" ca="1" si="2"/>
        <v>0.65982905982905982</v>
      </c>
      <c r="M8" s="34">
        <f ca="1">SUMIFS(OFFSET(Import!$A$2,0,M$2+2,236,1),OFFSET(Import!$A$2,0,M$2,236,1),Circo3!M$3,Import_Communes,Circo3!$A8,Import_BV,Circo3!$B8)</f>
        <v>199</v>
      </c>
      <c r="N8" s="35">
        <f t="shared" ca="1" si="3"/>
        <v>0.17799642218246869</v>
      </c>
      <c r="O8" s="36">
        <f t="shared" ca="1" si="4"/>
        <v>0.34017094017094018</v>
      </c>
    </row>
    <row r="9" spans="1:15" x14ac:dyDescent="0.2">
      <c r="A9" s="32" t="s">
        <v>45</v>
      </c>
      <c r="B9" s="32">
        <v>4</v>
      </c>
      <c r="C9" s="32">
        <f>SUMIFS(Import_Inscrits,Import_Communes,Circo3!$A9,Import_BV,Circo3!$B9)</f>
        <v>1408</v>
      </c>
      <c r="D9" s="32">
        <f>SUMIFS(Import_Abstention,Import_Communes,Circo3!$A9,Import_BV,Circo3!$B9)</f>
        <v>629</v>
      </c>
      <c r="E9" s="32">
        <f>SUMIFS(Import_Votants,Import_Communes,Circo3!$A9,Import_BV,Circo3!$B9)</f>
        <v>779</v>
      </c>
      <c r="F9" s="33">
        <f t="shared" si="0"/>
        <v>0.55326704545454541</v>
      </c>
      <c r="G9" s="32">
        <f>SUMIFS(Import_Blancs,Import_Communes,Circo3!$A9,Import_BV,Circo3!$B9)</f>
        <v>8</v>
      </c>
      <c r="H9" s="32">
        <f>SUMIFS(Imports_Nuls,Import_Communes,Circo3!$A9,Import_BV,Circo3!$B9)</f>
        <v>2</v>
      </c>
      <c r="I9" s="32">
        <f>SUMIFS(Import_Exprimés,Import_Communes,Circo3!$A9,Import_BV,Circo3!$B9)</f>
        <v>769</v>
      </c>
      <c r="J9" s="34">
        <f ca="1">SUMIFS(OFFSET(Import!$A$2,0,J$2+2,236,1),OFFSET(Import!$A$2,0,J$2,236,1),Circo3!J$3,Import_Communes,Circo3!$A9,Import_BV,Circo3!$B9)</f>
        <v>471</v>
      </c>
      <c r="K9" s="35">
        <f t="shared" ca="1" si="1"/>
        <v>0.33451704545454547</v>
      </c>
      <c r="L9" s="36">
        <f t="shared" ca="1" si="2"/>
        <v>0.61248374512353709</v>
      </c>
      <c r="M9" s="34">
        <f ca="1">SUMIFS(OFFSET(Import!$A$2,0,M$2+2,236,1),OFFSET(Import!$A$2,0,M$2,236,1),Circo3!M$3,Import_Communes,Circo3!$A9,Import_BV,Circo3!$B9)</f>
        <v>298</v>
      </c>
      <c r="N9" s="35">
        <f t="shared" ca="1" si="3"/>
        <v>0.21164772727272727</v>
      </c>
      <c r="O9" s="36">
        <f t="shared" ca="1" si="4"/>
        <v>0.38751625487646296</v>
      </c>
    </row>
    <row r="10" spans="1:15" x14ac:dyDescent="0.2">
      <c r="A10" s="32" t="s">
        <v>45</v>
      </c>
      <c r="B10" s="32">
        <v>5</v>
      </c>
      <c r="C10" s="32">
        <f>SUMIFS(Import_Inscrits,Import_Communes,Circo3!$A10,Import_BV,Circo3!$B10)</f>
        <v>1209</v>
      </c>
      <c r="D10" s="32">
        <f>SUMIFS(Import_Abstention,Import_Communes,Circo3!$A10,Import_BV,Circo3!$B10)</f>
        <v>604</v>
      </c>
      <c r="E10" s="32">
        <f>SUMIFS(Import_Votants,Import_Communes,Circo3!$A10,Import_BV,Circo3!$B10)</f>
        <v>605</v>
      </c>
      <c r="F10" s="33">
        <f t="shared" si="0"/>
        <v>0.50041356492969391</v>
      </c>
      <c r="G10" s="32">
        <f>SUMIFS(Import_Blancs,Import_Communes,Circo3!$A10,Import_BV,Circo3!$B10)</f>
        <v>4</v>
      </c>
      <c r="H10" s="32">
        <f>SUMIFS(Imports_Nuls,Import_Communes,Circo3!$A10,Import_BV,Circo3!$B10)</f>
        <v>7</v>
      </c>
      <c r="I10" s="32">
        <f>SUMIFS(Import_Exprimés,Import_Communes,Circo3!$A10,Import_BV,Circo3!$B10)</f>
        <v>594</v>
      </c>
      <c r="J10" s="34">
        <f ca="1">SUMIFS(OFFSET(Import!$A$2,0,J$2+2,236,1),OFFSET(Import!$A$2,0,J$2,236,1),Circo3!J$3,Import_Communes,Circo3!$A10,Import_BV,Circo3!$B10)</f>
        <v>313</v>
      </c>
      <c r="K10" s="35">
        <f t="shared" ca="1" si="1"/>
        <v>0.25889164598842018</v>
      </c>
      <c r="L10" s="36">
        <f t="shared" ca="1" si="2"/>
        <v>0.52693602693602692</v>
      </c>
      <c r="M10" s="34">
        <f ca="1">SUMIFS(OFFSET(Import!$A$2,0,M$2+2,236,1),OFFSET(Import!$A$2,0,M$2,236,1),Circo3!M$3,Import_Communes,Circo3!$A10,Import_BV,Circo3!$B10)</f>
        <v>281</v>
      </c>
      <c r="N10" s="35">
        <f t="shared" ca="1" si="3"/>
        <v>0.23242349048800662</v>
      </c>
      <c r="O10" s="36">
        <f t="shared" ca="1" si="4"/>
        <v>0.47306397306397308</v>
      </c>
    </row>
    <row r="11" spans="1:15" s="224" customFormat="1" x14ac:dyDescent="0.2">
      <c r="A11" s="206" t="s">
        <v>148</v>
      </c>
      <c r="B11" s="207"/>
      <c r="C11" s="207">
        <f t="shared" ref="C11:I11" si="5">SUM(C12:C25)</f>
        <v>19039</v>
      </c>
      <c r="D11" s="207">
        <f t="shared" si="5"/>
        <v>10598</v>
      </c>
      <c r="E11" s="207">
        <f t="shared" si="5"/>
        <v>8441</v>
      </c>
      <c r="F11" s="208">
        <f t="shared" si="0"/>
        <v>0.4433531172855717</v>
      </c>
      <c r="G11" s="207">
        <f t="shared" si="5"/>
        <v>155</v>
      </c>
      <c r="H11" s="207">
        <f t="shared" si="5"/>
        <v>94</v>
      </c>
      <c r="I11" s="207">
        <f t="shared" si="5"/>
        <v>8192</v>
      </c>
      <c r="J11" s="206">
        <f ca="1">SUM(J12:J25)</f>
        <v>2496</v>
      </c>
      <c r="K11" s="208">
        <f t="shared" ca="1" si="1"/>
        <v>0.13109932244340564</v>
      </c>
      <c r="L11" s="209">
        <f t="shared" ca="1" si="2"/>
        <v>0.3046875</v>
      </c>
      <c r="M11" s="206">
        <f t="shared" ref="M11" ca="1" si="6">SUM(M12:M25)</f>
        <v>5696</v>
      </c>
      <c r="N11" s="208">
        <f t="shared" ca="1" si="3"/>
        <v>0.29917537685802825</v>
      </c>
      <c r="O11" s="209">
        <f t="shared" ca="1" si="4"/>
        <v>0.6953125</v>
      </c>
    </row>
    <row r="12" spans="1:15" x14ac:dyDescent="0.2">
      <c r="A12" s="31" t="s">
        <v>46</v>
      </c>
      <c r="B12" s="32">
        <v>1</v>
      </c>
      <c r="C12" s="32">
        <f>SUMIFS(Import_Inscrits,Import_Communes,Circo3!$A12,Import_BV,Circo3!$B12)</f>
        <v>1468</v>
      </c>
      <c r="D12" s="32">
        <f>SUMIFS(Import_Abstention,Import_Communes,Circo3!$A12,Import_BV,Circo3!$B12)</f>
        <v>712</v>
      </c>
      <c r="E12" s="32">
        <f>SUMIFS(Import_Votants,Import_Communes,Circo3!$A12,Import_BV,Circo3!$B12)</f>
        <v>756</v>
      </c>
      <c r="F12" s="33">
        <f t="shared" si="0"/>
        <v>0.51498637602179842</v>
      </c>
      <c r="G12" s="32">
        <f>SUMIFS(Import_Blancs,Import_Communes,Circo3!$A12,Import_BV,Circo3!$B12)</f>
        <v>15</v>
      </c>
      <c r="H12" s="32">
        <f>SUMIFS(Imports_Nuls,Import_Communes,Circo3!$A12,Import_BV,Circo3!$B12)</f>
        <v>10</v>
      </c>
      <c r="I12" s="32">
        <f>SUMIFS(Import_Exprimés,Import_Communes,Circo3!$A12,Import_BV,Circo3!$B12)</f>
        <v>731</v>
      </c>
      <c r="J12" s="34">
        <f ca="1">SUMIFS(OFFSET(Import!$A$2,0,J$2+2,236,1),OFFSET(Import!$A$2,0,J$2,236,1),Circo3!J$3,Import_Communes,Circo3!$A12,Import_BV,Circo3!$B12)</f>
        <v>206</v>
      </c>
      <c r="K12" s="35">
        <f t="shared" ca="1" si="1"/>
        <v>0.14032697547683923</v>
      </c>
      <c r="L12" s="36">
        <f t="shared" ca="1" si="2"/>
        <v>0.28180574555403559</v>
      </c>
      <c r="M12" s="34">
        <f ca="1">SUMIFS(OFFSET(Import!$A$2,0,M$2+2,236,1),OFFSET(Import!$A$2,0,M$2,236,1),Circo3!M$3,Import_Communes,Circo3!$A12,Import_BV,Circo3!$B12)</f>
        <v>525</v>
      </c>
      <c r="N12" s="35">
        <f t="shared" ca="1" si="3"/>
        <v>0.35762942779291551</v>
      </c>
      <c r="O12" s="36">
        <f t="shared" ca="1" si="4"/>
        <v>0.71819425444596441</v>
      </c>
    </row>
    <row r="13" spans="1:15" x14ac:dyDescent="0.2">
      <c r="A13" s="31" t="s">
        <v>46</v>
      </c>
      <c r="B13" s="32">
        <v>2</v>
      </c>
      <c r="C13" s="32">
        <f>SUMIFS(Import_Inscrits,Import_Communes,Circo3!$A13,Import_BV,Circo3!$B13)</f>
        <v>1437</v>
      </c>
      <c r="D13" s="32">
        <f>SUMIFS(Import_Abstention,Import_Communes,Circo3!$A13,Import_BV,Circo3!$B13)</f>
        <v>785</v>
      </c>
      <c r="E13" s="32">
        <f>SUMIFS(Import_Votants,Import_Communes,Circo3!$A13,Import_BV,Circo3!$B13)</f>
        <v>652</v>
      </c>
      <c r="F13" s="33">
        <f t="shared" si="0"/>
        <v>0.45372303409881698</v>
      </c>
      <c r="G13" s="32">
        <f>SUMIFS(Import_Blancs,Import_Communes,Circo3!$A13,Import_BV,Circo3!$B13)</f>
        <v>12</v>
      </c>
      <c r="H13" s="32">
        <f>SUMIFS(Imports_Nuls,Import_Communes,Circo3!$A13,Import_BV,Circo3!$B13)</f>
        <v>6</v>
      </c>
      <c r="I13" s="32">
        <f>SUMIFS(Import_Exprimés,Import_Communes,Circo3!$A13,Import_BV,Circo3!$B13)</f>
        <v>634</v>
      </c>
      <c r="J13" s="34">
        <f ca="1">SUMIFS(OFFSET(Import!$A$2,0,J$2+2,236,1),OFFSET(Import!$A$2,0,J$2,236,1),Circo3!J$3,Import_Communes,Circo3!$A13,Import_BV,Circo3!$B13)</f>
        <v>188</v>
      </c>
      <c r="K13" s="35">
        <f t="shared" ca="1" si="1"/>
        <v>0.13082811412665274</v>
      </c>
      <c r="L13" s="36">
        <f t="shared" ca="1" si="2"/>
        <v>0.29652996845425866</v>
      </c>
      <c r="M13" s="34">
        <f ca="1">SUMIFS(OFFSET(Import!$A$2,0,M$2+2,236,1),OFFSET(Import!$A$2,0,M$2,236,1),Circo3!M$3,Import_Communes,Circo3!$A13,Import_BV,Circo3!$B13)</f>
        <v>446</v>
      </c>
      <c r="N13" s="35">
        <f t="shared" ca="1" si="3"/>
        <v>0.31036882393876131</v>
      </c>
      <c r="O13" s="36">
        <f t="shared" ca="1" si="4"/>
        <v>0.70347003154574128</v>
      </c>
    </row>
    <row r="14" spans="1:15" x14ac:dyDescent="0.2">
      <c r="A14" s="31" t="s">
        <v>46</v>
      </c>
      <c r="B14" s="32">
        <v>3</v>
      </c>
      <c r="C14" s="32">
        <f>SUMIFS(Import_Inscrits,Import_Communes,Circo3!$A14,Import_BV,Circo3!$B14)</f>
        <v>1121</v>
      </c>
      <c r="D14" s="32">
        <f>SUMIFS(Import_Abstention,Import_Communes,Circo3!$A14,Import_BV,Circo3!$B14)</f>
        <v>617</v>
      </c>
      <c r="E14" s="32">
        <f>SUMIFS(Import_Votants,Import_Communes,Circo3!$A14,Import_BV,Circo3!$B14)</f>
        <v>504</v>
      </c>
      <c r="F14" s="33">
        <f t="shared" si="0"/>
        <v>0.44959857270294379</v>
      </c>
      <c r="G14" s="32">
        <f>SUMIFS(Import_Blancs,Import_Communes,Circo3!$A14,Import_BV,Circo3!$B14)</f>
        <v>7</v>
      </c>
      <c r="H14" s="32">
        <f>SUMIFS(Imports_Nuls,Import_Communes,Circo3!$A14,Import_BV,Circo3!$B14)</f>
        <v>0</v>
      </c>
      <c r="I14" s="32">
        <f>SUMIFS(Import_Exprimés,Import_Communes,Circo3!$A14,Import_BV,Circo3!$B14)</f>
        <v>497</v>
      </c>
      <c r="J14" s="34">
        <f ca="1">SUMIFS(OFFSET(Import!$A$2,0,J$2+2,236,1),OFFSET(Import!$A$2,0,J$2,236,1),Circo3!J$3,Import_Communes,Circo3!$A14,Import_BV,Circo3!$B14)</f>
        <v>142</v>
      </c>
      <c r="K14" s="35">
        <f t="shared" ca="1" si="1"/>
        <v>0.12667261373773417</v>
      </c>
      <c r="L14" s="36">
        <f t="shared" ca="1" si="2"/>
        <v>0.2857142857142857</v>
      </c>
      <c r="M14" s="34">
        <f ca="1">SUMIFS(OFFSET(Import!$A$2,0,M$2+2,236,1),OFFSET(Import!$A$2,0,M$2,236,1),Circo3!M$3,Import_Communes,Circo3!$A14,Import_BV,Circo3!$B14)</f>
        <v>355</v>
      </c>
      <c r="N14" s="35">
        <f t="shared" ca="1" si="3"/>
        <v>0.31668153434433544</v>
      </c>
      <c r="O14" s="36">
        <f t="shared" ca="1" si="4"/>
        <v>0.7142857142857143</v>
      </c>
    </row>
    <row r="15" spans="1:15" x14ac:dyDescent="0.2">
      <c r="A15" s="31" t="s">
        <v>46</v>
      </c>
      <c r="B15" s="32">
        <v>4</v>
      </c>
      <c r="C15" s="32">
        <f>SUMIFS(Import_Inscrits,Import_Communes,Circo3!$A15,Import_BV,Circo3!$B15)</f>
        <v>1758</v>
      </c>
      <c r="D15" s="32">
        <f>SUMIFS(Import_Abstention,Import_Communes,Circo3!$A15,Import_BV,Circo3!$B15)</f>
        <v>1142</v>
      </c>
      <c r="E15" s="32">
        <f>SUMIFS(Import_Votants,Import_Communes,Circo3!$A15,Import_BV,Circo3!$B15)</f>
        <v>616</v>
      </c>
      <c r="F15" s="33">
        <f t="shared" si="0"/>
        <v>0.3503981797497156</v>
      </c>
      <c r="G15" s="32">
        <f>SUMIFS(Import_Blancs,Import_Communes,Circo3!$A15,Import_BV,Circo3!$B15)</f>
        <v>18</v>
      </c>
      <c r="H15" s="32">
        <f>SUMIFS(Imports_Nuls,Import_Communes,Circo3!$A15,Import_BV,Circo3!$B15)</f>
        <v>14</v>
      </c>
      <c r="I15" s="32">
        <f>SUMIFS(Import_Exprimés,Import_Communes,Circo3!$A15,Import_BV,Circo3!$B15)</f>
        <v>584</v>
      </c>
      <c r="J15" s="34">
        <f ca="1">SUMIFS(OFFSET(Import!$A$2,0,J$2+2,236,1),OFFSET(Import!$A$2,0,J$2,236,1),Circo3!J$3,Import_Communes,Circo3!$A15,Import_BV,Circo3!$B15)</f>
        <v>252</v>
      </c>
      <c r="K15" s="35">
        <f t="shared" ca="1" si="1"/>
        <v>0.14334470989761092</v>
      </c>
      <c r="L15" s="36">
        <f t="shared" ca="1" si="2"/>
        <v>0.4315068493150685</v>
      </c>
      <c r="M15" s="34">
        <f ca="1">SUMIFS(OFFSET(Import!$A$2,0,M$2+2,236,1),OFFSET(Import!$A$2,0,M$2,236,1),Circo3!M$3,Import_Communes,Circo3!$A15,Import_BV,Circo3!$B15)</f>
        <v>332</v>
      </c>
      <c r="N15" s="35">
        <f t="shared" ca="1" si="3"/>
        <v>0.18885096700796358</v>
      </c>
      <c r="O15" s="36">
        <f t="shared" ca="1" si="4"/>
        <v>0.56849315068493156</v>
      </c>
    </row>
    <row r="16" spans="1:15" x14ac:dyDescent="0.2">
      <c r="A16" s="31" t="s">
        <v>46</v>
      </c>
      <c r="B16" s="32">
        <v>5</v>
      </c>
      <c r="C16" s="32">
        <f>SUMIFS(Import_Inscrits,Import_Communes,Circo3!$A16,Import_BV,Circo3!$B16)</f>
        <v>1369</v>
      </c>
      <c r="D16" s="32">
        <f>SUMIFS(Import_Abstention,Import_Communes,Circo3!$A16,Import_BV,Circo3!$B16)</f>
        <v>765</v>
      </c>
      <c r="E16" s="32">
        <f>SUMIFS(Import_Votants,Import_Communes,Circo3!$A16,Import_BV,Circo3!$B16)</f>
        <v>604</v>
      </c>
      <c r="F16" s="33">
        <f t="shared" ref="F16" si="7">E16/C16</f>
        <v>0.44119795471146822</v>
      </c>
      <c r="G16" s="32">
        <f>SUMIFS(Import_Blancs,Import_Communes,Circo3!$A16,Import_BV,Circo3!$B16)</f>
        <v>15</v>
      </c>
      <c r="H16" s="32">
        <f>SUMIFS(Imports_Nuls,Import_Communes,Circo3!$A16,Import_BV,Circo3!$B16)</f>
        <v>5</v>
      </c>
      <c r="I16" s="32">
        <f>SUMIFS(Import_Exprimés,Import_Communes,Circo3!$A16,Import_BV,Circo3!$B16)</f>
        <v>584</v>
      </c>
      <c r="J16" s="34">
        <f ca="1">SUMIFS(OFFSET(Import!$A$2,0,J$2+2,236,1),OFFSET(Import!$A$2,0,J$2,236,1),Circo3!J$3,Import_Communes,Circo3!$A16,Import_BV,Circo3!$B16)</f>
        <v>220</v>
      </c>
      <c r="K16" s="35">
        <f t="shared" ca="1" si="1"/>
        <v>0.16070124178232287</v>
      </c>
      <c r="L16" s="36">
        <f t="shared" ca="1" si="2"/>
        <v>0.37671232876712329</v>
      </c>
      <c r="M16" s="34">
        <f ca="1">SUMIFS(OFFSET(Import!$A$2,0,M$2+2,236,1),OFFSET(Import!$A$2,0,M$2,236,1),Circo3!M$3,Import_Communes,Circo3!$A16,Import_BV,Circo3!$B16)</f>
        <v>364</v>
      </c>
      <c r="N16" s="35">
        <f t="shared" ca="1" si="3"/>
        <v>0.26588750913075238</v>
      </c>
      <c r="O16" s="36">
        <f t="shared" ca="1" si="4"/>
        <v>0.62328767123287676</v>
      </c>
    </row>
    <row r="17" spans="1:15" x14ac:dyDescent="0.2">
      <c r="A17" s="31" t="s">
        <v>46</v>
      </c>
      <c r="B17" s="32">
        <v>6</v>
      </c>
      <c r="C17" s="32">
        <f>SUMIFS(Import_Inscrits,Import_Communes,Circo3!$A17,Import_BV,Circo3!$B17)</f>
        <v>1129</v>
      </c>
      <c r="D17" s="32">
        <f>SUMIFS(Import_Abstention,Import_Communes,Circo3!$A17,Import_BV,Circo3!$B17)</f>
        <v>645</v>
      </c>
      <c r="E17" s="32">
        <f>SUMIFS(Import_Votants,Import_Communes,Circo3!$A17,Import_BV,Circo3!$B17)</f>
        <v>484</v>
      </c>
      <c r="F17" s="33">
        <f t="shared" si="0"/>
        <v>0.42869796279893713</v>
      </c>
      <c r="G17" s="32">
        <f>SUMIFS(Import_Blancs,Import_Communes,Circo3!$A17,Import_BV,Circo3!$B17)</f>
        <v>7</v>
      </c>
      <c r="H17" s="32">
        <f>SUMIFS(Imports_Nuls,Import_Communes,Circo3!$A17,Import_BV,Circo3!$B17)</f>
        <v>14</v>
      </c>
      <c r="I17" s="32">
        <f>SUMIFS(Import_Exprimés,Import_Communes,Circo3!$A17,Import_BV,Circo3!$B17)</f>
        <v>463</v>
      </c>
      <c r="J17" s="34">
        <f ca="1">SUMIFS(OFFSET(Import!$A$2,0,J$2+2,236,1),OFFSET(Import!$A$2,0,J$2,236,1),Circo3!J$3,Import_Communes,Circo3!$A17,Import_BV,Circo3!$B17)</f>
        <v>139</v>
      </c>
      <c r="K17" s="35">
        <f t="shared" ca="1" si="1"/>
        <v>0.12311780336581045</v>
      </c>
      <c r="L17" s="36">
        <f t="shared" ca="1" si="2"/>
        <v>0.30021598272138228</v>
      </c>
      <c r="M17" s="34">
        <f ca="1">SUMIFS(OFFSET(Import!$A$2,0,M$2+2,236,1),OFFSET(Import!$A$2,0,M$2,236,1),Circo3!M$3,Import_Communes,Circo3!$A17,Import_BV,Circo3!$B17)</f>
        <v>324</v>
      </c>
      <c r="N17" s="35">
        <f t="shared" ca="1" si="3"/>
        <v>0.2869796279893711</v>
      </c>
      <c r="O17" s="36">
        <f t="shared" ca="1" si="4"/>
        <v>0.69978401727861772</v>
      </c>
    </row>
    <row r="18" spans="1:15" x14ac:dyDescent="0.2">
      <c r="A18" s="31" t="s">
        <v>46</v>
      </c>
      <c r="B18" s="32">
        <v>7</v>
      </c>
      <c r="C18" s="32">
        <f>SUMIFS(Import_Inscrits,Import_Communes,Circo3!$A18,Import_BV,Circo3!$B18)</f>
        <v>1052</v>
      </c>
      <c r="D18" s="32">
        <f>SUMIFS(Import_Abstention,Import_Communes,Circo3!$A18,Import_BV,Circo3!$B18)</f>
        <v>549</v>
      </c>
      <c r="E18" s="32">
        <f>SUMIFS(Import_Votants,Import_Communes,Circo3!$A18,Import_BV,Circo3!$B18)</f>
        <v>503</v>
      </c>
      <c r="F18" s="33">
        <f t="shared" si="0"/>
        <v>0.47813688212927757</v>
      </c>
      <c r="G18" s="32">
        <f>SUMIFS(Import_Blancs,Import_Communes,Circo3!$A18,Import_BV,Circo3!$B18)</f>
        <v>9</v>
      </c>
      <c r="H18" s="32">
        <f>SUMIFS(Imports_Nuls,Import_Communes,Circo3!$A18,Import_BV,Circo3!$B18)</f>
        <v>4</v>
      </c>
      <c r="I18" s="32">
        <f>SUMIFS(Import_Exprimés,Import_Communes,Circo3!$A18,Import_BV,Circo3!$B18)</f>
        <v>490</v>
      </c>
      <c r="J18" s="34">
        <f ca="1">SUMIFS(OFFSET(Import!$A$2,0,J$2+2,236,1),OFFSET(Import!$A$2,0,J$2,236,1),Circo3!J$3,Import_Communes,Circo3!$A18,Import_BV,Circo3!$B18)</f>
        <v>99</v>
      </c>
      <c r="K18" s="35">
        <f t="shared" ca="1" si="1"/>
        <v>9.4106463878326996E-2</v>
      </c>
      <c r="L18" s="36">
        <f t="shared" ca="1" si="2"/>
        <v>0.20204081632653062</v>
      </c>
      <c r="M18" s="34">
        <f ca="1">SUMIFS(OFFSET(Import!$A$2,0,M$2+2,236,1),OFFSET(Import!$A$2,0,M$2,236,1),Circo3!M$3,Import_Communes,Circo3!$A18,Import_BV,Circo3!$B18)</f>
        <v>391</v>
      </c>
      <c r="N18" s="35">
        <f t="shared" ca="1" si="3"/>
        <v>0.37167300380228135</v>
      </c>
      <c r="O18" s="36">
        <f t="shared" ca="1" si="4"/>
        <v>0.79795918367346941</v>
      </c>
    </row>
    <row r="19" spans="1:15" x14ac:dyDescent="0.2">
      <c r="A19" s="31" t="s">
        <v>46</v>
      </c>
      <c r="B19" s="32">
        <v>8</v>
      </c>
      <c r="C19" s="32">
        <f>SUMIFS(Import_Inscrits,Import_Communes,Circo3!$A19,Import_BV,Circo3!$B19)</f>
        <v>1124</v>
      </c>
      <c r="D19" s="32">
        <f>SUMIFS(Import_Abstention,Import_Communes,Circo3!$A19,Import_BV,Circo3!$B19)</f>
        <v>557</v>
      </c>
      <c r="E19" s="32">
        <f>SUMIFS(Import_Votants,Import_Communes,Circo3!$A19,Import_BV,Circo3!$B19)</f>
        <v>567</v>
      </c>
      <c r="F19" s="33">
        <f t="shared" si="0"/>
        <v>0.50444839857651247</v>
      </c>
      <c r="G19" s="32">
        <f>SUMIFS(Import_Blancs,Import_Communes,Circo3!$A19,Import_BV,Circo3!$B19)</f>
        <v>12</v>
      </c>
      <c r="H19" s="32">
        <f>SUMIFS(Imports_Nuls,Import_Communes,Circo3!$A19,Import_BV,Circo3!$B19)</f>
        <v>2</v>
      </c>
      <c r="I19" s="32">
        <f>SUMIFS(Import_Exprimés,Import_Communes,Circo3!$A19,Import_BV,Circo3!$B19)</f>
        <v>553</v>
      </c>
      <c r="J19" s="34">
        <f ca="1">SUMIFS(OFFSET(Import!$A$2,0,J$2+2,236,1),OFFSET(Import!$A$2,0,J$2,236,1),Circo3!J$3,Import_Communes,Circo3!$A19,Import_BV,Circo3!$B19)</f>
        <v>96</v>
      </c>
      <c r="K19" s="35">
        <f t="shared" ca="1" si="1"/>
        <v>8.5409252669039148E-2</v>
      </c>
      <c r="L19" s="36">
        <f t="shared" ca="1" si="2"/>
        <v>0.17359855334538879</v>
      </c>
      <c r="M19" s="34">
        <f ca="1">SUMIFS(OFFSET(Import!$A$2,0,M$2+2,236,1),OFFSET(Import!$A$2,0,M$2,236,1),Circo3!M$3,Import_Communes,Circo3!$A19,Import_BV,Circo3!$B19)</f>
        <v>457</v>
      </c>
      <c r="N19" s="35">
        <f t="shared" ca="1" si="3"/>
        <v>0.40658362989323843</v>
      </c>
      <c r="O19" s="36">
        <f t="shared" ca="1" si="4"/>
        <v>0.82640144665461124</v>
      </c>
    </row>
    <row r="20" spans="1:15" x14ac:dyDescent="0.2">
      <c r="A20" s="31" t="s">
        <v>46</v>
      </c>
      <c r="B20" s="32">
        <v>9</v>
      </c>
      <c r="C20" s="32">
        <f>SUMIFS(Import_Inscrits,Import_Communes,Circo3!$A20,Import_BV,Circo3!$B20)</f>
        <v>959</v>
      </c>
      <c r="D20" s="32">
        <f>SUMIFS(Import_Abstention,Import_Communes,Circo3!$A20,Import_BV,Circo3!$B20)</f>
        <v>507</v>
      </c>
      <c r="E20" s="32">
        <f>SUMIFS(Import_Votants,Import_Communes,Circo3!$A20,Import_BV,Circo3!$B20)</f>
        <v>452</v>
      </c>
      <c r="F20" s="33">
        <f t="shared" si="0"/>
        <v>0.47132429614181437</v>
      </c>
      <c r="G20" s="32">
        <f>SUMIFS(Import_Blancs,Import_Communes,Circo3!$A20,Import_BV,Circo3!$B20)</f>
        <v>3</v>
      </c>
      <c r="H20" s="32">
        <f>SUMIFS(Imports_Nuls,Import_Communes,Circo3!$A20,Import_BV,Circo3!$B20)</f>
        <v>2</v>
      </c>
      <c r="I20" s="32">
        <f>SUMIFS(Import_Exprimés,Import_Communes,Circo3!$A20,Import_BV,Circo3!$B20)</f>
        <v>447</v>
      </c>
      <c r="J20" s="34">
        <f ca="1">SUMIFS(OFFSET(Import!$A$2,0,J$2+2,236,1),OFFSET(Import!$A$2,0,J$2,236,1),Circo3!J$3,Import_Communes,Circo3!$A20,Import_BV,Circo3!$B20)</f>
        <v>119</v>
      </c>
      <c r="K20" s="35">
        <f t="shared" ca="1" si="1"/>
        <v>0.12408759124087591</v>
      </c>
      <c r="L20" s="36">
        <f t="shared" ca="1" si="2"/>
        <v>0.26621923937360181</v>
      </c>
      <c r="M20" s="34">
        <f ca="1">SUMIFS(OFFSET(Import!$A$2,0,M$2+2,236,1),OFFSET(Import!$A$2,0,M$2,236,1),Circo3!M$3,Import_Communes,Circo3!$A20,Import_BV,Circo3!$B20)</f>
        <v>328</v>
      </c>
      <c r="N20" s="35">
        <f t="shared" ca="1" si="3"/>
        <v>0.34202294056308657</v>
      </c>
      <c r="O20" s="36">
        <f t="shared" ca="1" si="4"/>
        <v>0.73378076062639819</v>
      </c>
    </row>
    <row r="21" spans="1:15" x14ac:dyDescent="0.2">
      <c r="A21" s="31" t="s">
        <v>46</v>
      </c>
      <c r="B21" s="32">
        <v>10</v>
      </c>
      <c r="C21" s="32">
        <f>SUMIFS(Import_Inscrits,Import_Communes,Circo3!$A21,Import_BV,Circo3!$B21)</f>
        <v>1363</v>
      </c>
      <c r="D21" s="32">
        <f>SUMIFS(Import_Abstention,Import_Communes,Circo3!$A21,Import_BV,Circo3!$B21)</f>
        <v>770</v>
      </c>
      <c r="E21" s="32">
        <f>SUMIFS(Import_Votants,Import_Communes,Circo3!$A21,Import_BV,Circo3!$B21)</f>
        <v>593</v>
      </c>
      <c r="F21" s="33">
        <f t="shared" si="0"/>
        <v>0.43506969919295674</v>
      </c>
      <c r="G21" s="32">
        <f>SUMIFS(Import_Blancs,Import_Communes,Circo3!$A21,Import_BV,Circo3!$B21)</f>
        <v>12</v>
      </c>
      <c r="H21" s="32">
        <f>SUMIFS(Imports_Nuls,Import_Communes,Circo3!$A21,Import_BV,Circo3!$B21)</f>
        <v>9</v>
      </c>
      <c r="I21" s="32">
        <f>SUMIFS(Import_Exprimés,Import_Communes,Circo3!$A21,Import_BV,Circo3!$B21)</f>
        <v>572</v>
      </c>
      <c r="J21" s="34">
        <f ca="1">SUMIFS(OFFSET(Import!$A$2,0,J$2+2,236,1),OFFSET(Import!$A$2,0,J$2,236,1),Circo3!J$3,Import_Communes,Circo3!$A21,Import_BV,Circo3!$B21)</f>
        <v>223</v>
      </c>
      <c r="K21" s="35">
        <f t="shared" ca="1" si="1"/>
        <v>0.16360968451944241</v>
      </c>
      <c r="L21" s="36">
        <f t="shared" ca="1" si="2"/>
        <v>0.38986013986013984</v>
      </c>
      <c r="M21" s="34">
        <f ca="1">SUMIFS(OFFSET(Import!$A$2,0,M$2+2,236,1),OFFSET(Import!$A$2,0,M$2,236,1),Circo3!M$3,Import_Communes,Circo3!$A21,Import_BV,Circo3!$B21)</f>
        <v>349</v>
      </c>
      <c r="N21" s="35">
        <f t="shared" ca="1" si="3"/>
        <v>0.25605282465150403</v>
      </c>
      <c r="O21" s="36">
        <f t="shared" ca="1" si="4"/>
        <v>0.6101398601398601</v>
      </c>
    </row>
    <row r="22" spans="1:15" x14ac:dyDescent="0.2">
      <c r="A22" s="31" t="s">
        <v>46</v>
      </c>
      <c r="B22" s="32">
        <v>11</v>
      </c>
      <c r="C22" s="32">
        <f>SUMIFS(Import_Inscrits,Import_Communes,Circo3!$A22,Import_BV,Circo3!$B22)</f>
        <v>1429</v>
      </c>
      <c r="D22" s="32">
        <f>SUMIFS(Import_Abstention,Import_Communes,Circo3!$A22,Import_BV,Circo3!$B22)</f>
        <v>739</v>
      </c>
      <c r="E22" s="32">
        <f>SUMIFS(Import_Votants,Import_Communes,Circo3!$A22,Import_BV,Circo3!$B22)</f>
        <v>690</v>
      </c>
      <c r="F22" s="33">
        <f t="shared" si="0"/>
        <v>0.4828551434569629</v>
      </c>
      <c r="G22" s="32">
        <f>SUMIFS(Import_Blancs,Import_Communes,Circo3!$A22,Import_BV,Circo3!$B22)</f>
        <v>16</v>
      </c>
      <c r="H22" s="32">
        <f>SUMIFS(Imports_Nuls,Import_Communes,Circo3!$A22,Import_BV,Circo3!$B22)</f>
        <v>5</v>
      </c>
      <c r="I22" s="32">
        <f>SUMIFS(Import_Exprimés,Import_Communes,Circo3!$A22,Import_BV,Circo3!$B22)</f>
        <v>669</v>
      </c>
      <c r="J22" s="34">
        <f ca="1">SUMIFS(OFFSET(Import!$A$2,0,J$2+2,236,1),OFFSET(Import!$A$2,0,J$2,236,1),Circo3!J$3,Import_Communes,Circo3!$A22,Import_BV,Circo3!$B22)</f>
        <v>209</v>
      </c>
      <c r="K22" s="35">
        <f t="shared" ca="1" si="1"/>
        <v>0.14625612316305109</v>
      </c>
      <c r="L22" s="36">
        <f t="shared" ca="1" si="2"/>
        <v>0.31240657698056801</v>
      </c>
      <c r="M22" s="34">
        <f ca="1">SUMIFS(OFFSET(Import!$A$2,0,M$2+2,236,1),OFFSET(Import!$A$2,0,M$2,236,1),Circo3!M$3,Import_Communes,Circo3!$A22,Import_BV,Circo3!$B22)</f>
        <v>460</v>
      </c>
      <c r="N22" s="35">
        <f t="shared" ca="1" si="3"/>
        <v>0.32190342897130858</v>
      </c>
      <c r="O22" s="36">
        <f t="shared" ca="1" si="4"/>
        <v>0.68759342301943194</v>
      </c>
    </row>
    <row r="23" spans="1:15" x14ac:dyDescent="0.2">
      <c r="A23" s="31" t="s">
        <v>46</v>
      </c>
      <c r="B23" s="32">
        <v>12</v>
      </c>
      <c r="C23" s="32">
        <f>SUMIFS(Import_Inscrits,Import_Communes,Circo3!$A23,Import_BV,Circo3!$B23)</f>
        <v>1764</v>
      </c>
      <c r="D23" s="32">
        <f>SUMIFS(Import_Abstention,Import_Communes,Circo3!$A23,Import_BV,Circo3!$B23)</f>
        <v>1019</v>
      </c>
      <c r="E23" s="32">
        <f>SUMIFS(Import_Votants,Import_Communes,Circo3!$A23,Import_BV,Circo3!$B23)</f>
        <v>745</v>
      </c>
      <c r="F23" s="33">
        <f t="shared" si="0"/>
        <v>0.42233560090702948</v>
      </c>
      <c r="G23" s="32">
        <f>SUMIFS(Import_Blancs,Import_Communes,Circo3!$A23,Import_BV,Circo3!$B23)</f>
        <v>12</v>
      </c>
      <c r="H23" s="32">
        <f>SUMIFS(Imports_Nuls,Import_Communes,Circo3!$A23,Import_BV,Circo3!$B23)</f>
        <v>6</v>
      </c>
      <c r="I23" s="32">
        <f>SUMIFS(Import_Exprimés,Import_Communes,Circo3!$A23,Import_BV,Circo3!$B23)</f>
        <v>727</v>
      </c>
      <c r="J23" s="34">
        <f ca="1">SUMIFS(OFFSET(Import!$A$2,0,J$2+2,236,1),OFFSET(Import!$A$2,0,J$2,236,1),Circo3!J$3,Import_Communes,Circo3!$A23,Import_BV,Circo3!$B23)</f>
        <v>215</v>
      </c>
      <c r="K23" s="35">
        <f t="shared" ca="1" si="1"/>
        <v>0.12188208616780045</v>
      </c>
      <c r="L23" s="36">
        <f t="shared" ca="1" si="2"/>
        <v>0.29573590096286106</v>
      </c>
      <c r="M23" s="34">
        <f ca="1">SUMIFS(OFFSET(Import!$A$2,0,M$2+2,236,1),OFFSET(Import!$A$2,0,M$2,236,1),Circo3!M$3,Import_Communes,Circo3!$A23,Import_BV,Circo3!$B23)</f>
        <v>512</v>
      </c>
      <c r="N23" s="35">
        <f t="shared" ca="1" si="3"/>
        <v>0.29024943310657597</v>
      </c>
      <c r="O23" s="36">
        <f t="shared" ca="1" si="4"/>
        <v>0.70426409903713894</v>
      </c>
    </row>
    <row r="24" spans="1:15" x14ac:dyDescent="0.2">
      <c r="A24" s="31" t="s">
        <v>46</v>
      </c>
      <c r="B24" s="32">
        <v>13</v>
      </c>
      <c r="C24" s="32">
        <f>SUMIFS(Import_Inscrits,Import_Communes,Circo3!$A24,Import_BV,Circo3!$B24)</f>
        <v>1421</v>
      </c>
      <c r="D24" s="32">
        <f>SUMIFS(Import_Abstention,Import_Communes,Circo3!$A24,Import_BV,Circo3!$B24)</f>
        <v>811</v>
      </c>
      <c r="E24" s="32">
        <f>SUMIFS(Import_Votants,Import_Communes,Circo3!$A24,Import_BV,Circo3!$B24)</f>
        <v>610</v>
      </c>
      <c r="F24" s="33">
        <f t="shared" si="0"/>
        <v>0.42927515833919777</v>
      </c>
      <c r="G24" s="32">
        <f>SUMIFS(Import_Blancs,Import_Communes,Circo3!$A24,Import_BV,Circo3!$B24)</f>
        <v>10</v>
      </c>
      <c r="H24" s="32">
        <f>SUMIFS(Imports_Nuls,Import_Communes,Circo3!$A24,Import_BV,Circo3!$B24)</f>
        <v>5</v>
      </c>
      <c r="I24" s="32">
        <f>SUMIFS(Import_Exprimés,Import_Communes,Circo3!$A24,Import_BV,Circo3!$B24)</f>
        <v>595</v>
      </c>
      <c r="J24" s="34">
        <f ca="1">SUMIFS(OFFSET(Import!$A$2,0,J$2+2,236,1),OFFSET(Import!$A$2,0,J$2,236,1),Circo3!J$3,Import_Communes,Circo3!$A24,Import_BV,Circo3!$B24)</f>
        <v>187</v>
      </c>
      <c r="K24" s="35">
        <f t="shared" ca="1" si="1"/>
        <v>0.13159746657283602</v>
      </c>
      <c r="L24" s="36">
        <f t="shared" ca="1" si="2"/>
        <v>0.31428571428571428</v>
      </c>
      <c r="M24" s="34">
        <f ca="1">SUMIFS(OFFSET(Import!$A$2,0,M$2+2,236,1),OFFSET(Import!$A$2,0,M$2,236,1),Circo3!M$3,Import_Communes,Circo3!$A24,Import_BV,Circo3!$B24)</f>
        <v>408</v>
      </c>
      <c r="N24" s="35">
        <f t="shared" ca="1" si="3"/>
        <v>0.28712174524982409</v>
      </c>
      <c r="O24" s="36">
        <f t="shared" ca="1" si="4"/>
        <v>0.68571428571428572</v>
      </c>
    </row>
    <row r="25" spans="1:15" x14ac:dyDescent="0.2">
      <c r="A25" s="31" t="s">
        <v>46</v>
      </c>
      <c r="B25" s="32">
        <v>14</v>
      </c>
      <c r="C25" s="32">
        <f>SUMIFS(Import_Inscrits,Import_Communes,Circo3!$A25,Import_BV,Circo3!$B25)</f>
        <v>1645</v>
      </c>
      <c r="D25" s="32">
        <f>SUMIFS(Import_Abstention,Import_Communes,Circo3!$A25,Import_BV,Circo3!$B25)</f>
        <v>980</v>
      </c>
      <c r="E25" s="32">
        <f>SUMIFS(Import_Votants,Import_Communes,Circo3!$A25,Import_BV,Circo3!$B25)</f>
        <v>665</v>
      </c>
      <c r="F25" s="33">
        <f t="shared" si="0"/>
        <v>0.40425531914893614</v>
      </c>
      <c r="G25" s="32">
        <f>SUMIFS(Import_Blancs,Import_Communes,Circo3!$A25,Import_BV,Circo3!$B25)</f>
        <v>7</v>
      </c>
      <c r="H25" s="32">
        <f>SUMIFS(Imports_Nuls,Import_Communes,Circo3!$A25,Import_BV,Circo3!$B25)</f>
        <v>12</v>
      </c>
      <c r="I25" s="32">
        <f>SUMIFS(Import_Exprimés,Import_Communes,Circo3!$A25,Import_BV,Circo3!$B25)</f>
        <v>646</v>
      </c>
      <c r="J25" s="34">
        <f ca="1">SUMIFS(OFFSET(Import!$A$2,0,J$2+2,236,1),OFFSET(Import!$A$2,0,J$2,236,1),Circo3!J$3,Import_Communes,Circo3!$A25,Import_BV,Circo3!$B25)</f>
        <v>201</v>
      </c>
      <c r="K25" s="35">
        <f t="shared" ca="1" si="1"/>
        <v>0.12218844984802432</v>
      </c>
      <c r="L25" s="36">
        <f t="shared" ca="1" si="2"/>
        <v>0.3111455108359133</v>
      </c>
      <c r="M25" s="34">
        <f ca="1">SUMIFS(OFFSET(Import!$A$2,0,M$2+2,236,1),OFFSET(Import!$A$2,0,M$2,236,1),Circo3!M$3,Import_Communes,Circo3!$A25,Import_BV,Circo3!$B25)</f>
        <v>445</v>
      </c>
      <c r="N25" s="35">
        <f t="shared" ca="1" si="3"/>
        <v>0.27051671732522797</v>
      </c>
      <c r="O25" s="36">
        <f t="shared" ca="1" si="4"/>
        <v>0.68885448916408665</v>
      </c>
    </row>
    <row r="26" spans="1:15" s="224" customFormat="1" x14ac:dyDescent="0.2">
      <c r="A26" s="206" t="s">
        <v>149</v>
      </c>
      <c r="B26" s="207"/>
      <c r="C26" s="207">
        <f t="shared" ref="C26:M26" si="8">SUM(C27:C34)</f>
        <v>5149</v>
      </c>
      <c r="D26" s="207">
        <f t="shared" si="8"/>
        <v>1903</v>
      </c>
      <c r="E26" s="207">
        <f t="shared" si="8"/>
        <v>3246</v>
      </c>
      <c r="F26" s="208">
        <f>E26/C26</f>
        <v>0.63041367255777825</v>
      </c>
      <c r="G26" s="207">
        <f t="shared" si="8"/>
        <v>22</v>
      </c>
      <c r="H26" s="207">
        <f t="shared" si="8"/>
        <v>31</v>
      </c>
      <c r="I26" s="207">
        <f t="shared" si="8"/>
        <v>3193</v>
      </c>
      <c r="J26" s="206">
        <f t="shared" ca="1" si="8"/>
        <v>1970</v>
      </c>
      <c r="K26" s="208">
        <f t="shared" ca="1" si="1"/>
        <v>0.38259856282773352</v>
      </c>
      <c r="L26" s="209">
        <f t="shared" ca="1" si="2"/>
        <v>0.61697463200751645</v>
      </c>
      <c r="M26" s="206">
        <f t="shared" ca="1" si="8"/>
        <v>1223</v>
      </c>
      <c r="N26" s="208">
        <f t="shared" ca="1" si="3"/>
        <v>0.23752184890269956</v>
      </c>
      <c r="O26" s="209">
        <f t="shared" ca="1" si="4"/>
        <v>0.38302536799248355</v>
      </c>
    </row>
    <row r="27" spans="1:15" x14ac:dyDescent="0.2">
      <c r="A27" s="31" t="s">
        <v>56</v>
      </c>
      <c r="B27" s="32">
        <v>1</v>
      </c>
      <c r="C27" s="32">
        <f>SUMIFS(Import_Inscrits,Import_Communes,Circo3!$A27,Import_BV,Circo3!$B27)</f>
        <v>357</v>
      </c>
      <c r="D27" s="32">
        <f>SUMIFS(Import_Abstention,Import_Communes,Circo3!$A27,Import_BV,Circo3!$B27)</f>
        <v>149</v>
      </c>
      <c r="E27" s="32">
        <f>SUMIFS(Import_Votants,Import_Communes,Circo3!$A27,Import_BV,Circo3!$B27)</f>
        <v>208</v>
      </c>
      <c r="F27" s="33">
        <f t="shared" si="0"/>
        <v>0.58263305322128855</v>
      </c>
      <c r="G27" s="32">
        <f>SUMIFS(Import_Blancs,Import_Communes,Circo3!$A27,Import_BV,Circo3!$B27)</f>
        <v>2</v>
      </c>
      <c r="H27" s="32">
        <f>SUMIFS(Imports_Nuls,Import_Communes,Circo3!$A27,Import_BV,Circo3!$B27)</f>
        <v>1</v>
      </c>
      <c r="I27" s="32">
        <f>SUMIFS(Import_Exprimés,Import_Communes,Circo3!$A27,Import_BV,Circo3!$B27)</f>
        <v>205</v>
      </c>
      <c r="J27" s="34">
        <f ca="1">SUMIFS(OFFSET(Import!$A$2,0,J$2+2,236,1),OFFSET(Import!$A$2,0,J$2,236,1),Circo3!J$3,Import_Communes,Circo3!$A27,Import_BV,Circo3!$B27)</f>
        <v>137</v>
      </c>
      <c r="K27" s="35">
        <f t="shared" ca="1" si="1"/>
        <v>0.38375350140056025</v>
      </c>
      <c r="L27" s="36">
        <f t="shared" ca="1" si="2"/>
        <v>0.66829268292682931</v>
      </c>
      <c r="M27" s="34">
        <f ca="1">SUMIFS(OFFSET(Import!$A$2,0,M$2+2,236,1),OFFSET(Import!$A$2,0,M$2,236,1),Circo3!M$3,Import_Communes,Circo3!$A27,Import_BV,Circo3!$B27)</f>
        <v>68</v>
      </c>
      <c r="N27" s="35">
        <f t="shared" ca="1" si="3"/>
        <v>0.19047619047619047</v>
      </c>
      <c r="O27" s="36">
        <f t="shared" ca="1" si="4"/>
        <v>0.33170731707317075</v>
      </c>
    </row>
    <row r="28" spans="1:15" x14ac:dyDescent="0.2">
      <c r="A28" s="31" t="s">
        <v>56</v>
      </c>
      <c r="B28" s="32">
        <v>2</v>
      </c>
      <c r="C28" s="32">
        <f>SUMIFS(Import_Inscrits,Import_Communes,Circo3!$A28,Import_BV,Circo3!$B28)</f>
        <v>730</v>
      </c>
      <c r="D28" s="32">
        <f>SUMIFS(Import_Abstention,Import_Communes,Circo3!$A28,Import_BV,Circo3!$B28)</f>
        <v>260</v>
      </c>
      <c r="E28" s="32">
        <f>SUMIFS(Import_Votants,Import_Communes,Circo3!$A28,Import_BV,Circo3!$B28)</f>
        <v>470</v>
      </c>
      <c r="F28" s="33">
        <f t="shared" si="0"/>
        <v>0.64383561643835618</v>
      </c>
      <c r="G28" s="32">
        <f>SUMIFS(Import_Blancs,Import_Communes,Circo3!$A28,Import_BV,Circo3!$B28)</f>
        <v>1</v>
      </c>
      <c r="H28" s="32">
        <f>SUMIFS(Imports_Nuls,Import_Communes,Circo3!$A28,Import_BV,Circo3!$B28)</f>
        <v>3</v>
      </c>
      <c r="I28" s="32">
        <f>SUMIFS(Import_Exprimés,Import_Communes,Circo3!$A28,Import_BV,Circo3!$B28)</f>
        <v>466</v>
      </c>
      <c r="J28" s="34">
        <f ca="1">SUMIFS(OFFSET(Import!$A$2,0,J$2+2,236,1),OFFSET(Import!$A$2,0,J$2,236,1),Circo3!J$3,Import_Communes,Circo3!$A28,Import_BV,Circo3!$B28)</f>
        <v>317</v>
      </c>
      <c r="K28" s="35">
        <f t="shared" ca="1" si="1"/>
        <v>0.43424657534246575</v>
      </c>
      <c r="L28" s="36">
        <f t="shared" ca="1" si="2"/>
        <v>0.68025751072961371</v>
      </c>
      <c r="M28" s="34">
        <f ca="1">SUMIFS(OFFSET(Import!$A$2,0,M$2+2,236,1),OFFSET(Import!$A$2,0,M$2,236,1),Circo3!M$3,Import_Communes,Circo3!$A28,Import_BV,Circo3!$B28)</f>
        <v>149</v>
      </c>
      <c r="N28" s="35">
        <f t="shared" ca="1" si="3"/>
        <v>0.20410958904109588</v>
      </c>
      <c r="O28" s="36">
        <f t="shared" ca="1" si="4"/>
        <v>0.31974248927038629</v>
      </c>
    </row>
    <row r="29" spans="1:15" x14ac:dyDescent="0.2">
      <c r="A29" s="31" t="s">
        <v>56</v>
      </c>
      <c r="B29" s="32">
        <v>3</v>
      </c>
      <c r="C29" s="32">
        <f>SUMIFS(Import_Inscrits,Import_Communes,Circo3!$A29,Import_BV,Circo3!$B29)</f>
        <v>1535</v>
      </c>
      <c r="D29" s="32">
        <f>SUMIFS(Import_Abstention,Import_Communes,Circo3!$A29,Import_BV,Circo3!$B29)</f>
        <v>635</v>
      </c>
      <c r="E29" s="32">
        <f>SUMIFS(Import_Votants,Import_Communes,Circo3!$A29,Import_BV,Circo3!$B29)</f>
        <v>900</v>
      </c>
      <c r="F29" s="33">
        <f t="shared" si="0"/>
        <v>0.58631921824104238</v>
      </c>
      <c r="G29" s="32">
        <f>SUMIFS(Import_Blancs,Import_Communes,Circo3!$A29,Import_BV,Circo3!$B29)</f>
        <v>11</v>
      </c>
      <c r="H29" s="32">
        <f>SUMIFS(Imports_Nuls,Import_Communes,Circo3!$A29,Import_BV,Circo3!$B29)</f>
        <v>6</v>
      </c>
      <c r="I29" s="32">
        <f>SUMIFS(Import_Exprimés,Import_Communes,Circo3!$A29,Import_BV,Circo3!$B29)</f>
        <v>883</v>
      </c>
      <c r="J29" s="34">
        <f ca="1">SUMIFS(OFFSET(Import!$A$2,0,J$2+2,236,1),OFFSET(Import!$A$2,0,J$2,236,1),Circo3!J$3,Import_Communes,Circo3!$A29,Import_BV,Circo3!$B29)</f>
        <v>593</v>
      </c>
      <c r="K29" s="35">
        <f t="shared" ca="1" si="1"/>
        <v>0.38631921824104237</v>
      </c>
      <c r="L29" s="36">
        <f t="shared" ca="1" si="2"/>
        <v>0.67157417893544735</v>
      </c>
      <c r="M29" s="34">
        <f ca="1">SUMIFS(OFFSET(Import!$A$2,0,M$2+2,236,1),OFFSET(Import!$A$2,0,M$2,236,1),Circo3!M$3,Import_Communes,Circo3!$A29,Import_BV,Circo3!$B29)</f>
        <v>290</v>
      </c>
      <c r="N29" s="35">
        <f t="shared" ca="1" si="3"/>
        <v>0.18892508143322476</v>
      </c>
      <c r="O29" s="36">
        <f t="shared" ca="1" si="4"/>
        <v>0.32842582106455265</v>
      </c>
    </row>
    <row r="30" spans="1:15" x14ac:dyDescent="0.2">
      <c r="A30" s="31" t="s">
        <v>56</v>
      </c>
      <c r="B30" s="32">
        <v>4</v>
      </c>
      <c r="C30" s="32">
        <f>SUMIFS(Import_Inscrits,Import_Communes,Circo3!$A30,Import_BV,Circo3!$B30)</f>
        <v>799</v>
      </c>
      <c r="D30" s="32">
        <f>SUMIFS(Import_Abstention,Import_Communes,Circo3!$A30,Import_BV,Circo3!$B30)</f>
        <v>303</v>
      </c>
      <c r="E30" s="32">
        <f>SUMIFS(Import_Votants,Import_Communes,Circo3!$A30,Import_BV,Circo3!$B30)</f>
        <v>496</v>
      </c>
      <c r="F30" s="33">
        <f t="shared" si="0"/>
        <v>0.6207759699624531</v>
      </c>
      <c r="G30" s="32">
        <f>SUMIFS(Import_Blancs,Import_Communes,Circo3!$A30,Import_BV,Circo3!$B30)</f>
        <v>4</v>
      </c>
      <c r="H30" s="32">
        <f>SUMIFS(Imports_Nuls,Import_Communes,Circo3!$A30,Import_BV,Circo3!$B30)</f>
        <v>5</v>
      </c>
      <c r="I30" s="32">
        <f>SUMIFS(Import_Exprimés,Import_Communes,Circo3!$A30,Import_BV,Circo3!$B30)</f>
        <v>487</v>
      </c>
      <c r="J30" s="34">
        <f ca="1">SUMIFS(OFFSET(Import!$A$2,0,J$2+2,236,1),OFFSET(Import!$A$2,0,J$2,236,1),Circo3!J$3,Import_Communes,Circo3!$A30,Import_BV,Circo3!$B30)</f>
        <v>252</v>
      </c>
      <c r="K30" s="35">
        <f t="shared" ca="1" si="1"/>
        <v>0.31539424280350437</v>
      </c>
      <c r="L30" s="36">
        <f t="shared" ca="1" si="2"/>
        <v>0.51745379876796715</v>
      </c>
      <c r="M30" s="34">
        <f ca="1">SUMIFS(OFFSET(Import!$A$2,0,M$2+2,236,1),OFFSET(Import!$A$2,0,M$2,236,1),Circo3!M$3,Import_Communes,Circo3!$A30,Import_BV,Circo3!$B30)</f>
        <v>235</v>
      </c>
      <c r="N30" s="35">
        <f t="shared" ca="1" si="3"/>
        <v>0.29411764705882354</v>
      </c>
      <c r="O30" s="36">
        <f t="shared" ca="1" si="4"/>
        <v>0.48254620123203285</v>
      </c>
    </row>
    <row r="31" spans="1:15" x14ac:dyDescent="0.2">
      <c r="A31" s="31" t="s">
        <v>56</v>
      </c>
      <c r="B31" s="32">
        <v>5</v>
      </c>
      <c r="C31" s="32">
        <f>SUMIFS(Import_Inscrits,Import_Communes,Circo3!$A31,Import_BV,Circo3!$B31)</f>
        <v>418</v>
      </c>
      <c r="D31" s="32">
        <f>SUMIFS(Import_Abstention,Import_Communes,Circo3!$A31,Import_BV,Circo3!$B31)</f>
        <v>165</v>
      </c>
      <c r="E31" s="32">
        <f>SUMIFS(Import_Votants,Import_Communes,Circo3!$A31,Import_BV,Circo3!$B31)</f>
        <v>253</v>
      </c>
      <c r="F31" s="33">
        <f t="shared" si="0"/>
        <v>0.60526315789473684</v>
      </c>
      <c r="G31" s="32">
        <f>SUMIFS(Import_Blancs,Import_Communes,Circo3!$A31,Import_BV,Circo3!$B31)</f>
        <v>1</v>
      </c>
      <c r="H31" s="32">
        <f>SUMIFS(Imports_Nuls,Import_Communes,Circo3!$A31,Import_BV,Circo3!$B31)</f>
        <v>4</v>
      </c>
      <c r="I31" s="32">
        <f>SUMIFS(Import_Exprimés,Import_Communes,Circo3!$A31,Import_BV,Circo3!$B31)</f>
        <v>248</v>
      </c>
      <c r="J31" s="34">
        <f ca="1">SUMIFS(OFFSET(Import!$A$2,0,J$2+2,236,1),OFFSET(Import!$A$2,0,J$2,236,1),Circo3!J$3,Import_Communes,Circo3!$A31,Import_BV,Circo3!$B31)</f>
        <v>152</v>
      </c>
      <c r="K31" s="35">
        <f t="shared" ca="1" si="1"/>
        <v>0.36363636363636365</v>
      </c>
      <c r="L31" s="36">
        <f t="shared" ca="1" si="2"/>
        <v>0.61290322580645162</v>
      </c>
      <c r="M31" s="34">
        <f ca="1">SUMIFS(OFFSET(Import!$A$2,0,M$2+2,236,1),OFFSET(Import!$A$2,0,M$2,236,1),Circo3!M$3,Import_Communes,Circo3!$A31,Import_BV,Circo3!$B31)</f>
        <v>96</v>
      </c>
      <c r="N31" s="35">
        <f t="shared" ca="1" si="3"/>
        <v>0.22966507177033493</v>
      </c>
      <c r="O31" s="36">
        <f t="shared" ca="1" si="4"/>
        <v>0.38709677419354838</v>
      </c>
    </row>
    <row r="32" spans="1:15" x14ac:dyDescent="0.2">
      <c r="A32" s="31" t="s">
        <v>56</v>
      </c>
      <c r="B32" s="32">
        <v>6</v>
      </c>
      <c r="C32" s="32">
        <f>SUMIFS(Import_Inscrits,Import_Communes,Circo3!$A32,Import_BV,Circo3!$B32)</f>
        <v>461</v>
      </c>
      <c r="D32" s="32">
        <f>SUMIFS(Import_Abstention,Import_Communes,Circo3!$A32,Import_BV,Circo3!$B32)</f>
        <v>150</v>
      </c>
      <c r="E32" s="32">
        <f>SUMIFS(Import_Votants,Import_Communes,Circo3!$A32,Import_BV,Circo3!$B32)</f>
        <v>311</v>
      </c>
      <c r="F32" s="33">
        <f t="shared" si="0"/>
        <v>0.67462039045553146</v>
      </c>
      <c r="G32" s="32">
        <f>SUMIFS(Import_Blancs,Import_Communes,Circo3!$A32,Import_BV,Circo3!$B32)</f>
        <v>1</v>
      </c>
      <c r="H32" s="32">
        <f>SUMIFS(Imports_Nuls,Import_Communes,Circo3!$A32,Import_BV,Circo3!$B32)</f>
        <v>2</v>
      </c>
      <c r="I32" s="32">
        <f>SUMIFS(Import_Exprimés,Import_Communes,Circo3!$A32,Import_BV,Circo3!$B32)</f>
        <v>308</v>
      </c>
      <c r="J32" s="34">
        <f ca="1">SUMIFS(OFFSET(Import!$A$2,0,J$2+2,236,1),OFFSET(Import!$A$2,0,J$2,236,1),Circo3!J$3,Import_Communes,Circo3!$A32,Import_BV,Circo3!$B32)</f>
        <v>133</v>
      </c>
      <c r="K32" s="35">
        <f t="shared" ca="1" si="1"/>
        <v>0.28850325379609543</v>
      </c>
      <c r="L32" s="36">
        <f t="shared" ca="1" si="2"/>
        <v>0.43181818181818182</v>
      </c>
      <c r="M32" s="34">
        <f ca="1">SUMIFS(OFFSET(Import!$A$2,0,M$2+2,236,1),OFFSET(Import!$A$2,0,M$2,236,1),Circo3!M$3,Import_Communes,Circo3!$A32,Import_BV,Circo3!$B32)</f>
        <v>175</v>
      </c>
      <c r="N32" s="35">
        <f t="shared" ca="1" si="3"/>
        <v>0.37960954446854661</v>
      </c>
      <c r="O32" s="36">
        <f t="shared" ca="1" si="4"/>
        <v>0.56818181818181823</v>
      </c>
    </row>
    <row r="33" spans="1:15" x14ac:dyDescent="0.2">
      <c r="A33" s="31" t="s">
        <v>56</v>
      </c>
      <c r="B33" s="32">
        <v>7</v>
      </c>
      <c r="C33" s="32">
        <f>SUMIFS(Import_Inscrits,Import_Communes,Circo3!$A33,Import_BV,Circo3!$B33)</f>
        <v>500</v>
      </c>
      <c r="D33" s="32">
        <f>SUMIFS(Import_Abstention,Import_Communes,Circo3!$A33,Import_BV,Circo3!$B33)</f>
        <v>150</v>
      </c>
      <c r="E33" s="32">
        <f>SUMIFS(Import_Votants,Import_Communes,Circo3!$A33,Import_BV,Circo3!$B33)</f>
        <v>350</v>
      </c>
      <c r="F33" s="33">
        <f t="shared" si="0"/>
        <v>0.7</v>
      </c>
      <c r="G33" s="32">
        <f>SUMIFS(Import_Blancs,Import_Communes,Circo3!$A33,Import_BV,Circo3!$B33)</f>
        <v>2</v>
      </c>
      <c r="H33" s="32">
        <f>SUMIFS(Imports_Nuls,Import_Communes,Circo3!$A33,Import_BV,Circo3!$B33)</f>
        <v>9</v>
      </c>
      <c r="I33" s="32">
        <f>SUMIFS(Import_Exprimés,Import_Communes,Circo3!$A33,Import_BV,Circo3!$B33)</f>
        <v>339</v>
      </c>
      <c r="J33" s="34">
        <f ca="1">SUMIFS(OFFSET(Import!$A$2,0,J$2+2,236,1),OFFSET(Import!$A$2,0,J$2,236,1),Circo3!J$3,Import_Communes,Circo3!$A33,Import_BV,Circo3!$B33)</f>
        <v>197</v>
      </c>
      <c r="K33" s="35">
        <f t="shared" ca="1" si="1"/>
        <v>0.39400000000000002</v>
      </c>
      <c r="L33" s="36">
        <f t="shared" ca="1" si="2"/>
        <v>0.58112094395280234</v>
      </c>
      <c r="M33" s="34">
        <f ca="1">SUMIFS(OFFSET(Import!$A$2,0,M$2+2,236,1),OFFSET(Import!$A$2,0,M$2,236,1),Circo3!M$3,Import_Communes,Circo3!$A33,Import_BV,Circo3!$B33)</f>
        <v>142</v>
      </c>
      <c r="N33" s="35">
        <f t="shared" ca="1" si="3"/>
        <v>0.28399999999999997</v>
      </c>
      <c r="O33" s="36">
        <f t="shared" ca="1" si="4"/>
        <v>0.41887905604719766</v>
      </c>
    </row>
    <row r="34" spans="1:15" x14ac:dyDescent="0.2">
      <c r="A34" s="31" t="s">
        <v>56</v>
      </c>
      <c r="B34" s="32">
        <v>8</v>
      </c>
      <c r="C34" s="32">
        <f>SUMIFS(Import_Inscrits,Import_Communes,Circo3!$A34,Import_BV,Circo3!$B34)</f>
        <v>349</v>
      </c>
      <c r="D34" s="32">
        <f>SUMIFS(Import_Abstention,Import_Communes,Circo3!$A34,Import_BV,Circo3!$B34)</f>
        <v>91</v>
      </c>
      <c r="E34" s="32">
        <f>SUMIFS(Import_Votants,Import_Communes,Circo3!$A34,Import_BV,Circo3!$B34)</f>
        <v>258</v>
      </c>
      <c r="F34" s="33">
        <f t="shared" si="0"/>
        <v>0.73925501432664753</v>
      </c>
      <c r="G34" s="32">
        <f>SUMIFS(Import_Blancs,Import_Communes,Circo3!$A34,Import_BV,Circo3!$B34)</f>
        <v>0</v>
      </c>
      <c r="H34" s="32">
        <f>SUMIFS(Imports_Nuls,Import_Communes,Circo3!$A34,Import_BV,Circo3!$B34)</f>
        <v>1</v>
      </c>
      <c r="I34" s="32">
        <f>SUMIFS(Import_Exprimés,Import_Communes,Circo3!$A34,Import_BV,Circo3!$B34)</f>
        <v>257</v>
      </c>
      <c r="J34" s="34">
        <f ca="1">SUMIFS(OFFSET(Import!$A$2,0,J$2+2,236,1),OFFSET(Import!$A$2,0,J$2,236,1),Circo3!J$3,Import_Communes,Circo3!$A34,Import_BV,Circo3!$B34)</f>
        <v>189</v>
      </c>
      <c r="K34" s="35">
        <f t="shared" ca="1" si="1"/>
        <v>0.54154727793696278</v>
      </c>
      <c r="L34" s="36">
        <f t="shared" ca="1" si="2"/>
        <v>0.7354085603112841</v>
      </c>
      <c r="M34" s="34">
        <f ca="1">SUMIFS(OFFSET(Import!$A$2,0,M$2+2,236,1),OFFSET(Import!$A$2,0,M$2,236,1),Circo3!M$3,Import_Communes,Circo3!$A34,Import_BV,Circo3!$B34)</f>
        <v>68</v>
      </c>
      <c r="N34" s="35">
        <f t="shared" ca="1" si="3"/>
        <v>0.19484240687679083</v>
      </c>
      <c r="O34" s="36">
        <f t="shared" ca="1" si="4"/>
        <v>0.26459143968871596</v>
      </c>
    </row>
    <row r="35" spans="1:15" s="224" customFormat="1" x14ac:dyDescent="0.2">
      <c r="A35" s="206" t="s">
        <v>150</v>
      </c>
      <c r="B35" s="207"/>
      <c r="C35" s="207">
        <f>SUM(C36:C36)</f>
        <v>989</v>
      </c>
      <c r="D35" s="207">
        <f>SUM(D36:D36)</f>
        <v>193</v>
      </c>
      <c r="E35" s="207">
        <f>SUM(E36:E36)</f>
        <v>796</v>
      </c>
      <c r="F35" s="208">
        <f>E35/C35</f>
        <v>0.80485338725985844</v>
      </c>
      <c r="G35" s="207">
        <f>SUM(G36:G36)</f>
        <v>4</v>
      </c>
      <c r="H35" s="207">
        <f>SUM(H36:H36)</f>
        <v>4</v>
      </c>
      <c r="I35" s="207">
        <f>SUM(I36:I36)</f>
        <v>788</v>
      </c>
      <c r="J35" s="206">
        <f ca="1">SUM(J36:J36)</f>
        <v>372</v>
      </c>
      <c r="K35" s="208">
        <f t="shared" ca="1" si="1"/>
        <v>0.37613751263902934</v>
      </c>
      <c r="L35" s="209">
        <f t="shared" ca="1" si="2"/>
        <v>0.4720812182741117</v>
      </c>
      <c r="M35" s="206">
        <f ca="1">SUM(M36:M36)</f>
        <v>416</v>
      </c>
      <c r="N35" s="208">
        <f t="shared" ca="1" si="3"/>
        <v>0.42062689585439839</v>
      </c>
      <c r="O35" s="209">
        <f t="shared" ca="1" si="4"/>
        <v>0.52791878172588835</v>
      </c>
    </row>
    <row r="36" spans="1:15" x14ac:dyDescent="0.2">
      <c r="A36" s="31" t="s">
        <v>60</v>
      </c>
      <c r="B36" s="32">
        <v>1</v>
      </c>
      <c r="C36" s="32">
        <f>SUMIFS(Import_Inscrits,Import_Communes,Circo3!$A36,Import_BV,Circo3!$B36)</f>
        <v>989</v>
      </c>
      <c r="D36" s="32">
        <f>SUMIFS(Import_Abstention,Import_Communes,Circo3!$A36,Import_BV,Circo3!$B36)</f>
        <v>193</v>
      </c>
      <c r="E36" s="32">
        <f>SUMIFS(Import_Votants,Import_Communes,Circo3!$A36,Import_BV,Circo3!$B36)</f>
        <v>796</v>
      </c>
      <c r="F36" s="33">
        <f t="shared" si="0"/>
        <v>0.80485338725985844</v>
      </c>
      <c r="G36" s="32">
        <f>SUMIFS(Import_Blancs,Import_Communes,Circo3!$A36,Import_BV,Circo3!$B36)</f>
        <v>4</v>
      </c>
      <c r="H36" s="32">
        <f>SUMIFS(Imports_Nuls,Import_Communes,Circo3!$A36,Import_BV,Circo3!$B36)</f>
        <v>4</v>
      </c>
      <c r="I36" s="32">
        <f>SUMIFS(Import_Exprimés,Import_Communes,Circo3!$A36,Import_BV,Circo3!$B36)</f>
        <v>788</v>
      </c>
      <c r="J36" s="34">
        <f ca="1">SUMIFS(OFFSET(Import!$A$2,0,J$2+2,236,1),OFFSET(Import!$A$2,0,J$2,236,1),Circo3!J$3,Import_Communes,Circo3!$A36,Import_BV,Circo3!$B36)</f>
        <v>372</v>
      </c>
      <c r="K36" s="35">
        <f t="shared" ca="1" si="1"/>
        <v>0.37613751263902934</v>
      </c>
      <c r="L36" s="36">
        <f t="shared" ca="1" si="2"/>
        <v>0.4720812182741117</v>
      </c>
      <c r="M36" s="34">
        <f ca="1">SUMIFS(OFFSET(Import!$A$2,0,M$2+2,236,1),OFFSET(Import!$A$2,0,M$2,236,1),Circo3!M$3,Import_Communes,Circo3!$A36,Import_BV,Circo3!$B36)</f>
        <v>416</v>
      </c>
      <c r="N36" s="35">
        <f t="shared" ca="1" si="3"/>
        <v>0.42062689585439839</v>
      </c>
      <c r="O36" s="36">
        <f t="shared" ca="1" si="4"/>
        <v>0.52791878172588835</v>
      </c>
    </row>
    <row r="37" spans="1:15" s="224" customFormat="1" x14ac:dyDescent="0.2">
      <c r="A37" s="206" t="s">
        <v>151</v>
      </c>
      <c r="B37" s="207"/>
      <c r="C37" s="207">
        <f>SUM(C38:C52)</f>
        <v>17854</v>
      </c>
      <c r="D37" s="207">
        <f>SUM(D38:D52)</f>
        <v>10191</v>
      </c>
      <c r="E37" s="207">
        <f>SUM(E38:E52)</f>
        <v>7663</v>
      </c>
      <c r="F37" s="208">
        <f>E37/C37</f>
        <v>0.42920353982300885</v>
      </c>
      <c r="G37" s="207">
        <f>SUM(G38:G52)</f>
        <v>253</v>
      </c>
      <c r="H37" s="207">
        <f>SUM(H38:H52)</f>
        <v>125</v>
      </c>
      <c r="I37" s="207">
        <f>SUM(I38:I52)</f>
        <v>7285</v>
      </c>
      <c r="J37" s="206">
        <f ca="1">SUM(J38:J52)</f>
        <v>4107</v>
      </c>
      <c r="K37" s="208">
        <f t="shared" ca="1" si="1"/>
        <v>0.23003248571748627</v>
      </c>
      <c r="L37" s="209">
        <f t="shared" ca="1" si="2"/>
        <v>0.56376115305422103</v>
      </c>
      <c r="M37" s="206">
        <f ca="1">SUM(M38:M52)</f>
        <v>3178</v>
      </c>
      <c r="N37" s="208">
        <f t="shared" ca="1" si="3"/>
        <v>0.17799932788170719</v>
      </c>
      <c r="O37" s="209">
        <f t="shared" ca="1" si="4"/>
        <v>0.43623884694577902</v>
      </c>
    </row>
    <row r="38" spans="1:15" x14ac:dyDescent="0.2">
      <c r="A38" s="31" t="s">
        <v>70</v>
      </c>
      <c r="B38" s="32">
        <v>1</v>
      </c>
      <c r="C38" s="32">
        <f>SUMIFS(Import_Inscrits,Import_Communes,Circo3!$A38,Import_BV,Circo3!$B38)</f>
        <v>1196</v>
      </c>
      <c r="D38" s="32">
        <f>SUMIFS(Import_Abstention,Import_Communes,Circo3!$A38,Import_BV,Circo3!$B38)</f>
        <v>754</v>
      </c>
      <c r="E38" s="32">
        <f>SUMIFS(Import_Votants,Import_Communes,Circo3!$A38,Import_BV,Circo3!$B38)</f>
        <v>442</v>
      </c>
      <c r="F38" s="33">
        <f t="shared" si="0"/>
        <v>0.36956521739130432</v>
      </c>
      <c r="G38" s="32">
        <f>SUMIFS(Import_Blancs,Import_Communes,Circo3!$A38,Import_BV,Circo3!$B38)</f>
        <v>15</v>
      </c>
      <c r="H38" s="32">
        <f>SUMIFS(Imports_Nuls,Import_Communes,Circo3!$A38,Import_BV,Circo3!$B38)</f>
        <v>12</v>
      </c>
      <c r="I38" s="32">
        <f>SUMIFS(Import_Exprimés,Import_Communes,Circo3!$A38,Import_BV,Circo3!$B38)</f>
        <v>415</v>
      </c>
      <c r="J38" s="34">
        <f ca="1">SUMIFS(OFFSET(Import!$A$2,0,J$2+2,236,1),OFFSET(Import!$A$2,0,J$2,236,1),Circo3!J$3,Import_Communes,Circo3!$A38,Import_BV,Circo3!$B38)</f>
        <v>241</v>
      </c>
      <c r="K38" s="35">
        <f t="shared" ca="1" si="1"/>
        <v>0.20150501672240803</v>
      </c>
      <c r="L38" s="36">
        <f t="shared" ca="1" si="2"/>
        <v>0.58072289156626511</v>
      </c>
      <c r="M38" s="34">
        <f ca="1">SUMIFS(OFFSET(Import!$A$2,0,M$2+2,236,1),OFFSET(Import!$A$2,0,M$2,236,1),Circo3!M$3,Import_Communes,Circo3!$A38,Import_BV,Circo3!$B38)</f>
        <v>174</v>
      </c>
      <c r="N38" s="35">
        <f t="shared" ca="1" si="3"/>
        <v>0.14548494983277591</v>
      </c>
      <c r="O38" s="36">
        <f t="shared" ca="1" si="4"/>
        <v>0.41927710843373495</v>
      </c>
    </row>
    <row r="39" spans="1:15" x14ac:dyDescent="0.2">
      <c r="A39" s="31" t="s">
        <v>70</v>
      </c>
      <c r="B39" s="32">
        <v>2</v>
      </c>
      <c r="C39" s="32">
        <f>SUMIFS(Import_Inscrits,Import_Communes,Circo3!$A39,Import_BV,Circo3!$B39)</f>
        <v>1054</v>
      </c>
      <c r="D39" s="32">
        <f>SUMIFS(Import_Abstention,Import_Communes,Circo3!$A39,Import_BV,Circo3!$B39)</f>
        <v>520</v>
      </c>
      <c r="E39" s="32">
        <f>SUMIFS(Import_Votants,Import_Communes,Circo3!$A39,Import_BV,Circo3!$B39)</f>
        <v>534</v>
      </c>
      <c r="F39" s="33">
        <f t="shared" ref="F39:F49" si="9">E39/C39</f>
        <v>0.50664136622390887</v>
      </c>
      <c r="G39" s="32">
        <f>SUMIFS(Import_Blancs,Import_Communes,Circo3!$A39,Import_BV,Circo3!$B39)</f>
        <v>14</v>
      </c>
      <c r="H39" s="32">
        <f>SUMIFS(Imports_Nuls,Import_Communes,Circo3!$A39,Import_BV,Circo3!$B39)</f>
        <v>5</v>
      </c>
      <c r="I39" s="32">
        <f>SUMIFS(Import_Exprimés,Import_Communes,Circo3!$A39,Import_BV,Circo3!$B39)</f>
        <v>515</v>
      </c>
      <c r="J39" s="34">
        <f ca="1">SUMIFS(OFFSET(Import!$A$2,0,J$2+2,236,1),OFFSET(Import!$A$2,0,J$2,236,1),Circo3!J$3,Import_Communes,Circo3!$A39,Import_BV,Circo3!$B39)</f>
        <v>231</v>
      </c>
      <c r="K39" s="35">
        <f t="shared" ca="1" si="1"/>
        <v>0.21916508538899432</v>
      </c>
      <c r="L39" s="36">
        <f t="shared" ca="1" si="2"/>
        <v>0.44854368932038835</v>
      </c>
      <c r="M39" s="34">
        <f ca="1">SUMIFS(OFFSET(Import!$A$2,0,M$2+2,236,1),OFFSET(Import!$A$2,0,M$2,236,1),Circo3!M$3,Import_Communes,Circo3!$A39,Import_BV,Circo3!$B39)</f>
        <v>284</v>
      </c>
      <c r="N39" s="35">
        <f t="shared" ca="1" si="3"/>
        <v>0.26944971537001899</v>
      </c>
      <c r="O39" s="36">
        <f t="shared" ca="1" si="4"/>
        <v>0.55145631067961165</v>
      </c>
    </row>
    <row r="40" spans="1:15" x14ac:dyDescent="0.2">
      <c r="A40" s="31" t="s">
        <v>70</v>
      </c>
      <c r="B40" s="32">
        <v>3</v>
      </c>
      <c r="C40" s="32">
        <f>SUMIFS(Import_Inscrits,Import_Communes,Circo3!$A40,Import_BV,Circo3!$B40)</f>
        <v>1173</v>
      </c>
      <c r="D40" s="32">
        <f>SUMIFS(Import_Abstention,Import_Communes,Circo3!$A40,Import_BV,Circo3!$B40)</f>
        <v>668</v>
      </c>
      <c r="E40" s="32">
        <f>SUMIFS(Import_Votants,Import_Communes,Circo3!$A40,Import_BV,Circo3!$B40)</f>
        <v>505</v>
      </c>
      <c r="F40" s="33">
        <f t="shared" si="9"/>
        <v>0.43052003410059675</v>
      </c>
      <c r="G40" s="32">
        <f>SUMIFS(Import_Blancs,Import_Communes,Circo3!$A40,Import_BV,Circo3!$B40)</f>
        <v>17</v>
      </c>
      <c r="H40" s="32">
        <f>SUMIFS(Imports_Nuls,Import_Communes,Circo3!$A40,Import_BV,Circo3!$B40)</f>
        <v>10</v>
      </c>
      <c r="I40" s="32">
        <f>SUMIFS(Import_Exprimés,Import_Communes,Circo3!$A40,Import_BV,Circo3!$B40)</f>
        <v>478</v>
      </c>
      <c r="J40" s="34">
        <f ca="1">SUMIFS(OFFSET(Import!$A$2,0,J$2+2,236,1),OFFSET(Import!$A$2,0,J$2,236,1),Circo3!J$3,Import_Communes,Circo3!$A40,Import_BV,Circo3!$B40)</f>
        <v>232</v>
      </c>
      <c r="K40" s="35">
        <f t="shared" ca="1" si="1"/>
        <v>0.19778346121057119</v>
      </c>
      <c r="L40" s="36">
        <f t="shared" ca="1" si="2"/>
        <v>0.48535564853556484</v>
      </c>
      <c r="M40" s="34">
        <f ca="1">SUMIFS(OFFSET(Import!$A$2,0,M$2+2,236,1),OFFSET(Import!$A$2,0,M$2,236,1),Circo3!M$3,Import_Communes,Circo3!$A40,Import_BV,Circo3!$B40)</f>
        <v>246</v>
      </c>
      <c r="N40" s="35">
        <f t="shared" ca="1" si="3"/>
        <v>0.20971867007672634</v>
      </c>
      <c r="O40" s="36">
        <f t="shared" ca="1" si="4"/>
        <v>0.5146443514644351</v>
      </c>
    </row>
    <row r="41" spans="1:15" x14ac:dyDescent="0.2">
      <c r="A41" s="31" t="s">
        <v>70</v>
      </c>
      <c r="B41" s="32">
        <v>4</v>
      </c>
      <c r="C41" s="32">
        <f>SUMIFS(Import_Inscrits,Import_Communes,Circo3!$A41,Import_BV,Circo3!$B41)</f>
        <v>1076</v>
      </c>
      <c r="D41" s="32">
        <f>SUMIFS(Import_Abstention,Import_Communes,Circo3!$A41,Import_BV,Circo3!$B41)</f>
        <v>659</v>
      </c>
      <c r="E41" s="32">
        <f>SUMIFS(Import_Votants,Import_Communes,Circo3!$A41,Import_BV,Circo3!$B41)</f>
        <v>417</v>
      </c>
      <c r="F41" s="33">
        <f t="shared" si="9"/>
        <v>0.38754646840148699</v>
      </c>
      <c r="G41" s="32">
        <f>SUMIFS(Import_Blancs,Import_Communes,Circo3!$A41,Import_BV,Circo3!$B41)</f>
        <v>28</v>
      </c>
      <c r="H41" s="32">
        <f>SUMIFS(Imports_Nuls,Import_Communes,Circo3!$A41,Import_BV,Circo3!$B41)</f>
        <v>2</v>
      </c>
      <c r="I41" s="32">
        <f>SUMIFS(Import_Exprimés,Import_Communes,Circo3!$A41,Import_BV,Circo3!$B41)</f>
        <v>387</v>
      </c>
      <c r="J41" s="34">
        <f ca="1">SUMIFS(OFFSET(Import!$A$2,0,J$2+2,236,1),OFFSET(Import!$A$2,0,J$2,236,1),Circo3!J$3,Import_Communes,Circo3!$A41,Import_BV,Circo3!$B41)</f>
        <v>291</v>
      </c>
      <c r="K41" s="35">
        <f t="shared" ca="1" si="1"/>
        <v>0.2704460966542751</v>
      </c>
      <c r="L41" s="36">
        <f t="shared" ca="1" si="2"/>
        <v>0.75193798449612403</v>
      </c>
      <c r="M41" s="34">
        <f ca="1">SUMIFS(OFFSET(Import!$A$2,0,M$2+2,236,1),OFFSET(Import!$A$2,0,M$2,236,1),Circo3!M$3,Import_Communes,Circo3!$A41,Import_BV,Circo3!$B41)</f>
        <v>96</v>
      </c>
      <c r="N41" s="35">
        <f t="shared" ca="1" si="3"/>
        <v>8.9219330855018583E-2</v>
      </c>
      <c r="O41" s="36">
        <f t="shared" ca="1" si="4"/>
        <v>0.24806201550387597</v>
      </c>
    </row>
    <row r="42" spans="1:15" x14ac:dyDescent="0.2">
      <c r="A42" s="31" t="s">
        <v>70</v>
      </c>
      <c r="B42" s="32">
        <v>5</v>
      </c>
      <c r="C42" s="32">
        <f>SUMIFS(Import_Inscrits,Import_Communes,Circo3!$A42,Import_BV,Circo3!$B42)</f>
        <v>1317</v>
      </c>
      <c r="D42" s="32">
        <f>SUMIFS(Import_Abstention,Import_Communes,Circo3!$A42,Import_BV,Circo3!$B42)</f>
        <v>818</v>
      </c>
      <c r="E42" s="32">
        <f>SUMIFS(Import_Votants,Import_Communes,Circo3!$A42,Import_BV,Circo3!$B42)</f>
        <v>499</v>
      </c>
      <c r="F42" s="33">
        <f t="shared" si="9"/>
        <v>0.37889141989369779</v>
      </c>
      <c r="G42" s="32">
        <f>SUMIFS(Import_Blancs,Import_Communes,Circo3!$A42,Import_BV,Circo3!$B42)</f>
        <v>21</v>
      </c>
      <c r="H42" s="32">
        <f>SUMIFS(Imports_Nuls,Import_Communes,Circo3!$A42,Import_BV,Circo3!$B42)</f>
        <v>12</v>
      </c>
      <c r="I42" s="32">
        <f>SUMIFS(Import_Exprimés,Import_Communes,Circo3!$A42,Import_BV,Circo3!$B42)</f>
        <v>466</v>
      </c>
      <c r="J42" s="34">
        <f ca="1">SUMIFS(OFFSET(Import!$A$2,0,J$2+2,236,1),OFFSET(Import!$A$2,0,J$2,236,1),Circo3!J$3,Import_Communes,Circo3!$A42,Import_BV,Circo3!$B42)</f>
        <v>344</v>
      </c>
      <c r="K42" s="35">
        <f t="shared" ca="1" si="1"/>
        <v>0.26119969627942291</v>
      </c>
      <c r="L42" s="36">
        <f t="shared" ca="1" si="2"/>
        <v>0.7381974248927039</v>
      </c>
      <c r="M42" s="34">
        <f ca="1">SUMIFS(OFFSET(Import!$A$2,0,M$2+2,236,1),OFFSET(Import!$A$2,0,M$2,236,1),Circo3!M$3,Import_Communes,Circo3!$A42,Import_BV,Circo3!$B42)</f>
        <v>122</v>
      </c>
      <c r="N42" s="35">
        <f t="shared" ca="1" si="3"/>
        <v>9.2634776006074407E-2</v>
      </c>
      <c r="O42" s="36">
        <f t="shared" ca="1" si="4"/>
        <v>0.26180257510729615</v>
      </c>
    </row>
    <row r="43" spans="1:15" x14ac:dyDescent="0.2">
      <c r="A43" s="31" t="s">
        <v>70</v>
      </c>
      <c r="B43" s="32">
        <v>6</v>
      </c>
      <c r="C43" s="32">
        <f>SUMIFS(Import_Inscrits,Import_Communes,Circo3!$A43,Import_BV,Circo3!$B43)</f>
        <v>1112</v>
      </c>
      <c r="D43" s="32">
        <f>SUMIFS(Import_Abstention,Import_Communes,Circo3!$A43,Import_BV,Circo3!$B43)</f>
        <v>529</v>
      </c>
      <c r="E43" s="32">
        <f>SUMIFS(Import_Votants,Import_Communes,Circo3!$A43,Import_BV,Circo3!$B43)</f>
        <v>583</v>
      </c>
      <c r="F43" s="33">
        <f t="shared" si="9"/>
        <v>0.52428057553956831</v>
      </c>
      <c r="G43" s="32">
        <f>SUMIFS(Import_Blancs,Import_Communes,Circo3!$A43,Import_BV,Circo3!$B43)</f>
        <v>11</v>
      </c>
      <c r="H43" s="32">
        <f>SUMIFS(Imports_Nuls,Import_Communes,Circo3!$A43,Import_BV,Circo3!$B43)</f>
        <v>8</v>
      </c>
      <c r="I43" s="32">
        <f>SUMIFS(Import_Exprimés,Import_Communes,Circo3!$A43,Import_BV,Circo3!$B43)</f>
        <v>564</v>
      </c>
      <c r="J43" s="34">
        <f ca="1">SUMIFS(OFFSET(Import!$A$2,0,J$2+2,236,1),OFFSET(Import!$A$2,0,J$2,236,1),Circo3!J$3,Import_Communes,Circo3!$A43,Import_BV,Circo3!$B43)</f>
        <v>262</v>
      </c>
      <c r="K43" s="35">
        <f t="shared" ca="1" si="1"/>
        <v>0.23561151079136691</v>
      </c>
      <c r="L43" s="36">
        <f t="shared" ca="1" si="2"/>
        <v>0.46453900709219859</v>
      </c>
      <c r="M43" s="34">
        <f ca="1">SUMIFS(OFFSET(Import!$A$2,0,M$2+2,236,1),OFFSET(Import!$A$2,0,M$2,236,1),Circo3!M$3,Import_Communes,Circo3!$A43,Import_BV,Circo3!$B43)</f>
        <v>302</v>
      </c>
      <c r="N43" s="35">
        <f t="shared" ca="1" si="3"/>
        <v>0.27158273381294962</v>
      </c>
      <c r="O43" s="36">
        <f t="shared" ca="1" si="4"/>
        <v>0.53546099290780147</v>
      </c>
    </row>
    <row r="44" spans="1:15" x14ac:dyDescent="0.2">
      <c r="A44" s="31" t="s">
        <v>70</v>
      </c>
      <c r="B44" s="32">
        <v>7</v>
      </c>
      <c r="C44" s="32">
        <f>SUMIFS(Import_Inscrits,Import_Communes,Circo3!$A44,Import_BV,Circo3!$B44)</f>
        <v>1134</v>
      </c>
      <c r="D44" s="32">
        <f>SUMIFS(Import_Abstention,Import_Communes,Circo3!$A44,Import_BV,Circo3!$B44)</f>
        <v>684</v>
      </c>
      <c r="E44" s="32">
        <f>SUMIFS(Import_Votants,Import_Communes,Circo3!$A44,Import_BV,Circo3!$B44)</f>
        <v>450</v>
      </c>
      <c r="F44" s="33">
        <f t="shared" si="9"/>
        <v>0.3968253968253968</v>
      </c>
      <c r="G44" s="32">
        <f>SUMIFS(Import_Blancs,Import_Communes,Circo3!$A44,Import_BV,Circo3!$B44)</f>
        <v>24</v>
      </c>
      <c r="H44" s="32">
        <f>SUMIFS(Imports_Nuls,Import_Communes,Circo3!$A44,Import_BV,Circo3!$B44)</f>
        <v>7</v>
      </c>
      <c r="I44" s="32">
        <f>SUMIFS(Import_Exprimés,Import_Communes,Circo3!$A44,Import_BV,Circo3!$B44)</f>
        <v>419</v>
      </c>
      <c r="J44" s="34">
        <f ca="1">SUMIFS(OFFSET(Import!$A$2,0,J$2+2,236,1),OFFSET(Import!$A$2,0,J$2,236,1),Circo3!J$3,Import_Communes,Circo3!$A44,Import_BV,Circo3!$B44)</f>
        <v>278</v>
      </c>
      <c r="K44" s="35">
        <f t="shared" ca="1" si="1"/>
        <v>0.24514991181657847</v>
      </c>
      <c r="L44" s="36">
        <f t="shared" ca="1" si="2"/>
        <v>0.66348448687350836</v>
      </c>
      <c r="M44" s="34">
        <f ca="1">SUMIFS(OFFSET(Import!$A$2,0,M$2+2,236,1),OFFSET(Import!$A$2,0,M$2,236,1),Circo3!M$3,Import_Communes,Circo3!$A44,Import_BV,Circo3!$B44)</f>
        <v>141</v>
      </c>
      <c r="N44" s="35">
        <f t="shared" ca="1" si="3"/>
        <v>0.12433862433862433</v>
      </c>
      <c r="O44" s="36">
        <f t="shared" ca="1" si="4"/>
        <v>0.33651551312649164</v>
      </c>
    </row>
    <row r="45" spans="1:15" x14ac:dyDescent="0.2">
      <c r="A45" s="31" t="s">
        <v>70</v>
      </c>
      <c r="B45" s="32">
        <v>8</v>
      </c>
      <c r="C45" s="32">
        <f>SUMIFS(Import_Inscrits,Import_Communes,Circo3!$A45,Import_BV,Circo3!$B45)</f>
        <v>1229</v>
      </c>
      <c r="D45" s="32">
        <f>SUMIFS(Import_Abstention,Import_Communes,Circo3!$A45,Import_BV,Circo3!$B45)</f>
        <v>679</v>
      </c>
      <c r="E45" s="32">
        <f>SUMIFS(Import_Votants,Import_Communes,Circo3!$A45,Import_BV,Circo3!$B45)</f>
        <v>550</v>
      </c>
      <c r="F45" s="33">
        <f t="shared" si="9"/>
        <v>0.44751830756712774</v>
      </c>
      <c r="G45" s="32">
        <f>SUMIFS(Import_Blancs,Import_Communes,Circo3!$A45,Import_BV,Circo3!$B45)</f>
        <v>20</v>
      </c>
      <c r="H45" s="32">
        <f>SUMIFS(Imports_Nuls,Import_Communes,Circo3!$A45,Import_BV,Circo3!$B45)</f>
        <v>10</v>
      </c>
      <c r="I45" s="32">
        <f>SUMIFS(Import_Exprimés,Import_Communes,Circo3!$A45,Import_BV,Circo3!$B45)</f>
        <v>520</v>
      </c>
      <c r="J45" s="34">
        <f ca="1">SUMIFS(OFFSET(Import!$A$2,0,J$2+2,236,1),OFFSET(Import!$A$2,0,J$2,236,1),Circo3!J$3,Import_Communes,Circo3!$A45,Import_BV,Circo3!$B45)</f>
        <v>339</v>
      </c>
      <c r="K45" s="35">
        <f t="shared" ca="1" si="1"/>
        <v>0.27583401139137509</v>
      </c>
      <c r="L45" s="36">
        <f t="shared" ca="1" si="2"/>
        <v>0.65192307692307694</v>
      </c>
      <c r="M45" s="34">
        <f ca="1">SUMIFS(OFFSET(Import!$A$2,0,M$2+2,236,1),OFFSET(Import!$A$2,0,M$2,236,1),Circo3!M$3,Import_Communes,Circo3!$A45,Import_BV,Circo3!$B45)</f>
        <v>181</v>
      </c>
      <c r="N45" s="35">
        <f t="shared" ca="1" si="3"/>
        <v>0.14727420667209112</v>
      </c>
      <c r="O45" s="36">
        <f t="shared" ca="1" si="4"/>
        <v>0.34807692307692306</v>
      </c>
    </row>
    <row r="46" spans="1:15" x14ac:dyDescent="0.2">
      <c r="A46" s="31" t="s">
        <v>70</v>
      </c>
      <c r="B46" s="32">
        <v>9</v>
      </c>
      <c r="C46" s="32">
        <f>SUMIFS(Import_Inscrits,Import_Communes,Circo3!$A46,Import_BV,Circo3!$B46)</f>
        <v>1145</v>
      </c>
      <c r="D46" s="32">
        <f>SUMIFS(Import_Abstention,Import_Communes,Circo3!$A46,Import_BV,Circo3!$B46)</f>
        <v>588</v>
      </c>
      <c r="E46" s="32">
        <f>SUMIFS(Import_Votants,Import_Communes,Circo3!$A46,Import_BV,Circo3!$B46)</f>
        <v>557</v>
      </c>
      <c r="F46" s="33">
        <f t="shared" si="9"/>
        <v>0.48646288209606986</v>
      </c>
      <c r="G46" s="32">
        <f>SUMIFS(Import_Blancs,Import_Communes,Circo3!$A46,Import_BV,Circo3!$B46)</f>
        <v>6</v>
      </c>
      <c r="H46" s="32">
        <f>SUMIFS(Imports_Nuls,Import_Communes,Circo3!$A46,Import_BV,Circo3!$B46)</f>
        <v>11</v>
      </c>
      <c r="I46" s="32">
        <f>SUMIFS(Import_Exprimés,Import_Communes,Circo3!$A46,Import_BV,Circo3!$B46)</f>
        <v>540</v>
      </c>
      <c r="J46" s="34">
        <f ca="1">SUMIFS(OFFSET(Import!$A$2,0,J$2+2,236,1),OFFSET(Import!$A$2,0,J$2,236,1),Circo3!J$3,Import_Communes,Circo3!$A46,Import_BV,Circo3!$B46)</f>
        <v>251</v>
      </c>
      <c r="K46" s="35">
        <f t="shared" ca="1" si="1"/>
        <v>0.21921397379912663</v>
      </c>
      <c r="L46" s="36">
        <f t="shared" ca="1" si="2"/>
        <v>0.46481481481481479</v>
      </c>
      <c r="M46" s="34">
        <f ca="1">SUMIFS(OFFSET(Import!$A$2,0,M$2+2,236,1),OFFSET(Import!$A$2,0,M$2,236,1),Circo3!M$3,Import_Communes,Circo3!$A46,Import_BV,Circo3!$B46)</f>
        <v>289</v>
      </c>
      <c r="N46" s="35">
        <f t="shared" ca="1" si="3"/>
        <v>0.25240174672489085</v>
      </c>
      <c r="O46" s="36">
        <f t="shared" ca="1" si="4"/>
        <v>0.53518518518518521</v>
      </c>
    </row>
    <row r="47" spans="1:15" x14ac:dyDescent="0.2">
      <c r="A47" s="31" t="s">
        <v>70</v>
      </c>
      <c r="B47" s="32">
        <v>10</v>
      </c>
      <c r="C47" s="32">
        <f>SUMIFS(Import_Inscrits,Import_Communes,Circo3!$A47,Import_BV,Circo3!$B47)</f>
        <v>1236</v>
      </c>
      <c r="D47" s="32">
        <f>SUMIFS(Import_Abstention,Import_Communes,Circo3!$A47,Import_BV,Circo3!$B47)</f>
        <v>694</v>
      </c>
      <c r="E47" s="32">
        <f>SUMIFS(Import_Votants,Import_Communes,Circo3!$A47,Import_BV,Circo3!$B47)</f>
        <v>542</v>
      </c>
      <c r="F47" s="33">
        <f t="shared" si="9"/>
        <v>0.43851132686084143</v>
      </c>
      <c r="G47" s="32">
        <f>SUMIFS(Import_Blancs,Import_Communes,Circo3!$A47,Import_BV,Circo3!$B47)</f>
        <v>13</v>
      </c>
      <c r="H47" s="32">
        <f>SUMIFS(Imports_Nuls,Import_Communes,Circo3!$A47,Import_BV,Circo3!$B47)</f>
        <v>6</v>
      </c>
      <c r="I47" s="32">
        <f>SUMIFS(Import_Exprimés,Import_Communes,Circo3!$A47,Import_BV,Circo3!$B47)</f>
        <v>523</v>
      </c>
      <c r="J47" s="34">
        <f ca="1">SUMIFS(OFFSET(Import!$A$2,0,J$2+2,236,1),OFFSET(Import!$A$2,0,J$2,236,1),Circo3!J$3,Import_Communes,Circo3!$A47,Import_BV,Circo3!$B47)</f>
        <v>247</v>
      </c>
      <c r="K47" s="35">
        <f t="shared" ca="1" si="1"/>
        <v>0.19983818770226539</v>
      </c>
      <c r="L47" s="36">
        <f t="shared" ca="1" si="2"/>
        <v>0.47227533460803062</v>
      </c>
      <c r="M47" s="34">
        <f ca="1">SUMIFS(OFFSET(Import!$A$2,0,M$2+2,236,1),OFFSET(Import!$A$2,0,M$2,236,1),Circo3!M$3,Import_Communes,Circo3!$A47,Import_BV,Circo3!$B47)</f>
        <v>276</v>
      </c>
      <c r="N47" s="35">
        <f t="shared" ca="1" si="3"/>
        <v>0.22330097087378642</v>
      </c>
      <c r="O47" s="36">
        <f t="shared" ca="1" si="4"/>
        <v>0.52772466539196938</v>
      </c>
    </row>
    <row r="48" spans="1:15" x14ac:dyDescent="0.2">
      <c r="A48" s="31" t="s">
        <v>70</v>
      </c>
      <c r="B48" s="32">
        <v>11</v>
      </c>
      <c r="C48" s="32">
        <f>SUMIFS(Import_Inscrits,Import_Communes,Circo3!$A48,Import_BV,Circo3!$B48)</f>
        <v>1255</v>
      </c>
      <c r="D48" s="32">
        <f>SUMIFS(Import_Abstention,Import_Communes,Circo3!$A48,Import_BV,Circo3!$B48)</f>
        <v>775</v>
      </c>
      <c r="E48" s="32">
        <f>SUMIFS(Import_Votants,Import_Communes,Circo3!$A48,Import_BV,Circo3!$B48)</f>
        <v>480</v>
      </c>
      <c r="F48" s="33">
        <f t="shared" si="9"/>
        <v>0.38247011952191234</v>
      </c>
      <c r="G48" s="32">
        <f>SUMIFS(Import_Blancs,Import_Communes,Circo3!$A48,Import_BV,Circo3!$B48)</f>
        <v>22</v>
      </c>
      <c r="H48" s="32">
        <f>SUMIFS(Imports_Nuls,Import_Communes,Circo3!$A48,Import_BV,Circo3!$B48)</f>
        <v>13</v>
      </c>
      <c r="I48" s="32">
        <f>SUMIFS(Import_Exprimés,Import_Communes,Circo3!$A48,Import_BV,Circo3!$B48)</f>
        <v>445</v>
      </c>
      <c r="J48" s="34">
        <f ca="1">SUMIFS(OFFSET(Import!$A$2,0,J$2+2,236,1),OFFSET(Import!$A$2,0,J$2,236,1),Circo3!J$3,Import_Communes,Circo3!$A48,Import_BV,Circo3!$B48)</f>
        <v>276</v>
      </c>
      <c r="K48" s="35">
        <f t="shared" ca="1" si="1"/>
        <v>0.2199203187250996</v>
      </c>
      <c r="L48" s="36">
        <f t="shared" ca="1" si="2"/>
        <v>0.62022471910112364</v>
      </c>
      <c r="M48" s="34">
        <f ca="1">SUMIFS(OFFSET(Import!$A$2,0,M$2+2,236,1),OFFSET(Import!$A$2,0,M$2,236,1),Circo3!M$3,Import_Communes,Circo3!$A48,Import_BV,Circo3!$B48)</f>
        <v>169</v>
      </c>
      <c r="N48" s="35">
        <f t="shared" ca="1" si="3"/>
        <v>0.1346613545816733</v>
      </c>
      <c r="O48" s="36">
        <f t="shared" ca="1" si="4"/>
        <v>0.37977528089887641</v>
      </c>
    </row>
    <row r="49" spans="1:15" x14ac:dyDescent="0.2">
      <c r="A49" s="31" t="s">
        <v>70</v>
      </c>
      <c r="B49" s="32">
        <v>12</v>
      </c>
      <c r="C49" s="32">
        <f>SUMIFS(Import_Inscrits,Import_Communes,Circo3!$A49,Import_BV,Circo3!$B49)</f>
        <v>1212</v>
      </c>
      <c r="D49" s="32">
        <f>SUMIFS(Import_Abstention,Import_Communes,Circo3!$A49,Import_BV,Circo3!$B49)</f>
        <v>645</v>
      </c>
      <c r="E49" s="32">
        <f>SUMIFS(Import_Votants,Import_Communes,Circo3!$A49,Import_BV,Circo3!$B49)</f>
        <v>567</v>
      </c>
      <c r="F49" s="33">
        <f t="shared" si="9"/>
        <v>0.46782178217821785</v>
      </c>
      <c r="G49" s="32">
        <f>SUMIFS(Import_Blancs,Import_Communes,Circo3!$A49,Import_BV,Circo3!$B49)</f>
        <v>13</v>
      </c>
      <c r="H49" s="32">
        <f>SUMIFS(Imports_Nuls,Import_Communes,Circo3!$A49,Import_BV,Circo3!$B49)</f>
        <v>11</v>
      </c>
      <c r="I49" s="32">
        <f>SUMIFS(Import_Exprimés,Import_Communes,Circo3!$A49,Import_BV,Circo3!$B49)</f>
        <v>543</v>
      </c>
      <c r="J49" s="34">
        <f ca="1">SUMIFS(OFFSET(Import!$A$2,0,J$2+2,236,1),OFFSET(Import!$A$2,0,J$2,236,1),Circo3!J$3,Import_Communes,Circo3!$A49,Import_BV,Circo3!$B49)</f>
        <v>279</v>
      </c>
      <c r="K49" s="35">
        <f t="shared" ca="1" si="1"/>
        <v>0.23019801980198021</v>
      </c>
      <c r="L49" s="36">
        <f t="shared" ca="1" si="2"/>
        <v>0.51381215469613262</v>
      </c>
      <c r="M49" s="34">
        <f ca="1">SUMIFS(OFFSET(Import!$A$2,0,M$2+2,236,1),OFFSET(Import!$A$2,0,M$2,236,1),Circo3!M$3,Import_Communes,Circo3!$A49,Import_BV,Circo3!$B49)</f>
        <v>264</v>
      </c>
      <c r="N49" s="35">
        <f t="shared" ca="1" si="3"/>
        <v>0.21782178217821782</v>
      </c>
      <c r="O49" s="36">
        <f t="shared" ca="1" si="4"/>
        <v>0.48618784530386738</v>
      </c>
    </row>
    <row r="50" spans="1:15" x14ac:dyDescent="0.2">
      <c r="A50" s="31" t="s">
        <v>70</v>
      </c>
      <c r="B50" s="32">
        <v>13</v>
      </c>
      <c r="C50" s="32">
        <f>SUMIFS(Import_Inscrits,Import_Communes,Circo3!$A50,Import_BV,Circo3!$B50)</f>
        <v>1244</v>
      </c>
      <c r="D50" s="32">
        <f>SUMIFS(Import_Abstention,Import_Communes,Circo3!$A50,Import_BV,Circo3!$B50)</f>
        <v>713</v>
      </c>
      <c r="E50" s="32">
        <f>SUMIFS(Import_Votants,Import_Communes,Circo3!$A50,Import_BV,Circo3!$B50)</f>
        <v>531</v>
      </c>
      <c r="F50" s="33">
        <f t="shared" si="0"/>
        <v>0.42684887459807075</v>
      </c>
      <c r="G50" s="32">
        <f>SUMIFS(Import_Blancs,Import_Communes,Circo3!$A50,Import_BV,Circo3!$B50)</f>
        <v>21</v>
      </c>
      <c r="H50" s="32">
        <f>SUMIFS(Imports_Nuls,Import_Communes,Circo3!$A50,Import_BV,Circo3!$B50)</f>
        <v>10</v>
      </c>
      <c r="I50" s="32">
        <f>SUMIFS(Import_Exprimés,Import_Communes,Circo3!$A50,Import_BV,Circo3!$B50)</f>
        <v>500</v>
      </c>
      <c r="J50" s="34">
        <f ca="1">SUMIFS(OFFSET(Import!$A$2,0,J$2+2,236,1),OFFSET(Import!$A$2,0,J$2,236,1),Circo3!J$3,Import_Communes,Circo3!$A50,Import_BV,Circo3!$B50)</f>
        <v>252</v>
      </c>
      <c r="K50" s="35">
        <f t="shared" ca="1" si="1"/>
        <v>0.20257234726688103</v>
      </c>
      <c r="L50" s="36">
        <f t="shared" ca="1" si="2"/>
        <v>0.504</v>
      </c>
      <c r="M50" s="34">
        <f ca="1">SUMIFS(OFFSET(Import!$A$2,0,M$2+2,236,1),OFFSET(Import!$A$2,0,M$2,236,1),Circo3!M$3,Import_Communes,Circo3!$A50,Import_BV,Circo3!$B50)</f>
        <v>248</v>
      </c>
      <c r="N50" s="35">
        <f t="shared" ca="1" si="3"/>
        <v>0.19935691318327975</v>
      </c>
      <c r="O50" s="36">
        <f t="shared" ca="1" si="4"/>
        <v>0.496</v>
      </c>
    </row>
    <row r="51" spans="1:15" x14ac:dyDescent="0.2">
      <c r="A51" s="31" t="s">
        <v>70</v>
      </c>
      <c r="B51" s="32">
        <v>14</v>
      </c>
      <c r="C51" s="32">
        <f>SUMIFS(Import_Inscrits,Import_Communes,Circo3!$A51,Import_BV,Circo3!$B51)</f>
        <v>1304</v>
      </c>
      <c r="D51" s="32">
        <f>SUMIFS(Import_Abstention,Import_Communes,Circo3!$A51,Import_BV,Circo3!$B51)</f>
        <v>776</v>
      </c>
      <c r="E51" s="32">
        <f>SUMIFS(Import_Votants,Import_Communes,Circo3!$A51,Import_BV,Circo3!$B51)</f>
        <v>528</v>
      </c>
      <c r="F51" s="33">
        <f t="shared" si="0"/>
        <v>0.40490797546012269</v>
      </c>
      <c r="G51" s="32">
        <f>SUMIFS(Import_Blancs,Import_Communes,Circo3!$A51,Import_BV,Circo3!$B51)</f>
        <v>12</v>
      </c>
      <c r="H51" s="32">
        <f>SUMIFS(Imports_Nuls,Import_Communes,Circo3!$A51,Import_BV,Circo3!$B51)</f>
        <v>5</v>
      </c>
      <c r="I51" s="32">
        <f>SUMIFS(Import_Exprimés,Import_Communes,Circo3!$A51,Import_BV,Circo3!$B51)</f>
        <v>511</v>
      </c>
      <c r="J51" s="34">
        <f ca="1">SUMIFS(OFFSET(Import!$A$2,0,J$2+2,236,1),OFFSET(Import!$A$2,0,J$2,236,1),Circo3!J$3,Import_Communes,Circo3!$A51,Import_BV,Circo3!$B51)</f>
        <v>271</v>
      </c>
      <c r="K51" s="35">
        <f t="shared" ca="1" si="1"/>
        <v>0.20782208588957055</v>
      </c>
      <c r="L51" s="36">
        <f t="shared" ca="1" si="2"/>
        <v>0.53033268101761255</v>
      </c>
      <c r="M51" s="34">
        <f ca="1">SUMIFS(OFFSET(Import!$A$2,0,M$2+2,236,1),OFFSET(Import!$A$2,0,M$2,236,1),Circo3!M$3,Import_Communes,Circo3!$A51,Import_BV,Circo3!$B51)</f>
        <v>240</v>
      </c>
      <c r="N51" s="35">
        <f t="shared" ca="1" si="3"/>
        <v>0.18404907975460122</v>
      </c>
      <c r="O51" s="36">
        <f t="shared" ca="1" si="4"/>
        <v>0.46966731898238745</v>
      </c>
    </row>
    <row r="52" spans="1:15" x14ac:dyDescent="0.2">
      <c r="A52" s="31" t="s">
        <v>70</v>
      </c>
      <c r="B52" s="32">
        <v>15</v>
      </c>
      <c r="C52" s="32">
        <f>SUMIFS(Import_Inscrits,Import_Communes,Circo3!$A52,Import_BV,Circo3!$B52)</f>
        <v>1167</v>
      </c>
      <c r="D52" s="32">
        <f>SUMIFS(Import_Abstention,Import_Communes,Circo3!$A52,Import_BV,Circo3!$B52)</f>
        <v>689</v>
      </c>
      <c r="E52" s="32">
        <f>SUMIFS(Import_Votants,Import_Communes,Circo3!$A52,Import_BV,Circo3!$B52)</f>
        <v>478</v>
      </c>
      <c r="F52" s="33">
        <f t="shared" si="0"/>
        <v>0.40959725792630675</v>
      </c>
      <c r="G52" s="32">
        <f>SUMIFS(Import_Blancs,Import_Communes,Circo3!$A52,Import_BV,Circo3!$B52)</f>
        <v>16</v>
      </c>
      <c r="H52" s="32">
        <f>SUMIFS(Imports_Nuls,Import_Communes,Circo3!$A52,Import_BV,Circo3!$B52)</f>
        <v>3</v>
      </c>
      <c r="I52" s="32">
        <f>SUMIFS(Import_Exprimés,Import_Communes,Circo3!$A52,Import_BV,Circo3!$B52)</f>
        <v>459</v>
      </c>
      <c r="J52" s="34">
        <f ca="1">SUMIFS(OFFSET(Import!$A$2,0,J$2+2,236,1),OFFSET(Import!$A$2,0,J$2,236,1),Circo3!J$3,Import_Communes,Circo3!$A52,Import_BV,Circo3!$B52)</f>
        <v>313</v>
      </c>
      <c r="K52" s="35">
        <f t="shared" ca="1" si="1"/>
        <v>0.26820908311910885</v>
      </c>
      <c r="L52" s="36">
        <f t="shared" ca="1" si="2"/>
        <v>0.68191721132897598</v>
      </c>
      <c r="M52" s="34">
        <f ca="1">SUMIFS(OFFSET(Import!$A$2,0,M$2+2,236,1),OFFSET(Import!$A$2,0,M$2,236,1),Circo3!M$3,Import_Communes,Circo3!$A52,Import_BV,Circo3!$B52)</f>
        <v>146</v>
      </c>
      <c r="N52" s="35">
        <f t="shared" ca="1" si="3"/>
        <v>0.12510711225364182</v>
      </c>
      <c r="O52" s="36">
        <f t="shared" ca="1" si="4"/>
        <v>0.31808278867102396</v>
      </c>
    </row>
    <row r="53" spans="1:15" s="224" customFormat="1" x14ac:dyDescent="0.2">
      <c r="A53" s="206" t="s">
        <v>152</v>
      </c>
      <c r="B53" s="207"/>
      <c r="C53" s="207">
        <f t="shared" ref="C53:M53" si="10">SUM(C54:C61)</f>
        <v>4246</v>
      </c>
      <c r="D53" s="207">
        <f t="shared" si="10"/>
        <v>1532</v>
      </c>
      <c r="E53" s="207">
        <f t="shared" si="10"/>
        <v>2714</v>
      </c>
      <c r="F53" s="208">
        <f>E53/C53</f>
        <v>0.63918982571832317</v>
      </c>
      <c r="G53" s="207">
        <f t="shared" si="10"/>
        <v>45</v>
      </c>
      <c r="H53" s="207">
        <f t="shared" si="10"/>
        <v>52</v>
      </c>
      <c r="I53" s="207">
        <f t="shared" si="10"/>
        <v>2617</v>
      </c>
      <c r="J53" s="206">
        <f t="shared" ca="1" si="10"/>
        <v>1001</v>
      </c>
      <c r="K53" s="208">
        <f t="shared" ca="1" si="1"/>
        <v>0.23575129533678757</v>
      </c>
      <c r="L53" s="209">
        <f t="shared" ca="1" si="2"/>
        <v>0.38249904470768054</v>
      </c>
      <c r="M53" s="206">
        <f t="shared" ca="1" si="10"/>
        <v>1616</v>
      </c>
      <c r="N53" s="208">
        <f t="shared" ca="1" si="3"/>
        <v>0.3805934997644842</v>
      </c>
      <c r="O53" s="209">
        <f t="shared" ca="1" si="4"/>
        <v>0.61750095529231941</v>
      </c>
    </row>
    <row r="54" spans="1:15" x14ac:dyDescent="0.2">
      <c r="A54" s="31" t="s">
        <v>77</v>
      </c>
      <c r="B54" s="32">
        <v>1</v>
      </c>
      <c r="C54" s="32">
        <f>SUMIFS(Import_Inscrits,Import_Communes,Circo3!$A54,Import_BV,Circo3!$B54)</f>
        <v>1091</v>
      </c>
      <c r="D54" s="32">
        <f>SUMIFS(Import_Abstention,Import_Communes,Circo3!$A54,Import_BV,Circo3!$B54)</f>
        <v>349</v>
      </c>
      <c r="E54" s="32">
        <f>SUMIFS(Import_Votants,Import_Communes,Circo3!$A54,Import_BV,Circo3!$B54)</f>
        <v>742</v>
      </c>
      <c r="F54" s="33">
        <f t="shared" si="0"/>
        <v>0.68010999083409718</v>
      </c>
      <c r="G54" s="32">
        <f>SUMIFS(Import_Blancs,Import_Communes,Circo3!$A54,Import_BV,Circo3!$B54)</f>
        <v>6</v>
      </c>
      <c r="H54" s="32">
        <f>SUMIFS(Imports_Nuls,Import_Communes,Circo3!$A54,Import_BV,Circo3!$B54)</f>
        <v>13</v>
      </c>
      <c r="I54" s="32">
        <f>SUMIFS(Import_Exprimés,Import_Communes,Circo3!$A54,Import_BV,Circo3!$B54)</f>
        <v>723</v>
      </c>
      <c r="J54" s="34">
        <f ca="1">SUMIFS(OFFSET(Import!$A$2,0,J$2+2,236,1),OFFSET(Import!$A$2,0,J$2,236,1),Circo3!J$3,Import_Communes,Circo3!$A54,Import_BV,Circo3!$B54)</f>
        <v>308</v>
      </c>
      <c r="K54" s="35">
        <f t="shared" ca="1" si="1"/>
        <v>0.28230980751604035</v>
      </c>
      <c r="L54" s="36">
        <f t="shared" ca="1" si="2"/>
        <v>0.42600276625172889</v>
      </c>
      <c r="M54" s="34">
        <f ca="1">SUMIFS(OFFSET(Import!$A$2,0,M$2+2,236,1),OFFSET(Import!$A$2,0,M$2,236,1),Circo3!M$3,Import_Communes,Circo3!$A54,Import_BV,Circo3!$B54)</f>
        <v>415</v>
      </c>
      <c r="N54" s="35">
        <f t="shared" ca="1" si="3"/>
        <v>0.38038496791934007</v>
      </c>
      <c r="O54" s="36">
        <f t="shared" ca="1" si="4"/>
        <v>0.57399723374827105</v>
      </c>
    </row>
    <row r="55" spans="1:15" x14ac:dyDescent="0.2">
      <c r="A55" s="31" t="s">
        <v>77</v>
      </c>
      <c r="B55" s="32">
        <v>2</v>
      </c>
      <c r="C55" s="32">
        <f>SUMIFS(Import_Inscrits,Import_Communes,Circo3!$A55,Import_BV,Circo3!$B55)</f>
        <v>513</v>
      </c>
      <c r="D55" s="32">
        <f>SUMIFS(Import_Abstention,Import_Communes,Circo3!$A55,Import_BV,Circo3!$B55)</f>
        <v>219</v>
      </c>
      <c r="E55" s="32">
        <f>SUMIFS(Import_Votants,Import_Communes,Circo3!$A55,Import_BV,Circo3!$B55)</f>
        <v>294</v>
      </c>
      <c r="F55" s="33">
        <f t="shared" ref="F55:F59" si="11">E55/C55</f>
        <v>0.57309941520467833</v>
      </c>
      <c r="G55" s="32">
        <f>SUMIFS(Import_Blancs,Import_Communes,Circo3!$A55,Import_BV,Circo3!$B55)</f>
        <v>4</v>
      </c>
      <c r="H55" s="32">
        <f>SUMIFS(Imports_Nuls,Import_Communes,Circo3!$A55,Import_BV,Circo3!$B55)</f>
        <v>10</v>
      </c>
      <c r="I55" s="32">
        <f>SUMIFS(Import_Exprimés,Import_Communes,Circo3!$A55,Import_BV,Circo3!$B55)</f>
        <v>280</v>
      </c>
      <c r="J55" s="34">
        <f ca="1">SUMIFS(OFFSET(Import!$A$2,0,J$2+2,236,1),OFFSET(Import!$A$2,0,J$2,236,1),Circo3!J$3,Import_Communes,Circo3!$A55,Import_BV,Circo3!$B55)</f>
        <v>83</v>
      </c>
      <c r="K55" s="35">
        <f t="shared" ca="1" si="1"/>
        <v>0.1617933723196881</v>
      </c>
      <c r="L55" s="36">
        <f t="shared" ca="1" si="2"/>
        <v>0.29642857142857143</v>
      </c>
      <c r="M55" s="34">
        <f ca="1">SUMIFS(OFFSET(Import!$A$2,0,M$2+2,236,1),OFFSET(Import!$A$2,0,M$2,236,1),Circo3!M$3,Import_Communes,Circo3!$A55,Import_BV,Circo3!$B55)</f>
        <v>197</v>
      </c>
      <c r="N55" s="35">
        <f t="shared" ca="1" si="3"/>
        <v>0.38401559454191031</v>
      </c>
      <c r="O55" s="36">
        <f t="shared" ca="1" si="4"/>
        <v>0.70357142857142863</v>
      </c>
    </row>
    <row r="56" spans="1:15" x14ac:dyDescent="0.2">
      <c r="A56" s="31" t="s">
        <v>77</v>
      </c>
      <c r="B56" s="32">
        <v>3</v>
      </c>
      <c r="C56" s="32">
        <f>SUMIFS(Import_Inscrits,Import_Communes,Circo3!$A56,Import_BV,Circo3!$B56)</f>
        <v>466</v>
      </c>
      <c r="D56" s="32">
        <f>SUMIFS(Import_Abstention,Import_Communes,Circo3!$A56,Import_BV,Circo3!$B56)</f>
        <v>205</v>
      </c>
      <c r="E56" s="32">
        <f>SUMIFS(Import_Votants,Import_Communes,Circo3!$A56,Import_BV,Circo3!$B56)</f>
        <v>261</v>
      </c>
      <c r="F56" s="33">
        <f t="shared" si="11"/>
        <v>0.56008583690987124</v>
      </c>
      <c r="G56" s="32">
        <f>SUMIFS(Import_Blancs,Import_Communes,Circo3!$A56,Import_BV,Circo3!$B56)</f>
        <v>4</v>
      </c>
      <c r="H56" s="32">
        <f>SUMIFS(Imports_Nuls,Import_Communes,Circo3!$A56,Import_BV,Circo3!$B56)</f>
        <v>1</v>
      </c>
      <c r="I56" s="32">
        <f>SUMIFS(Import_Exprimés,Import_Communes,Circo3!$A56,Import_BV,Circo3!$B56)</f>
        <v>256</v>
      </c>
      <c r="J56" s="34">
        <f ca="1">SUMIFS(OFFSET(Import!$A$2,0,J$2+2,236,1),OFFSET(Import!$A$2,0,J$2,236,1),Circo3!J$3,Import_Communes,Circo3!$A56,Import_BV,Circo3!$B56)</f>
        <v>108</v>
      </c>
      <c r="K56" s="35">
        <f t="shared" ca="1" si="1"/>
        <v>0.23175965665236051</v>
      </c>
      <c r="L56" s="36">
        <f t="shared" ca="1" si="2"/>
        <v>0.421875</v>
      </c>
      <c r="M56" s="34">
        <f ca="1">SUMIFS(OFFSET(Import!$A$2,0,M$2+2,236,1),OFFSET(Import!$A$2,0,M$2,236,1),Circo3!M$3,Import_Communes,Circo3!$A56,Import_BV,Circo3!$B56)</f>
        <v>148</v>
      </c>
      <c r="N56" s="35">
        <f t="shared" ca="1" si="3"/>
        <v>0.31759656652360513</v>
      </c>
      <c r="O56" s="36">
        <f t="shared" ca="1" si="4"/>
        <v>0.578125</v>
      </c>
    </row>
    <row r="57" spans="1:15" x14ac:dyDescent="0.2">
      <c r="A57" s="31" t="s">
        <v>77</v>
      </c>
      <c r="B57" s="32">
        <v>4</v>
      </c>
      <c r="C57" s="32">
        <f>SUMIFS(Import_Inscrits,Import_Communes,Circo3!$A57,Import_BV,Circo3!$B57)</f>
        <v>461</v>
      </c>
      <c r="D57" s="32">
        <f>SUMIFS(Import_Abstention,Import_Communes,Circo3!$A57,Import_BV,Circo3!$B57)</f>
        <v>215</v>
      </c>
      <c r="E57" s="32">
        <f>SUMIFS(Import_Votants,Import_Communes,Circo3!$A57,Import_BV,Circo3!$B57)</f>
        <v>246</v>
      </c>
      <c r="F57" s="33">
        <f t="shared" si="11"/>
        <v>0.53362255965292837</v>
      </c>
      <c r="G57" s="32">
        <f>SUMIFS(Import_Blancs,Import_Communes,Circo3!$A57,Import_BV,Circo3!$B57)</f>
        <v>3</v>
      </c>
      <c r="H57" s="32">
        <f>SUMIFS(Imports_Nuls,Import_Communes,Circo3!$A57,Import_BV,Circo3!$B57)</f>
        <v>1</v>
      </c>
      <c r="I57" s="32">
        <f>SUMIFS(Import_Exprimés,Import_Communes,Circo3!$A57,Import_BV,Circo3!$B57)</f>
        <v>242</v>
      </c>
      <c r="J57" s="34">
        <f ca="1">SUMIFS(OFFSET(Import!$A$2,0,J$2+2,236,1),OFFSET(Import!$A$2,0,J$2,236,1),Circo3!J$3,Import_Communes,Circo3!$A57,Import_BV,Circo3!$B57)</f>
        <v>98</v>
      </c>
      <c r="K57" s="35">
        <f t="shared" ca="1" si="1"/>
        <v>0.21258134490238612</v>
      </c>
      <c r="L57" s="36">
        <f t="shared" ca="1" si="2"/>
        <v>0.4049586776859504</v>
      </c>
      <c r="M57" s="34">
        <f ca="1">SUMIFS(OFFSET(Import!$A$2,0,M$2+2,236,1),OFFSET(Import!$A$2,0,M$2,236,1),Circo3!M$3,Import_Communes,Circo3!$A57,Import_BV,Circo3!$B57)</f>
        <v>144</v>
      </c>
      <c r="N57" s="35">
        <f t="shared" ca="1" si="3"/>
        <v>0.31236442516268981</v>
      </c>
      <c r="O57" s="36">
        <f t="shared" ca="1" si="4"/>
        <v>0.5950413223140496</v>
      </c>
    </row>
    <row r="58" spans="1:15" x14ac:dyDescent="0.2">
      <c r="A58" s="31" t="s">
        <v>77</v>
      </c>
      <c r="B58" s="32">
        <v>5</v>
      </c>
      <c r="C58" s="32">
        <f>SUMIFS(Import_Inscrits,Import_Communes,Circo3!$A58,Import_BV,Circo3!$B58)</f>
        <v>425</v>
      </c>
      <c r="D58" s="32">
        <f>SUMIFS(Import_Abstention,Import_Communes,Circo3!$A58,Import_BV,Circo3!$B58)</f>
        <v>186</v>
      </c>
      <c r="E58" s="32">
        <f>SUMIFS(Import_Votants,Import_Communes,Circo3!$A58,Import_BV,Circo3!$B58)</f>
        <v>239</v>
      </c>
      <c r="F58" s="33">
        <f t="shared" si="11"/>
        <v>0.56235294117647061</v>
      </c>
      <c r="G58" s="32">
        <f>SUMIFS(Import_Blancs,Import_Communes,Circo3!$A58,Import_BV,Circo3!$B58)</f>
        <v>1</v>
      </c>
      <c r="H58" s="32">
        <f>SUMIFS(Imports_Nuls,Import_Communes,Circo3!$A58,Import_BV,Circo3!$B58)</f>
        <v>2</v>
      </c>
      <c r="I58" s="32">
        <f>SUMIFS(Import_Exprimés,Import_Communes,Circo3!$A58,Import_BV,Circo3!$B58)</f>
        <v>236</v>
      </c>
      <c r="J58" s="34">
        <f ca="1">SUMIFS(OFFSET(Import!$A$2,0,J$2+2,236,1),OFFSET(Import!$A$2,0,J$2,236,1),Circo3!J$3,Import_Communes,Circo3!$A58,Import_BV,Circo3!$B58)</f>
        <v>78</v>
      </c>
      <c r="K58" s="35">
        <f t="shared" ca="1" si="1"/>
        <v>0.18352941176470589</v>
      </c>
      <c r="L58" s="36">
        <f t="shared" ca="1" si="2"/>
        <v>0.33050847457627119</v>
      </c>
      <c r="M58" s="34">
        <f ca="1">SUMIFS(OFFSET(Import!$A$2,0,M$2+2,236,1),OFFSET(Import!$A$2,0,M$2,236,1),Circo3!M$3,Import_Communes,Circo3!$A58,Import_BV,Circo3!$B58)</f>
        <v>158</v>
      </c>
      <c r="N58" s="35">
        <f t="shared" ca="1" si="3"/>
        <v>0.37176470588235294</v>
      </c>
      <c r="O58" s="36">
        <f t="shared" ca="1" si="4"/>
        <v>0.66949152542372881</v>
      </c>
    </row>
    <row r="59" spans="1:15" x14ac:dyDescent="0.2">
      <c r="A59" s="31" t="s">
        <v>77</v>
      </c>
      <c r="B59" s="32">
        <v>6</v>
      </c>
      <c r="C59" s="32">
        <f>SUMIFS(Import_Inscrits,Import_Communes,Circo3!$A59,Import_BV,Circo3!$B59)</f>
        <v>440</v>
      </c>
      <c r="D59" s="32">
        <f>SUMIFS(Import_Abstention,Import_Communes,Circo3!$A59,Import_BV,Circo3!$B59)</f>
        <v>0</v>
      </c>
      <c r="E59" s="32">
        <f>SUMIFS(Import_Votants,Import_Communes,Circo3!$A59,Import_BV,Circo3!$B59)</f>
        <v>440</v>
      </c>
      <c r="F59" s="33">
        <f t="shared" si="11"/>
        <v>1</v>
      </c>
      <c r="G59" s="32">
        <f>SUMIFS(Import_Blancs,Import_Communes,Circo3!$A59,Import_BV,Circo3!$B59)</f>
        <v>21</v>
      </c>
      <c r="H59" s="32">
        <f>SUMIFS(Imports_Nuls,Import_Communes,Circo3!$A59,Import_BV,Circo3!$B59)</f>
        <v>21</v>
      </c>
      <c r="I59" s="32">
        <f>SUMIFS(Import_Exprimés,Import_Communes,Circo3!$A59,Import_BV,Circo3!$B59)</f>
        <v>398</v>
      </c>
      <c r="J59" s="34">
        <f ca="1">SUMIFS(OFFSET(Import!$A$2,0,J$2+2,236,1),OFFSET(Import!$A$2,0,J$2,236,1),Circo3!J$3,Import_Communes,Circo3!$A59,Import_BV,Circo3!$B59)</f>
        <v>166</v>
      </c>
      <c r="K59" s="35">
        <f t="shared" ca="1" si="1"/>
        <v>0.37727272727272726</v>
      </c>
      <c r="L59" s="36">
        <f t="shared" ca="1" si="2"/>
        <v>0.41708542713567837</v>
      </c>
      <c r="M59" s="34">
        <f ca="1">SUMIFS(OFFSET(Import!$A$2,0,M$2+2,236,1),OFFSET(Import!$A$2,0,M$2,236,1),Circo3!M$3,Import_Communes,Circo3!$A59,Import_BV,Circo3!$B59)</f>
        <v>232</v>
      </c>
      <c r="N59" s="35">
        <f t="shared" ca="1" si="3"/>
        <v>0.52727272727272723</v>
      </c>
      <c r="O59" s="36">
        <f t="shared" ca="1" si="4"/>
        <v>0.58291457286432158</v>
      </c>
    </row>
    <row r="60" spans="1:15" x14ac:dyDescent="0.2">
      <c r="A60" s="31" t="s">
        <v>77</v>
      </c>
      <c r="B60" s="32">
        <v>7</v>
      </c>
      <c r="C60" s="32">
        <f>SUMIFS(Import_Inscrits,Import_Communes,Circo3!$A60,Import_BV,Circo3!$B60)</f>
        <v>474</v>
      </c>
      <c r="D60" s="32">
        <f>SUMIFS(Import_Abstention,Import_Communes,Circo3!$A60,Import_BV,Circo3!$B60)</f>
        <v>216</v>
      </c>
      <c r="E60" s="32">
        <f>SUMIFS(Import_Votants,Import_Communes,Circo3!$A60,Import_BV,Circo3!$B60)</f>
        <v>258</v>
      </c>
      <c r="F60" s="33">
        <f t="shared" si="0"/>
        <v>0.54430379746835444</v>
      </c>
      <c r="G60" s="32">
        <f>SUMIFS(Import_Blancs,Import_Communes,Circo3!$A60,Import_BV,Circo3!$B60)</f>
        <v>3</v>
      </c>
      <c r="H60" s="32">
        <f>SUMIFS(Imports_Nuls,Import_Communes,Circo3!$A60,Import_BV,Circo3!$B60)</f>
        <v>1</v>
      </c>
      <c r="I60" s="32">
        <f>SUMIFS(Import_Exprimés,Import_Communes,Circo3!$A60,Import_BV,Circo3!$B60)</f>
        <v>254</v>
      </c>
      <c r="J60" s="34">
        <f ca="1">SUMIFS(OFFSET(Import!$A$2,0,J$2+2,236,1),OFFSET(Import!$A$2,0,J$2,236,1),Circo3!J$3,Import_Communes,Circo3!$A60,Import_BV,Circo3!$B60)</f>
        <v>84</v>
      </c>
      <c r="K60" s="35">
        <f t="shared" ca="1" si="1"/>
        <v>0.17721518987341772</v>
      </c>
      <c r="L60" s="36">
        <f t="shared" ca="1" si="2"/>
        <v>0.33070866141732286</v>
      </c>
      <c r="M60" s="34">
        <f ca="1">SUMIFS(OFFSET(Import!$A$2,0,M$2+2,236,1),OFFSET(Import!$A$2,0,M$2,236,1),Circo3!M$3,Import_Communes,Circo3!$A60,Import_BV,Circo3!$B60)</f>
        <v>170</v>
      </c>
      <c r="N60" s="35">
        <f t="shared" ca="1" si="3"/>
        <v>0.35864978902953587</v>
      </c>
      <c r="O60" s="36">
        <f t="shared" ca="1" si="4"/>
        <v>0.6692913385826772</v>
      </c>
    </row>
    <row r="61" spans="1:15" x14ac:dyDescent="0.2">
      <c r="A61" s="31" t="s">
        <v>77</v>
      </c>
      <c r="B61" s="32">
        <v>8</v>
      </c>
      <c r="C61" s="32">
        <f>SUMIFS(Import_Inscrits,Import_Communes,Circo3!$A61,Import_BV,Circo3!$B61)</f>
        <v>376</v>
      </c>
      <c r="D61" s="32">
        <f>SUMIFS(Import_Abstention,Import_Communes,Circo3!$A61,Import_BV,Circo3!$B61)</f>
        <v>142</v>
      </c>
      <c r="E61" s="32">
        <f>SUMIFS(Import_Votants,Import_Communes,Circo3!$A61,Import_BV,Circo3!$B61)</f>
        <v>234</v>
      </c>
      <c r="F61" s="33">
        <f t="shared" si="0"/>
        <v>0.62234042553191493</v>
      </c>
      <c r="G61" s="32">
        <f>SUMIFS(Import_Blancs,Import_Communes,Circo3!$A61,Import_BV,Circo3!$B61)</f>
        <v>3</v>
      </c>
      <c r="H61" s="32">
        <f>SUMIFS(Imports_Nuls,Import_Communes,Circo3!$A61,Import_BV,Circo3!$B61)</f>
        <v>3</v>
      </c>
      <c r="I61" s="32">
        <f>SUMIFS(Import_Exprimés,Import_Communes,Circo3!$A61,Import_BV,Circo3!$B61)</f>
        <v>228</v>
      </c>
      <c r="J61" s="34">
        <f ca="1">SUMIFS(OFFSET(Import!$A$2,0,J$2+2,236,1),OFFSET(Import!$A$2,0,J$2,236,1),Circo3!J$3,Import_Communes,Circo3!$A61,Import_BV,Circo3!$B61)</f>
        <v>76</v>
      </c>
      <c r="K61" s="35">
        <f t="shared" ca="1" si="1"/>
        <v>0.20212765957446807</v>
      </c>
      <c r="L61" s="36">
        <f t="shared" ca="1" si="2"/>
        <v>0.33333333333333331</v>
      </c>
      <c r="M61" s="34">
        <f ca="1">SUMIFS(OFFSET(Import!$A$2,0,M$2+2,236,1),OFFSET(Import!$A$2,0,M$2,236,1),Circo3!M$3,Import_Communes,Circo3!$A61,Import_BV,Circo3!$B61)</f>
        <v>152</v>
      </c>
      <c r="N61" s="35">
        <f t="shared" ca="1" si="3"/>
        <v>0.40425531914893614</v>
      </c>
      <c r="O61" s="36">
        <f t="shared" ca="1" si="4"/>
        <v>0.66666666666666663</v>
      </c>
    </row>
    <row r="62" spans="1:15" s="224" customFormat="1" x14ac:dyDescent="0.2">
      <c r="A62" s="206" t="s">
        <v>153</v>
      </c>
      <c r="B62" s="207"/>
      <c r="C62" s="207">
        <f>SUM(C63:C66)</f>
        <v>3853</v>
      </c>
      <c r="D62" s="207">
        <f t="shared" ref="D62:E62" si="12">SUM(D63:D66)</f>
        <v>1603</v>
      </c>
      <c r="E62" s="207">
        <f t="shared" si="12"/>
        <v>2250</v>
      </c>
      <c r="F62" s="208">
        <f>E62/C62</f>
        <v>0.58396055022060733</v>
      </c>
      <c r="G62" s="207">
        <f t="shared" ref="G62:J62" si="13">SUM(G63:G66)</f>
        <v>44</v>
      </c>
      <c r="H62" s="207">
        <f t="shared" si="13"/>
        <v>45</v>
      </c>
      <c r="I62" s="207">
        <f t="shared" si="13"/>
        <v>2161</v>
      </c>
      <c r="J62" s="206">
        <f t="shared" ca="1" si="13"/>
        <v>1016</v>
      </c>
      <c r="K62" s="208">
        <f t="shared" ca="1" si="1"/>
        <v>0.26369063067739423</v>
      </c>
      <c r="L62" s="209">
        <f t="shared" ca="1" si="2"/>
        <v>0.47015270708005552</v>
      </c>
      <c r="M62" s="206">
        <f t="shared" ref="M62" ca="1" si="14">SUM(M63:M66)</f>
        <v>1145</v>
      </c>
      <c r="N62" s="208">
        <f t="shared" ca="1" si="3"/>
        <v>0.29717103555670904</v>
      </c>
      <c r="O62" s="209">
        <f t="shared" ca="1" si="4"/>
        <v>0.52984729291994448</v>
      </c>
    </row>
    <row r="63" spans="1:15" x14ac:dyDescent="0.2">
      <c r="A63" s="31" t="s">
        <v>82</v>
      </c>
      <c r="B63" s="32">
        <v>1</v>
      </c>
      <c r="C63" s="32">
        <f>SUMIFS(Import_Inscrits,Import_Communes,Circo3!$A63,Import_BV,Circo3!$B63)</f>
        <v>1284</v>
      </c>
      <c r="D63" s="32">
        <f>SUMIFS(Import_Abstention,Import_Communes,Circo3!$A63,Import_BV,Circo3!$B63)</f>
        <v>603</v>
      </c>
      <c r="E63" s="32">
        <f>SUMIFS(Import_Votants,Import_Communes,Circo3!$A63,Import_BV,Circo3!$B63)</f>
        <v>681</v>
      </c>
      <c r="F63" s="33">
        <f t="shared" si="0"/>
        <v>0.53037383177570097</v>
      </c>
      <c r="G63" s="32">
        <f>SUMIFS(Import_Blancs,Import_Communes,Circo3!$A63,Import_BV,Circo3!$B63)</f>
        <v>18</v>
      </c>
      <c r="H63" s="32">
        <f>SUMIFS(Imports_Nuls,Import_Communes,Circo3!$A63,Import_BV,Circo3!$B63)</f>
        <v>12</v>
      </c>
      <c r="I63" s="32">
        <f>SUMIFS(Import_Exprimés,Import_Communes,Circo3!$A63,Import_BV,Circo3!$B63)</f>
        <v>651</v>
      </c>
      <c r="J63" s="34">
        <f ca="1">SUMIFS(OFFSET(Import!$A$2,0,J$2+2,236,1),OFFSET(Import!$A$2,0,J$2,236,1),Circo3!J$3,Import_Communes,Circo3!$A63,Import_BV,Circo3!$B63)</f>
        <v>345</v>
      </c>
      <c r="K63" s="35">
        <f t="shared" ca="1" si="1"/>
        <v>0.26869158878504673</v>
      </c>
      <c r="L63" s="36">
        <f t="shared" ca="1" si="2"/>
        <v>0.52995391705069128</v>
      </c>
      <c r="M63" s="34">
        <f ca="1">SUMIFS(OFFSET(Import!$A$2,0,M$2+2,236,1),OFFSET(Import!$A$2,0,M$2,236,1),Circo3!M$3,Import_Communes,Circo3!$A63,Import_BV,Circo3!$B63)</f>
        <v>306</v>
      </c>
      <c r="N63" s="35">
        <f t="shared" ca="1" si="3"/>
        <v>0.23831775700934579</v>
      </c>
      <c r="O63" s="36">
        <f t="shared" ca="1" si="4"/>
        <v>0.47004608294930877</v>
      </c>
    </row>
    <row r="64" spans="1:15" x14ac:dyDescent="0.2">
      <c r="A64" s="31" t="s">
        <v>82</v>
      </c>
      <c r="B64" s="32">
        <v>2</v>
      </c>
      <c r="C64" s="32">
        <f>SUMIFS(Import_Inscrits,Import_Communes,Circo3!$A64,Import_BV,Circo3!$B64)</f>
        <v>1318</v>
      </c>
      <c r="D64" s="32">
        <f>SUMIFS(Import_Abstention,Import_Communes,Circo3!$A64,Import_BV,Circo3!$B64)</f>
        <v>525</v>
      </c>
      <c r="E64" s="32">
        <f>SUMIFS(Import_Votants,Import_Communes,Circo3!$A64,Import_BV,Circo3!$B64)</f>
        <v>793</v>
      </c>
      <c r="F64" s="33">
        <f t="shared" ref="F64" si="15">E64/C64</f>
        <v>0.60166919575113809</v>
      </c>
      <c r="G64" s="32">
        <f>SUMIFS(Import_Blancs,Import_Communes,Circo3!$A64,Import_BV,Circo3!$B64)</f>
        <v>6</v>
      </c>
      <c r="H64" s="32">
        <f>SUMIFS(Imports_Nuls,Import_Communes,Circo3!$A64,Import_BV,Circo3!$B64)</f>
        <v>16</v>
      </c>
      <c r="I64" s="32">
        <f>SUMIFS(Import_Exprimés,Import_Communes,Circo3!$A64,Import_BV,Circo3!$B64)</f>
        <v>771</v>
      </c>
      <c r="J64" s="34">
        <f ca="1">SUMIFS(OFFSET(Import!$A$2,0,J$2+2,236,1),OFFSET(Import!$A$2,0,J$2,236,1),Circo3!J$3,Import_Communes,Circo3!$A64,Import_BV,Circo3!$B64)</f>
        <v>343</v>
      </c>
      <c r="K64" s="35">
        <f t="shared" ca="1" si="1"/>
        <v>0.26024279210925644</v>
      </c>
      <c r="L64" s="36">
        <f t="shared" ca="1" si="2"/>
        <v>0.44487678339818415</v>
      </c>
      <c r="M64" s="34">
        <f ca="1">SUMIFS(OFFSET(Import!$A$2,0,M$2+2,236,1),OFFSET(Import!$A$2,0,M$2,236,1),Circo3!M$3,Import_Communes,Circo3!$A64,Import_BV,Circo3!$B64)</f>
        <v>428</v>
      </c>
      <c r="N64" s="35">
        <f t="shared" ca="1" si="3"/>
        <v>0.32473444613050073</v>
      </c>
      <c r="O64" s="36">
        <f t="shared" ca="1" si="4"/>
        <v>0.55512321660181585</v>
      </c>
    </row>
    <row r="65" spans="1:15" x14ac:dyDescent="0.2">
      <c r="A65" s="31" t="s">
        <v>82</v>
      </c>
      <c r="B65" s="32">
        <v>3</v>
      </c>
      <c r="C65" s="32">
        <f>SUMIFS(Import_Inscrits,Import_Communes,Circo3!$A65,Import_BV,Circo3!$B65)</f>
        <v>958</v>
      </c>
      <c r="D65" s="32">
        <f>SUMIFS(Import_Abstention,Import_Communes,Circo3!$A65,Import_BV,Circo3!$B65)</f>
        <v>388</v>
      </c>
      <c r="E65" s="32">
        <f>SUMIFS(Import_Votants,Import_Communes,Circo3!$A65,Import_BV,Circo3!$B65)</f>
        <v>570</v>
      </c>
      <c r="F65" s="33">
        <f t="shared" si="0"/>
        <v>0.59498956158663885</v>
      </c>
      <c r="G65" s="32">
        <f>SUMIFS(Import_Blancs,Import_Communes,Circo3!$A65,Import_BV,Circo3!$B65)</f>
        <v>18</v>
      </c>
      <c r="H65" s="32">
        <f>SUMIFS(Imports_Nuls,Import_Communes,Circo3!$A65,Import_BV,Circo3!$B65)</f>
        <v>16</v>
      </c>
      <c r="I65" s="32">
        <f>SUMIFS(Import_Exprimés,Import_Communes,Circo3!$A65,Import_BV,Circo3!$B65)</f>
        <v>536</v>
      </c>
      <c r="J65" s="34">
        <f ca="1">SUMIFS(OFFSET(Import!$A$2,0,J$2+2,236,1),OFFSET(Import!$A$2,0,J$2,236,1),Circo3!J$3,Import_Communes,Circo3!$A65,Import_BV,Circo3!$B65)</f>
        <v>237</v>
      </c>
      <c r="K65" s="35">
        <f t="shared" ca="1" si="1"/>
        <v>0.24739039665970772</v>
      </c>
      <c r="L65" s="36">
        <f t="shared" ca="1" si="2"/>
        <v>0.44216417910447764</v>
      </c>
      <c r="M65" s="34">
        <f ca="1">SUMIFS(OFFSET(Import!$A$2,0,M$2+2,236,1),OFFSET(Import!$A$2,0,M$2,236,1),Circo3!M$3,Import_Communes,Circo3!$A65,Import_BV,Circo3!$B65)</f>
        <v>299</v>
      </c>
      <c r="N65" s="35">
        <f t="shared" ca="1" si="3"/>
        <v>0.31210855949895616</v>
      </c>
      <c r="O65" s="36">
        <f t="shared" ca="1" si="4"/>
        <v>0.55783582089552242</v>
      </c>
    </row>
    <row r="66" spans="1:15" x14ac:dyDescent="0.2">
      <c r="A66" s="31" t="s">
        <v>82</v>
      </c>
      <c r="B66" s="32">
        <v>4</v>
      </c>
      <c r="C66" s="32">
        <f>SUMIFS(Import_Inscrits,Import_Communes,Circo3!$A66,Import_BV,Circo3!$B66)</f>
        <v>293</v>
      </c>
      <c r="D66" s="32">
        <f>SUMIFS(Import_Abstention,Import_Communes,Circo3!$A66,Import_BV,Circo3!$B66)</f>
        <v>87</v>
      </c>
      <c r="E66" s="32">
        <f>SUMIFS(Import_Votants,Import_Communes,Circo3!$A66,Import_BV,Circo3!$B66)</f>
        <v>206</v>
      </c>
      <c r="F66" s="33">
        <f t="shared" si="0"/>
        <v>0.70307167235494883</v>
      </c>
      <c r="G66" s="32">
        <f>SUMIFS(Import_Blancs,Import_Communes,Circo3!$A66,Import_BV,Circo3!$B66)</f>
        <v>2</v>
      </c>
      <c r="H66" s="32">
        <f>SUMIFS(Imports_Nuls,Import_Communes,Circo3!$A66,Import_BV,Circo3!$B66)</f>
        <v>1</v>
      </c>
      <c r="I66" s="32">
        <f>SUMIFS(Import_Exprimés,Import_Communes,Circo3!$A66,Import_BV,Circo3!$B66)</f>
        <v>203</v>
      </c>
      <c r="J66" s="34">
        <f ca="1">SUMIFS(OFFSET(Import!$A$2,0,J$2+2,236,1),OFFSET(Import!$A$2,0,J$2,236,1),Circo3!J$3,Import_Communes,Circo3!$A66,Import_BV,Circo3!$B66)</f>
        <v>91</v>
      </c>
      <c r="K66" s="35">
        <f t="shared" ca="1" si="1"/>
        <v>0.31058020477815701</v>
      </c>
      <c r="L66" s="36">
        <f t="shared" ca="1" si="2"/>
        <v>0.44827586206896552</v>
      </c>
      <c r="M66" s="34">
        <f ca="1">SUMIFS(OFFSET(Import!$A$2,0,M$2+2,236,1),OFFSET(Import!$A$2,0,M$2,236,1),Circo3!M$3,Import_Communes,Circo3!$A66,Import_BV,Circo3!$B66)</f>
        <v>112</v>
      </c>
      <c r="N66" s="35">
        <f t="shared" ca="1" si="3"/>
        <v>0.38225255972696248</v>
      </c>
      <c r="O66" s="36">
        <f t="shared" ca="1" si="4"/>
        <v>0.55172413793103448</v>
      </c>
    </row>
    <row r="67" spans="1:15" s="224" customFormat="1" x14ac:dyDescent="0.2">
      <c r="A67" s="206" t="s">
        <v>154</v>
      </c>
      <c r="B67" s="207"/>
      <c r="C67" s="207">
        <f>SUM(C68:C72)</f>
        <v>3118</v>
      </c>
      <c r="D67" s="207">
        <f>SUM(D68:D72)</f>
        <v>1020</v>
      </c>
      <c r="E67" s="207">
        <f>SUM(E68:E72)</f>
        <v>2098</v>
      </c>
      <c r="F67" s="208">
        <f>E67/C67</f>
        <v>0.67286722257857601</v>
      </c>
      <c r="G67" s="207">
        <f>SUM(G68:G72)</f>
        <v>27</v>
      </c>
      <c r="H67" s="207">
        <f>SUM(H68:H72)</f>
        <v>31</v>
      </c>
      <c r="I67" s="207">
        <f>SUM(I68:I72)</f>
        <v>2040</v>
      </c>
      <c r="J67" s="206">
        <f ca="1">SUM(J68:J72)</f>
        <v>1066</v>
      </c>
      <c r="K67" s="208">
        <f t="shared" ca="1" si="1"/>
        <v>0.34188582424631175</v>
      </c>
      <c r="L67" s="209">
        <f t="shared" ca="1" si="2"/>
        <v>0.52254901960784317</v>
      </c>
      <c r="M67" s="206">
        <f ca="1">SUM(M68:M72)</f>
        <v>974</v>
      </c>
      <c r="N67" s="208">
        <f t="shared" ca="1" si="3"/>
        <v>0.31237973059653623</v>
      </c>
      <c r="O67" s="209">
        <f t="shared" ca="1" si="4"/>
        <v>0.47745098039215689</v>
      </c>
    </row>
    <row r="68" spans="1:15" x14ac:dyDescent="0.2">
      <c r="A68" s="31" t="s">
        <v>86</v>
      </c>
      <c r="B68" s="32">
        <v>1</v>
      </c>
      <c r="C68" s="32">
        <f>SUMIFS(Import_Inscrits,Import_Communes,Circo3!$A68,Import_BV,Circo3!$B68)</f>
        <v>809</v>
      </c>
      <c r="D68" s="32">
        <f>SUMIFS(Import_Abstention,Import_Communes,Circo3!$A68,Import_BV,Circo3!$B68)</f>
        <v>325</v>
      </c>
      <c r="E68" s="32">
        <f>SUMIFS(Import_Votants,Import_Communes,Circo3!$A68,Import_BV,Circo3!$B68)</f>
        <v>484</v>
      </c>
      <c r="F68" s="33">
        <f t="shared" si="0"/>
        <v>0.59826946847960449</v>
      </c>
      <c r="G68" s="32">
        <f>SUMIFS(Import_Blancs,Import_Communes,Circo3!$A68,Import_BV,Circo3!$B68)</f>
        <v>9</v>
      </c>
      <c r="H68" s="32">
        <f>SUMIFS(Imports_Nuls,Import_Communes,Circo3!$A68,Import_BV,Circo3!$B68)</f>
        <v>5</v>
      </c>
      <c r="I68" s="32">
        <f>SUMIFS(Import_Exprimés,Import_Communes,Circo3!$A68,Import_BV,Circo3!$B68)</f>
        <v>470</v>
      </c>
      <c r="J68" s="34">
        <f ca="1">SUMIFS(OFFSET(Import!$A$2,0,J$2+2,236,1),OFFSET(Import!$A$2,0,J$2,236,1),Circo3!J$3,Import_Communes,Circo3!$A68,Import_BV,Circo3!$B68)</f>
        <v>275</v>
      </c>
      <c r="K68" s="35">
        <f t="shared" ca="1" si="1"/>
        <v>0.33992583436341162</v>
      </c>
      <c r="L68" s="36">
        <f t="shared" ca="1" si="2"/>
        <v>0.58510638297872342</v>
      </c>
      <c r="M68" s="34">
        <f ca="1">SUMIFS(OFFSET(Import!$A$2,0,M$2+2,236,1),OFFSET(Import!$A$2,0,M$2,236,1),Circo3!M$3,Import_Communes,Circo3!$A68,Import_BV,Circo3!$B68)</f>
        <v>195</v>
      </c>
      <c r="N68" s="35">
        <f t="shared" ca="1" si="3"/>
        <v>0.24103831891223734</v>
      </c>
      <c r="O68" s="36">
        <f t="shared" ca="1" si="4"/>
        <v>0.41489361702127658</v>
      </c>
    </row>
    <row r="69" spans="1:15" x14ac:dyDescent="0.2">
      <c r="A69" s="31" t="s">
        <v>86</v>
      </c>
      <c r="B69" s="32">
        <v>2</v>
      </c>
      <c r="C69" s="32">
        <f>SUMIFS(Import_Inscrits,Import_Communes,Circo3!$A69,Import_BV,Circo3!$B69)</f>
        <v>808</v>
      </c>
      <c r="D69" s="32">
        <f>SUMIFS(Import_Abstention,Import_Communes,Circo3!$A69,Import_BV,Circo3!$B69)</f>
        <v>195</v>
      </c>
      <c r="E69" s="32">
        <f>SUMIFS(Import_Votants,Import_Communes,Circo3!$A69,Import_BV,Circo3!$B69)</f>
        <v>613</v>
      </c>
      <c r="F69" s="33">
        <f t="shared" si="0"/>
        <v>0.75866336633663367</v>
      </c>
      <c r="G69" s="32">
        <f>SUMIFS(Import_Blancs,Import_Communes,Circo3!$A69,Import_BV,Circo3!$B69)</f>
        <v>3</v>
      </c>
      <c r="H69" s="32">
        <f>SUMIFS(Imports_Nuls,Import_Communes,Circo3!$A69,Import_BV,Circo3!$B69)</f>
        <v>4</v>
      </c>
      <c r="I69" s="32">
        <f>SUMIFS(Import_Exprimés,Import_Communes,Circo3!$A69,Import_BV,Circo3!$B69)</f>
        <v>606</v>
      </c>
      <c r="J69" s="34">
        <f ca="1">SUMIFS(OFFSET(Import!$A$2,0,J$2+2,236,1),OFFSET(Import!$A$2,0,J$2,236,1),Circo3!J$3,Import_Communes,Circo3!$A69,Import_BV,Circo3!$B69)</f>
        <v>350</v>
      </c>
      <c r="K69" s="35">
        <f t="shared" ca="1" si="1"/>
        <v>0.43316831683168316</v>
      </c>
      <c r="L69" s="36">
        <f t="shared" ca="1" si="2"/>
        <v>0.57755775577557755</v>
      </c>
      <c r="M69" s="34">
        <f ca="1">SUMIFS(OFFSET(Import!$A$2,0,M$2+2,236,1),OFFSET(Import!$A$2,0,M$2,236,1),Circo3!M$3,Import_Communes,Circo3!$A69,Import_BV,Circo3!$B69)</f>
        <v>256</v>
      </c>
      <c r="N69" s="35">
        <f t="shared" ca="1" si="3"/>
        <v>0.31683168316831684</v>
      </c>
      <c r="O69" s="36">
        <f t="shared" ca="1" si="4"/>
        <v>0.42244224422442245</v>
      </c>
    </row>
    <row r="70" spans="1:15" x14ac:dyDescent="0.2">
      <c r="A70" s="31" t="s">
        <v>86</v>
      </c>
      <c r="B70" s="32">
        <v>3</v>
      </c>
      <c r="C70" s="32">
        <f>SUMIFS(Import_Inscrits,Import_Communes,Circo3!$A70,Import_BV,Circo3!$B70)</f>
        <v>405</v>
      </c>
      <c r="D70" s="32">
        <f>SUMIFS(Import_Abstention,Import_Communes,Circo3!$A70,Import_BV,Circo3!$B70)</f>
        <v>101</v>
      </c>
      <c r="E70" s="32">
        <f>SUMIFS(Import_Votants,Import_Communes,Circo3!$A70,Import_BV,Circo3!$B70)</f>
        <v>304</v>
      </c>
      <c r="F70" s="33">
        <f t="shared" si="0"/>
        <v>0.75061728395061733</v>
      </c>
      <c r="G70" s="32">
        <f>SUMIFS(Import_Blancs,Import_Communes,Circo3!$A70,Import_BV,Circo3!$B70)</f>
        <v>7</v>
      </c>
      <c r="H70" s="32">
        <f>SUMIFS(Imports_Nuls,Import_Communes,Circo3!$A70,Import_BV,Circo3!$B70)</f>
        <v>9</v>
      </c>
      <c r="I70" s="32">
        <f>SUMIFS(Import_Exprimés,Import_Communes,Circo3!$A70,Import_BV,Circo3!$B70)</f>
        <v>288</v>
      </c>
      <c r="J70" s="34">
        <f ca="1">SUMIFS(OFFSET(Import!$A$2,0,J$2+2,236,1),OFFSET(Import!$A$2,0,J$2,236,1),Circo3!J$3,Import_Communes,Circo3!$A70,Import_BV,Circo3!$B70)</f>
        <v>156</v>
      </c>
      <c r="K70" s="35">
        <f t="shared" ca="1" si="1"/>
        <v>0.38518518518518519</v>
      </c>
      <c r="L70" s="36">
        <f t="shared" ca="1" si="2"/>
        <v>0.54166666666666663</v>
      </c>
      <c r="M70" s="34">
        <f ca="1">SUMIFS(OFFSET(Import!$A$2,0,M$2+2,236,1),OFFSET(Import!$A$2,0,M$2,236,1),Circo3!M$3,Import_Communes,Circo3!$A70,Import_BV,Circo3!$B70)</f>
        <v>132</v>
      </c>
      <c r="N70" s="35">
        <f t="shared" ca="1" si="3"/>
        <v>0.32592592592592595</v>
      </c>
      <c r="O70" s="36">
        <f t="shared" ca="1" si="4"/>
        <v>0.45833333333333331</v>
      </c>
    </row>
    <row r="71" spans="1:15" x14ac:dyDescent="0.2">
      <c r="A71" s="31" t="s">
        <v>86</v>
      </c>
      <c r="B71" s="32">
        <v>4</v>
      </c>
      <c r="C71" s="32">
        <f>SUMIFS(Import_Inscrits,Import_Communes,Circo3!$A71,Import_BV,Circo3!$B71)</f>
        <v>761</v>
      </c>
      <c r="D71" s="32">
        <f>SUMIFS(Import_Abstention,Import_Communes,Circo3!$A71,Import_BV,Circo3!$B71)</f>
        <v>263</v>
      </c>
      <c r="E71" s="32">
        <f>SUMIFS(Import_Votants,Import_Communes,Circo3!$A71,Import_BV,Circo3!$B71)</f>
        <v>498</v>
      </c>
      <c r="F71" s="33">
        <f t="shared" si="0"/>
        <v>0.65440210249671482</v>
      </c>
      <c r="G71" s="32">
        <f>SUMIFS(Import_Blancs,Import_Communes,Circo3!$A71,Import_BV,Circo3!$B71)</f>
        <v>8</v>
      </c>
      <c r="H71" s="32">
        <f>SUMIFS(Imports_Nuls,Import_Communes,Circo3!$A71,Import_BV,Circo3!$B71)</f>
        <v>12</v>
      </c>
      <c r="I71" s="32">
        <f>SUMIFS(Import_Exprimés,Import_Communes,Circo3!$A71,Import_BV,Circo3!$B71)</f>
        <v>478</v>
      </c>
      <c r="J71" s="34">
        <f ca="1">SUMIFS(OFFSET(Import!$A$2,0,J$2+2,236,1),OFFSET(Import!$A$2,0,J$2,236,1),Circo3!J$3,Import_Communes,Circo3!$A71,Import_BV,Circo3!$B71)</f>
        <v>196</v>
      </c>
      <c r="K71" s="35">
        <f t="shared" ref="K71:K76" ca="1" si="16">$J71/$C71</f>
        <v>0.25755584756898819</v>
      </c>
      <c r="L71" s="36">
        <f t="shared" ref="L71:L76" ca="1" si="17">J71/$I71</f>
        <v>0.41004184100418412</v>
      </c>
      <c r="M71" s="34">
        <f ca="1">SUMIFS(OFFSET(Import!$A$2,0,M$2+2,236,1),OFFSET(Import!$A$2,0,M$2,236,1),Circo3!M$3,Import_Communes,Circo3!$A71,Import_BV,Circo3!$B71)</f>
        <v>282</v>
      </c>
      <c r="N71" s="35">
        <f t="shared" ref="N71:N76" ca="1" si="18">$M71/$C71</f>
        <v>0.37056504599211565</v>
      </c>
      <c r="O71" s="36">
        <f t="shared" ref="O71:O76" ca="1" si="19">$M71/$I71</f>
        <v>0.58995815899581594</v>
      </c>
    </row>
    <row r="72" spans="1:15" x14ac:dyDescent="0.2">
      <c r="A72" s="31" t="s">
        <v>86</v>
      </c>
      <c r="B72" s="32">
        <v>5</v>
      </c>
      <c r="C72" s="32">
        <f>SUMIFS(Import_Inscrits,Import_Communes,Circo3!$A72,Import_BV,Circo3!$B72)</f>
        <v>335</v>
      </c>
      <c r="D72" s="32">
        <f>SUMIFS(Import_Abstention,Import_Communes,Circo3!$A72,Import_BV,Circo3!$B72)</f>
        <v>136</v>
      </c>
      <c r="E72" s="32">
        <f>SUMIFS(Import_Votants,Import_Communes,Circo3!$A72,Import_BV,Circo3!$B72)</f>
        <v>199</v>
      </c>
      <c r="F72" s="33">
        <f t="shared" si="0"/>
        <v>0.59402985074626868</v>
      </c>
      <c r="G72" s="32">
        <f>SUMIFS(Import_Blancs,Import_Communes,Circo3!$A72,Import_BV,Circo3!$B72)</f>
        <v>0</v>
      </c>
      <c r="H72" s="32">
        <f>SUMIFS(Imports_Nuls,Import_Communes,Circo3!$A72,Import_BV,Circo3!$B72)</f>
        <v>1</v>
      </c>
      <c r="I72" s="32">
        <f>SUMIFS(Import_Exprimés,Import_Communes,Circo3!$A72,Import_BV,Circo3!$B72)</f>
        <v>198</v>
      </c>
      <c r="J72" s="34">
        <f ca="1">SUMIFS(OFFSET(Import!$A$2,0,J$2+2,236,1),OFFSET(Import!$A$2,0,J$2,236,1),Circo3!J$3,Import_Communes,Circo3!$A72,Import_BV,Circo3!$B72)</f>
        <v>89</v>
      </c>
      <c r="K72" s="35">
        <f t="shared" ca="1" si="16"/>
        <v>0.2656716417910448</v>
      </c>
      <c r="L72" s="36">
        <f t="shared" ca="1" si="17"/>
        <v>0.4494949494949495</v>
      </c>
      <c r="M72" s="34">
        <f ca="1">SUMIFS(OFFSET(Import!$A$2,0,M$2+2,236,1),OFFSET(Import!$A$2,0,M$2,236,1),Circo3!M$3,Import_Communes,Circo3!$A72,Import_BV,Circo3!$B72)</f>
        <v>109</v>
      </c>
      <c r="N72" s="35">
        <f t="shared" ca="1" si="18"/>
        <v>0.32537313432835818</v>
      </c>
      <c r="O72" s="36">
        <f t="shared" ca="1" si="19"/>
        <v>0.5505050505050505</v>
      </c>
    </row>
    <row r="73" spans="1:15" s="224" customFormat="1" x14ac:dyDescent="0.2">
      <c r="A73" s="206" t="s">
        <v>155</v>
      </c>
      <c r="B73" s="207"/>
      <c r="C73" s="207">
        <f>SUM(C74:C76)</f>
        <v>3444</v>
      </c>
      <c r="D73" s="207">
        <f>SUM(D74:D76)</f>
        <v>1520</v>
      </c>
      <c r="E73" s="207">
        <f>SUM(E74:E76)</f>
        <v>1924</v>
      </c>
      <c r="F73" s="208">
        <f>E73/C73</f>
        <v>0.55865272938443666</v>
      </c>
      <c r="G73" s="207">
        <f>SUM(G74:G76)</f>
        <v>34</v>
      </c>
      <c r="H73" s="207">
        <f>SUM(H74:H76)</f>
        <v>40</v>
      </c>
      <c r="I73" s="207">
        <f>SUM(I74:I76)</f>
        <v>1850</v>
      </c>
      <c r="J73" s="206">
        <f ca="1">SUM(J74:J76)</f>
        <v>850</v>
      </c>
      <c r="K73" s="208">
        <f t="shared" ca="1" si="16"/>
        <v>0.24680603948896632</v>
      </c>
      <c r="L73" s="209">
        <f t="shared" ca="1" si="17"/>
        <v>0.45945945945945948</v>
      </c>
      <c r="M73" s="206">
        <f ca="1">SUM(M74:M76)</f>
        <v>1000</v>
      </c>
      <c r="N73" s="208">
        <f t="shared" ca="1" si="18"/>
        <v>0.29036004645760743</v>
      </c>
      <c r="O73" s="209">
        <f t="shared" ca="1" si="19"/>
        <v>0.54054054054054057</v>
      </c>
    </row>
    <row r="74" spans="1:15" x14ac:dyDescent="0.2">
      <c r="A74" s="31" t="s">
        <v>90</v>
      </c>
      <c r="B74" s="32">
        <v>1</v>
      </c>
      <c r="C74" s="32">
        <f>SUMIFS(Import_Inscrits,Import_Communes,Circo3!$A74,Import_BV,Circo3!$B74)</f>
        <v>1225</v>
      </c>
      <c r="D74" s="32">
        <f>SUMIFS(Import_Abstention,Import_Communes,Circo3!$A74,Import_BV,Circo3!$B74)</f>
        <v>606</v>
      </c>
      <c r="E74" s="32">
        <f>SUMIFS(Import_Votants,Import_Communes,Circo3!$A74,Import_BV,Circo3!$B74)</f>
        <v>619</v>
      </c>
      <c r="F74" s="33">
        <f t="shared" si="0"/>
        <v>0.50530612244897954</v>
      </c>
      <c r="G74" s="32">
        <f>SUMIFS(Import_Blancs,Import_Communes,Circo3!$A74,Import_BV,Circo3!$B74)</f>
        <v>11</v>
      </c>
      <c r="H74" s="32">
        <f>SUMIFS(Imports_Nuls,Import_Communes,Circo3!$A74,Import_BV,Circo3!$B74)</f>
        <v>19</v>
      </c>
      <c r="I74" s="32">
        <f>SUMIFS(Import_Exprimés,Import_Communes,Circo3!$A74,Import_BV,Circo3!$B74)</f>
        <v>589</v>
      </c>
      <c r="J74" s="34">
        <f ca="1">SUMIFS(OFFSET(Import!$A$2,0,J$2+2,236,1),OFFSET(Import!$A$2,0,J$2,236,1),Circo3!J$3,Import_Communes,Circo3!$A74,Import_BV,Circo3!$B74)</f>
        <v>301</v>
      </c>
      <c r="K74" s="35">
        <f t="shared" ca="1" si="16"/>
        <v>0.24571428571428572</v>
      </c>
      <c r="L74" s="36">
        <f t="shared" ca="1" si="17"/>
        <v>0.51103565365025472</v>
      </c>
      <c r="M74" s="34">
        <f ca="1">SUMIFS(OFFSET(Import!$A$2,0,M$2+2,236,1),OFFSET(Import!$A$2,0,M$2,236,1),Circo3!M$3,Import_Communes,Circo3!$A74,Import_BV,Circo3!$B74)</f>
        <v>288</v>
      </c>
      <c r="N74" s="35">
        <f t="shared" ca="1" si="18"/>
        <v>0.23510204081632652</v>
      </c>
      <c r="O74" s="36">
        <f t="shared" ca="1" si="19"/>
        <v>0.48896434634974534</v>
      </c>
    </row>
    <row r="75" spans="1:15" x14ac:dyDescent="0.2">
      <c r="A75" s="31" t="s">
        <v>90</v>
      </c>
      <c r="B75" s="32">
        <v>2</v>
      </c>
      <c r="C75" s="32">
        <f>SUMIFS(Import_Inscrits,Import_Communes,Circo3!$A75,Import_BV,Circo3!$B75)</f>
        <v>1049</v>
      </c>
      <c r="D75" s="32">
        <f>SUMIFS(Import_Abstention,Import_Communes,Circo3!$A75,Import_BV,Circo3!$B75)</f>
        <v>463</v>
      </c>
      <c r="E75" s="32">
        <f>SUMIFS(Import_Votants,Import_Communes,Circo3!$A75,Import_BV,Circo3!$B75)</f>
        <v>586</v>
      </c>
      <c r="F75" s="33">
        <f t="shared" ref="F75:F76" si="20">E75/C75</f>
        <v>0.55862726406101049</v>
      </c>
      <c r="G75" s="32">
        <f>SUMIFS(Import_Blancs,Import_Communes,Circo3!$A75,Import_BV,Circo3!$B75)</f>
        <v>8</v>
      </c>
      <c r="H75" s="32">
        <f>SUMIFS(Imports_Nuls,Import_Communes,Circo3!$A75,Import_BV,Circo3!$B75)</f>
        <v>10</v>
      </c>
      <c r="I75" s="32">
        <f>SUMIFS(Import_Exprimés,Import_Communes,Circo3!$A75,Import_BV,Circo3!$B75)</f>
        <v>568</v>
      </c>
      <c r="J75" s="34">
        <f ca="1">SUMIFS(OFFSET(Import!$A$2,0,J$2+2,236,1),OFFSET(Import!$A$2,0,J$2,236,1),Circo3!J$3,Import_Communes,Circo3!$A75,Import_BV,Circo3!$B75)</f>
        <v>248</v>
      </c>
      <c r="K75" s="35">
        <f t="shared" ca="1" si="16"/>
        <v>0.23641563393708293</v>
      </c>
      <c r="L75" s="36">
        <f t="shared" ca="1" si="17"/>
        <v>0.43661971830985913</v>
      </c>
      <c r="M75" s="34">
        <f ca="1">SUMIFS(OFFSET(Import!$A$2,0,M$2+2,236,1),OFFSET(Import!$A$2,0,M$2,236,1),Circo3!M$3,Import_Communes,Circo3!$A75,Import_BV,Circo3!$B75)</f>
        <v>320</v>
      </c>
      <c r="N75" s="35">
        <f t="shared" ca="1" si="18"/>
        <v>0.30505243088655865</v>
      </c>
      <c r="O75" s="36">
        <f t="shared" ca="1" si="19"/>
        <v>0.56338028169014087</v>
      </c>
    </row>
    <row r="76" spans="1:15" ht="13.2" thickBot="1" x14ac:dyDescent="0.25">
      <c r="A76" s="37" t="s">
        <v>90</v>
      </c>
      <c r="B76" s="38">
        <v>3</v>
      </c>
      <c r="C76" s="38">
        <f>SUMIFS(Import_Inscrits,Import_Communes,Circo3!$A76,Import_BV,Circo3!$B76)</f>
        <v>1170</v>
      </c>
      <c r="D76" s="38">
        <f>SUMIFS(Import_Abstention,Import_Communes,Circo3!$A76,Import_BV,Circo3!$B76)</f>
        <v>451</v>
      </c>
      <c r="E76" s="38">
        <f>SUMIFS(Import_Votants,Import_Communes,Circo3!$A76,Import_BV,Circo3!$B76)</f>
        <v>719</v>
      </c>
      <c r="F76" s="39">
        <f t="shared" si="20"/>
        <v>0.61452991452991457</v>
      </c>
      <c r="G76" s="38">
        <f>SUMIFS(Import_Blancs,Import_Communes,Circo3!$A76,Import_BV,Circo3!$B76)</f>
        <v>15</v>
      </c>
      <c r="H76" s="38">
        <f>SUMIFS(Imports_Nuls,Import_Communes,Circo3!$A76,Import_BV,Circo3!$B76)</f>
        <v>11</v>
      </c>
      <c r="I76" s="38">
        <f>SUMIFS(Import_Exprimés,Import_Communes,Circo3!$A76,Import_BV,Circo3!$B76)</f>
        <v>693</v>
      </c>
      <c r="J76" s="40">
        <f ca="1">SUMIFS(OFFSET(Import!$A$2,0,J$2+2,236,1),OFFSET(Import!$A$2,0,J$2,236,1),Circo3!J$3,Import_Communes,Circo3!$A76,Import_BV,Circo3!$B76)</f>
        <v>301</v>
      </c>
      <c r="K76" s="41">
        <f t="shared" ca="1" si="16"/>
        <v>0.25726495726495724</v>
      </c>
      <c r="L76" s="42">
        <f t="shared" ca="1" si="17"/>
        <v>0.43434343434343436</v>
      </c>
      <c r="M76" s="40">
        <f ca="1">SUMIFS(OFFSET(Import!$A$2,0,M$2+2,236,1),OFFSET(Import!$A$2,0,M$2,236,1),Circo3!M$3,Import_Communes,Circo3!$A76,Import_BV,Circo3!$B76)</f>
        <v>392</v>
      </c>
      <c r="N76" s="41">
        <f t="shared" ca="1" si="18"/>
        <v>0.33504273504273502</v>
      </c>
      <c r="O76" s="42">
        <f t="shared" ca="1" si="19"/>
        <v>0.56565656565656564</v>
      </c>
    </row>
    <row r="78" spans="1:15" ht="13.2" thickBot="1" x14ac:dyDescent="0.25"/>
    <row r="79" spans="1:15" x14ac:dyDescent="0.2">
      <c r="A79" s="43"/>
      <c r="B79" s="43"/>
      <c r="C79" s="43"/>
      <c r="D79" s="43"/>
      <c r="E79" s="43"/>
      <c r="F79" s="44"/>
      <c r="G79" s="43"/>
      <c r="H79" s="43"/>
      <c r="I79" s="43"/>
      <c r="J79" s="226" t="str">
        <f>J3</f>
        <v>HOWELL</v>
      </c>
      <c r="K79" s="227"/>
      <c r="L79" s="228"/>
      <c r="M79" s="226" t="str">
        <f>M3</f>
        <v>BROTHERSON</v>
      </c>
      <c r="N79" s="227"/>
      <c r="O79" s="228"/>
    </row>
    <row r="80" spans="1:15" ht="38.4" thickBot="1" x14ac:dyDescent="0.25">
      <c r="A80" s="45" t="s">
        <v>0</v>
      </c>
      <c r="B80" s="46" t="s">
        <v>1</v>
      </c>
      <c r="C80" s="45" t="s">
        <v>7</v>
      </c>
      <c r="D80" s="45" t="s">
        <v>8</v>
      </c>
      <c r="E80" s="45" t="s">
        <v>9</v>
      </c>
      <c r="F80" s="47" t="s">
        <v>2</v>
      </c>
      <c r="G80" s="48" t="s">
        <v>26</v>
      </c>
      <c r="H80" s="48" t="s">
        <v>29</v>
      </c>
      <c r="I80" s="45" t="s">
        <v>11</v>
      </c>
      <c r="J80" s="49" t="s">
        <v>12</v>
      </c>
      <c r="K80" s="50" t="s">
        <v>13</v>
      </c>
      <c r="L80" s="51" t="s">
        <v>14</v>
      </c>
      <c r="M80" s="49" t="s">
        <v>12</v>
      </c>
      <c r="N80" s="50" t="s">
        <v>16</v>
      </c>
      <c r="O80" s="51" t="s">
        <v>14</v>
      </c>
    </row>
    <row r="81" spans="1:15" ht="13.2" thickBot="1" x14ac:dyDescent="0.25">
      <c r="A81" s="63" t="s">
        <v>145</v>
      </c>
      <c r="B81" s="53">
        <f>COUNTA(B5:B76)</f>
        <v>63</v>
      </c>
      <c r="C81" s="53">
        <f>SUMIF($B$5:$B$76,"",C$5:C$76)</f>
        <v>64425</v>
      </c>
      <c r="D81" s="53">
        <f>SUMIF($B$5:$B$76,"",D$5:D$76)</f>
        <v>31727</v>
      </c>
      <c r="E81" s="53">
        <f>SUMIF($B$5:$B$76,"",E$5:E$76)</f>
        <v>32698</v>
      </c>
      <c r="F81" s="54">
        <f>E81/C81</f>
        <v>0.50753589445091196</v>
      </c>
      <c r="G81" s="53">
        <f>SUMIF($B$5:$B$76,"",G$5:G$76)</f>
        <v>619</v>
      </c>
      <c r="H81" s="53">
        <f>SUMIF($B$5:$B$76,"",H$5:H$76)</f>
        <v>456</v>
      </c>
      <c r="I81" s="53">
        <f>SUMIF($B$5:$B$76,"",I$5:I$76)</f>
        <v>31623</v>
      </c>
      <c r="J81" s="55">
        <f ca="1">SUMIF($B$5:$B$76,"",J$5:J$76)</f>
        <v>15020</v>
      </c>
      <c r="K81" s="56">
        <f ca="1">J81/$C81</f>
        <v>0.23313930927435003</v>
      </c>
      <c r="L81" s="56">
        <f ca="1">J81/$I81</f>
        <v>0.47497074913828541</v>
      </c>
      <c r="M81" s="52">
        <f ca="1">SUMIF($B$5:$B$76,"",M$5:M$76)</f>
        <v>16603</v>
      </c>
      <c r="N81" s="56">
        <f ca="1">M81/$C81</f>
        <v>0.25771051610399692</v>
      </c>
      <c r="O81" s="57">
        <f ca="1">M81/$I81</f>
        <v>0.52502925086171459</v>
      </c>
    </row>
    <row r="82" spans="1:15" x14ac:dyDescent="0.2">
      <c r="A82" s="58"/>
    </row>
    <row r="83" spans="1:15" x14ac:dyDescent="0.2">
      <c r="A83" s="59"/>
    </row>
    <row r="84" spans="1:15" x14ac:dyDescent="0.2">
      <c r="A84" s="64"/>
      <c r="B84" s="19">
        <f>COUNTIF(Import_Circ,3)</f>
        <v>63</v>
      </c>
      <c r="C84" s="19">
        <f>SUMIF(Import_Circ,3,Import_Inscrits)</f>
        <v>64425</v>
      </c>
      <c r="D84" s="19">
        <f>SUMIF(Import_Circ,3,Import_Abstention)</f>
        <v>31727</v>
      </c>
      <c r="E84" s="19">
        <f>SUMIF(Import_Circ,3,Import_Votants)</f>
        <v>32698</v>
      </c>
      <c r="G84" s="19">
        <f>SUMIF(Import_Circ,3,Import_Blancs)</f>
        <v>619</v>
      </c>
      <c r="H84" s="19">
        <f>SUMIF(Import_Circ,3,Imports_Nuls)</f>
        <v>456</v>
      </c>
      <c r="I84" s="19">
        <f>SUMIF(Import_Circ,3,Import_Exprimés)</f>
        <v>31623</v>
      </c>
      <c r="J84" s="19">
        <f>SUMIF(Import!X2:X237,Circo3!J79,Import!Z2:Z237)</f>
        <v>15020</v>
      </c>
      <c r="M84" s="19">
        <f>SUMIF(Import!AE2:AE237,Circo3!M79,Import!AG2:AG237)</f>
        <v>16603</v>
      </c>
    </row>
    <row r="85" spans="1:15" x14ac:dyDescent="0.2">
      <c r="A85" s="59"/>
      <c r="B85" s="59"/>
    </row>
    <row r="86" spans="1:15" x14ac:dyDescent="0.2">
      <c r="A86" s="59" t="s">
        <v>156</v>
      </c>
      <c r="C86" s="32"/>
      <c r="D86" s="32"/>
      <c r="E86" s="32"/>
      <c r="F86" s="33"/>
      <c r="G86" s="32"/>
      <c r="H86" s="32"/>
      <c r="I86" s="32"/>
      <c r="J86" s="32"/>
      <c r="K86" s="32"/>
      <c r="L86" s="32"/>
      <c r="M86" s="32"/>
      <c r="N86" s="32"/>
      <c r="O86" s="32"/>
    </row>
    <row r="87" spans="1:15" x14ac:dyDescent="0.2">
      <c r="A87" s="60" t="s">
        <v>158</v>
      </c>
      <c r="B87" s="32" t="str">
        <f ca="1">IF(SUMIF(J80:O80,"Voix",J81:O81)&lt;&gt;I81,"ERREUR","-")</f>
        <v>-</v>
      </c>
      <c r="C87" s="32"/>
      <c r="D87" s="32"/>
      <c r="E87" s="32"/>
      <c r="F87" s="33"/>
      <c r="G87" s="32"/>
      <c r="H87" s="69"/>
      <c r="I87"/>
      <c r="K87" s="32"/>
      <c r="L87" s="32"/>
      <c r="M87" s="32"/>
      <c r="N87" s="32"/>
      <c r="O87" s="32"/>
    </row>
    <row r="88" spans="1:15" x14ac:dyDescent="0.2">
      <c r="A88" s="32" t="s">
        <v>159</v>
      </c>
      <c r="B88" s="32" t="str">
        <f>IF(I81+H81+G81 &lt;&gt; E81,"ERREUR","-")</f>
        <v>-</v>
      </c>
      <c r="C88" s="66"/>
      <c r="D88" s="61"/>
      <c r="E88" s="61"/>
      <c r="F88" s="61"/>
      <c r="G88" s="61"/>
      <c r="H88" s="69"/>
      <c r="I88"/>
      <c r="K88" s="61"/>
      <c r="L88" s="61"/>
      <c r="M88" s="61"/>
      <c r="N88" s="61"/>
      <c r="O88" s="61"/>
    </row>
    <row r="89" spans="1:15" x14ac:dyDescent="0.2">
      <c r="A89" s="66" t="s">
        <v>160</v>
      </c>
      <c r="B89" s="66" t="str">
        <f>IF(C81&lt;&gt;D81+E81,"ERREUR","-")</f>
        <v>-</v>
      </c>
      <c r="C89" s="33"/>
      <c r="D89" s="32"/>
      <c r="E89" s="32"/>
      <c r="F89" s="33"/>
      <c r="G89" s="32"/>
      <c r="H89" s="69" t="s">
        <v>188</v>
      </c>
      <c r="I89" t="s">
        <v>178</v>
      </c>
      <c r="J89" s="19">
        <f t="shared" ref="J89:J90" ca="1" si="21">SUMIF($J$79:$O$79,$I89,$J$81:$O$81)</f>
        <v>15020</v>
      </c>
      <c r="K89" s="32"/>
      <c r="L89" s="33"/>
      <c r="M89" s="32"/>
      <c r="N89" s="32"/>
      <c r="O89" s="33"/>
    </row>
    <row r="90" spans="1:15" x14ac:dyDescent="0.2">
      <c r="H90" s="69" t="s">
        <v>193</v>
      </c>
      <c r="I90" t="s">
        <v>182</v>
      </c>
      <c r="J90" s="19">
        <f t="shared" ca="1" si="21"/>
        <v>16603</v>
      </c>
    </row>
    <row r="91" spans="1:15" x14ac:dyDescent="0.2">
      <c r="H91" s="69"/>
      <c r="I91"/>
    </row>
  </sheetData>
  <mergeCells count="4">
    <mergeCell ref="J3:L3"/>
    <mergeCell ref="M3:O3"/>
    <mergeCell ref="J79:L79"/>
    <mergeCell ref="M79:O79"/>
  </mergeCells>
  <conditionalFormatting sqref="C86:C88">
    <cfRule type="cellIs" dxfId="1" priority="2" operator="equal">
      <formula>"ERREUR"</formula>
    </cfRule>
  </conditionalFormatting>
  <conditionalFormatting sqref="B87:B89">
    <cfRule type="cellIs" dxfId="0" priority="1" operator="equal">
      <formula>"ERREUR"</formula>
    </cfRule>
  </conditionalFormatting>
  <pageMargins left="0.23" right="0.17" top="0.39370078740157483" bottom="0.43" header="0" footer="0.51181102362204722"/>
  <pageSetup paperSize="8" scale="68" orientation="landscape" r:id="rId1"/>
  <headerFooter>
    <oddFooter>&amp;LLégislatives 2012 1er tour - 2 juin&amp;R&amp;P/&amp;N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Feuil9"/>
  <dimension ref="A2:P8"/>
  <sheetViews>
    <sheetView workbookViewId="0">
      <selection activeCell="M20" sqref="M20"/>
    </sheetView>
  </sheetViews>
  <sheetFormatPr baseColWidth="10" defaultRowHeight="12.6" x14ac:dyDescent="0.2"/>
  <cols>
    <col min="10" max="10" width="8.7265625" customWidth="1"/>
  </cols>
  <sheetData>
    <row r="2" spans="1:16" ht="13.8" x14ac:dyDescent="0.25">
      <c r="A2" s="232" t="str">
        <f xml:space="preserve"> Data_T1!L7 &amp; " bureaux de votes sur " &amp; Data_T1!$K7 &amp; " soit " &amp; TEXT(Data_T1!$O7,"0,0%") &amp; " des inscrits"</f>
        <v>236 bureaux de votes sur 236 soit 100,0% des inscrits</v>
      </c>
      <c r="B2" s="232"/>
      <c r="C2" s="232"/>
      <c r="D2" s="232"/>
      <c r="E2" s="232"/>
      <c r="F2" s="232"/>
      <c r="G2" s="232"/>
      <c r="H2" s="232"/>
      <c r="I2" s="232"/>
    </row>
    <row r="3" spans="1:16" ht="13.2" thickBot="1" x14ac:dyDescent="0.25"/>
    <row r="4" spans="1:16" ht="13.8" thickTop="1" thickBot="1" x14ac:dyDescent="0.25">
      <c r="K4" s="71"/>
      <c r="L4" s="72"/>
      <c r="M4" s="73" t="s">
        <v>195</v>
      </c>
      <c r="N4" s="74" t="s">
        <v>196</v>
      </c>
      <c r="O4" s="74" t="s">
        <v>197</v>
      </c>
      <c r="P4" s="75" t="s">
        <v>130</v>
      </c>
    </row>
    <row r="5" spans="1:16" ht="13.2" thickTop="1" x14ac:dyDescent="0.2">
      <c r="K5" s="78"/>
      <c r="L5" s="79" t="s">
        <v>224</v>
      </c>
      <c r="M5" s="80">
        <f ca="1">Circo1!J148</f>
        <v>10147</v>
      </c>
      <c r="N5" s="81">
        <f ca="1">Circo2!J91</f>
        <v>10204</v>
      </c>
      <c r="O5" s="81">
        <f>SUMIF(Circo3!$H$87:$H$91,Global!$L5,Circo3!$J$87:$J$91)</f>
        <v>0</v>
      </c>
      <c r="P5" s="82">
        <f ca="1">SUM(M5:O5)</f>
        <v>20351</v>
      </c>
    </row>
    <row r="6" spans="1:16" x14ac:dyDescent="0.2">
      <c r="K6" s="78"/>
      <c r="L6" s="83" t="s">
        <v>188</v>
      </c>
      <c r="M6" s="80">
        <f ca="1">SUMIF(Circo1!$H$148:$H$156,Global!$L6,Circo1!$J$148:$J$156)</f>
        <v>21928</v>
      </c>
      <c r="N6" s="81">
        <f ca="1">SUMIF(Circo2!$H$91:$H$101,Global!$L6,Circo2!$J$91:$J$101)</f>
        <v>18281</v>
      </c>
      <c r="O6" s="81">
        <f ca="1">SUMIF(Circo3!$H$87:$H$91,Global!$L6,Circo3!$J$87:$J$91)</f>
        <v>15020</v>
      </c>
      <c r="P6" s="82">
        <f t="shared" ref="P6:P7" ca="1" si="0">SUM(M6:O6)</f>
        <v>55229</v>
      </c>
    </row>
    <row r="7" spans="1:16" ht="13.2" thickBot="1" x14ac:dyDescent="0.25">
      <c r="K7" s="218"/>
      <c r="L7" s="219" t="s">
        <v>193</v>
      </c>
      <c r="M7" s="220">
        <f>SUMIF(Circo1!$H$148:$H$156,Global!$L7,Circo1!$J$148:$J$156)</f>
        <v>0</v>
      </c>
      <c r="N7" s="221">
        <f>SUMIF(Circo2!$H$91:$H$101,Global!$L7,Circo2!$J$91:$J$101)</f>
        <v>0</v>
      </c>
      <c r="O7" s="221">
        <f ca="1">SUMIF(Circo3!$H$87:$H$91,Global!$L7,Circo3!$J$87:$J$91)</f>
        <v>16603</v>
      </c>
      <c r="P7" s="222">
        <f t="shared" ca="1" si="0"/>
        <v>16603</v>
      </c>
    </row>
    <row r="8" spans="1:16" ht="13.2" thickTop="1" x14ac:dyDescent="0.2"/>
  </sheetData>
  <mergeCells count="1">
    <mergeCell ref="A2:I2"/>
  </mergeCells>
  <pageMargins left="0.65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Feuil6">
    <pageSetUpPr fitToPage="1"/>
  </sheetPr>
  <dimension ref="A2:X4"/>
  <sheetViews>
    <sheetView tabSelected="1" zoomScale="90" zoomScaleNormal="90" workbookViewId="0">
      <selection activeCell="A40" sqref="A40"/>
    </sheetView>
  </sheetViews>
  <sheetFormatPr baseColWidth="10" defaultRowHeight="12.6" x14ac:dyDescent="0.2"/>
  <sheetData>
    <row r="2" spans="1:24" ht="21" x14ac:dyDescent="0.4">
      <c r="A2" s="233" t="str">
        <f>Data_T1!$L$4&amp;" bureaux de votes sur "&amp;Data_T1!$K$4&amp;" soit "&amp;TEXT(Data_T1!$O$4,"0,0%")&amp;" des inscrits"</f>
        <v>108 bureaux de votes sur 108 soit 100,0% des inscrits</v>
      </c>
      <c r="B2" s="233"/>
      <c r="C2" s="233"/>
      <c r="D2" s="233"/>
      <c r="E2" s="233"/>
      <c r="F2" s="233"/>
      <c r="G2" s="233"/>
      <c r="H2" s="233"/>
      <c r="I2" s="233" t="str">
        <f>Data_T1!$L5&amp;" bureaux de votes sur "&amp;Data_T1!$K5&amp;" soit "&amp;TEXT(Data_T1!$O5,"0,0%")&amp;" des inscrits"</f>
        <v>65 bureaux de votes sur 65 soit 100,0% des inscrits</v>
      </c>
      <c r="J2" s="233"/>
      <c r="K2" s="233"/>
      <c r="L2" s="233"/>
      <c r="M2" s="233"/>
      <c r="N2" s="233"/>
      <c r="O2" s="233"/>
      <c r="P2" s="233"/>
      <c r="Q2" s="233" t="str">
        <f>Data_T1!$L6&amp;" bureaux de votes sur "&amp;Data_T1!$K6&amp;" soit "&amp;TEXT(Data_T1!$O6,"0,0%")&amp;" des inscrits"</f>
        <v>63 bureaux de votes sur 63 soit 100,0% des inscrits</v>
      </c>
      <c r="R2" s="233"/>
      <c r="S2" s="233"/>
      <c r="T2" s="233"/>
      <c r="U2" s="233"/>
      <c r="V2" s="233"/>
      <c r="W2" s="233"/>
      <c r="X2" s="233"/>
    </row>
    <row r="3" spans="1:24" x14ac:dyDescent="0.2">
      <c r="B3" s="205"/>
      <c r="C3" s="205"/>
      <c r="D3" s="205"/>
      <c r="E3" s="205"/>
      <c r="F3" s="205"/>
      <c r="G3" s="205"/>
      <c r="H3" s="205"/>
      <c r="J3" s="205"/>
      <c r="K3" s="205"/>
      <c r="L3" s="205"/>
      <c r="M3" s="205"/>
      <c r="N3" s="205"/>
      <c r="O3" s="205"/>
      <c r="R3" s="205"/>
      <c r="S3" s="205"/>
      <c r="T3" s="205"/>
      <c r="U3" s="205"/>
    </row>
    <row r="4" spans="1:24" s="204" customFormat="1" x14ac:dyDescent="0.2"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</row>
  </sheetData>
  <mergeCells count="3">
    <mergeCell ref="A2:H2"/>
    <mergeCell ref="I2:P2"/>
    <mergeCell ref="Q2:X2"/>
  </mergeCells>
  <pageMargins left="0.17" right="0.19" top="0.75" bottom="0.75" header="0.3" footer="0.3"/>
  <pageSetup paperSize="8" scale="6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Feuil7"/>
  <dimension ref="B1:V237"/>
  <sheetViews>
    <sheetView zoomScale="85" zoomScaleNormal="85" workbookViewId="0">
      <selection activeCell="L4" sqref="L4"/>
    </sheetView>
  </sheetViews>
  <sheetFormatPr baseColWidth="10" defaultRowHeight="12.6" x14ac:dyDescent="0.2"/>
  <cols>
    <col min="1" max="1" width="17.26953125" bestFit="1" customWidth="1"/>
    <col min="2" max="2" width="14.7265625" bestFit="1" customWidth="1"/>
    <col min="3" max="3" width="17.08984375" bestFit="1" customWidth="1"/>
    <col min="4" max="4" width="11.90625" bestFit="1" customWidth="1"/>
    <col min="10" max="10" width="3" bestFit="1" customWidth="1"/>
    <col min="11" max="11" width="5.08984375" style="1" bestFit="1" customWidth="1"/>
    <col min="12" max="12" width="3.90625" style="1" bestFit="1" customWidth="1"/>
    <col min="13" max="14" width="6.90625" bestFit="1" customWidth="1"/>
    <col min="15" max="15" width="5.90625" style="1" bestFit="1" customWidth="1"/>
    <col min="17" max="17" width="8.7265625" bestFit="1" customWidth="1"/>
    <col min="18" max="18" width="5.08984375" bestFit="1" customWidth="1"/>
    <col min="19" max="19" width="3" bestFit="1" customWidth="1"/>
    <col min="20" max="20" width="6.36328125" bestFit="1" customWidth="1"/>
    <col min="21" max="22" width="5.90625" bestFit="1" customWidth="1"/>
  </cols>
  <sheetData>
    <row r="1" spans="2:22" x14ac:dyDescent="0.2">
      <c r="H1" t="s">
        <v>94</v>
      </c>
    </row>
    <row r="2" spans="2:22" ht="13.2" x14ac:dyDescent="0.2">
      <c r="H2" s="77">
        <v>414</v>
      </c>
      <c r="K2" s="235" t="s">
        <v>129</v>
      </c>
      <c r="L2" s="235"/>
      <c r="M2" s="235" t="s">
        <v>125</v>
      </c>
      <c r="N2" s="235"/>
      <c r="R2" s="236" t="s">
        <v>129</v>
      </c>
      <c r="S2" s="236"/>
      <c r="T2" s="236" t="s">
        <v>7</v>
      </c>
      <c r="U2" s="236"/>
    </row>
    <row r="3" spans="2:22" ht="13.8" thickBot="1" x14ac:dyDescent="0.25">
      <c r="B3" s="234" t="s">
        <v>123</v>
      </c>
      <c r="C3" s="234"/>
      <c r="D3" s="234"/>
      <c r="H3" s="77">
        <v>253</v>
      </c>
      <c r="J3" s="4" t="s">
        <v>127</v>
      </c>
      <c r="K3" s="17" t="s">
        <v>130</v>
      </c>
      <c r="L3" s="17" t="s">
        <v>131</v>
      </c>
      <c r="M3" s="17" t="s">
        <v>126</v>
      </c>
      <c r="N3" s="17" t="s">
        <v>131</v>
      </c>
      <c r="O3" s="17" t="s">
        <v>128</v>
      </c>
      <c r="Q3" s="65" t="s">
        <v>161</v>
      </c>
      <c r="R3" s="65" t="s">
        <v>130</v>
      </c>
      <c r="S3" s="65" t="s">
        <v>131</v>
      </c>
      <c r="T3" s="65" t="s">
        <v>126</v>
      </c>
      <c r="U3" s="65" t="s">
        <v>131</v>
      </c>
      <c r="V3" s="65" t="s">
        <v>128</v>
      </c>
    </row>
    <row r="4" spans="2:22" ht="13.8" thickTop="1" x14ac:dyDescent="0.2">
      <c r="B4" s="5" t="s">
        <v>91</v>
      </c>
      <c r="C4" s="6" t="s">
        <v>92</v>
      </c>
      <c r="D4" s="7" t="s">
        <v>93</v>
      </c>
      <c r="E4" s="16" t="s">
        <v>124</v>
      </c>
      <c r="H4" s="77">
        <v>1166</v>
      </c>
      <c r="J4" s="4">
        <v>1</v>
      </c>
      <c r="K4" s="1">
        <f>COUNTIF(Data!$C$2:$C$237,$J4)</f>
        <v>108</v>
      </c>
      <c r="L4" s="1">
        <f>COUNTIF(Import!$C$2:$C$237,$J4)</f>
        <v>108</v>
      </c>
      <c r="M4">
        <f>SUMIF(Data!$C$2:$C$237,$J4,Data!$H$2:$H$237)</f>
        <v>72585</v>
      </c>
      <c r="N4">
        <f>SUMIF(Import!$C$2:$C$237,$J4,Import!$H$2:$H$237)</f>
        <v>72585</v>
      </c>
      <c r="O4" s="68">
        <f>N4/M4</f>
        <v>1</v>
      </c>
      <c r="Q4" t="s">
        <v>97</v>
      </c>
      <c r="R4">
        <f>COUNTIFS(Data!$F$2:$F$237,Data_T1!$Q4,Data!$K$2:$K$237,"&gt;0")</f>
        <v>6</v>
      </c>
      <c r="S4">
        <f>COUNTIF(Data!$F$2:$F$237,Data_T1!$Q4)</f>
        <v>6</v>
      </c>
      <c r="T4">
        <f>SUMIF(Data!$F$2:$F$237,$Q4,Data!$H$2:$H$237)</f>
        <v>7596</v>
      </c>
      <c r="U4">
        <f>SUMIF(Import!$F$2:$F$237,$Q4,Import!$H$2:$H$237)</f>
        <v>7596</v>
      </c>
      <c r="V4" s="67">
        <f>U4/T4</f>
        <v>1</v>
      </c>
    </row>
    <row r="5" spans="2:22" x14ac:dyDescent="0.2">
      <c r="B5" s="8" t="str">
        <f>VLOOKUP(1,Data_Donnees,22)</f>
        <v>GREIG</v>
      </c>
      <c r="C5" s="9" t="str">
        <f>VLOOKUP(2,Data_Donnees,22)</f>
        <v>IRITI</v>
      </c>
      <c r="D5" s="10" t="str">
        <f>VLOOKUP(3,Data_Donnees,22)</f>
        <v>HOWELL</v>
      </c>
      <c r="E5" s="14">
        <v>23</v>
      </c>
      <c r="H5" s="204">
        <v>1413</v>
      </c>
      <c r="J5" s="4">
        <v>2</v>
      </c>
      <c r="K5" s="1">
        <f>COUNTIF(Data!$C$2:$C$237,$J5)</f>
        <v>65</v>
      </c>
      <c r="L5" s="1">
        <f>COUNTIF(Import!$C$2:$C$237,$J5)</f>
        <v>65</v>
      </c>
      <c r="M5">
        <f>SUMIF(Data!$C$2:$C$237,$J5,Data!$H$2:$H$237)</f>
        <v>66706</v>
      </c>
      <c r="N5">
        <f>SUMIF(Import!$C$2:$C$237,$J5,Import!$H$2:$H$237)</f>
        <v>66706</v>
      </c>
      <c r="O5" s="68">
        <f t="shared" ref="O5:O7" si="0">N5/M5</f>
        <v>1</v>
      </c>
      <c r="Q5" t="s">
        <v>112</v>
      </c>
      <c r="R5">
        <f>COUNTIFS(Data!$F$2:$F$237,Data_T1!$Q5,Data!$K$2:$K$237,"&gt;0")</f>
        <v>15</v>
      </c>
      <c r="S5">
        <f>COUNTIF(Data!$F$2:$F$237,Data_T1!$Q5)</f>
        <v>15</v>
      </c>
      <c r="T5">
        <f>SUMIF(Data!$F$2:$F$237,$Q5,Data!$H$2:$H$237)</f>
        <v>19358</v>
      </c>
      <c r="U5">
        <f>SUMIF(Import!$F$2:$F$237,$Q5,Import!$H$2:$H$237)</f>
        <v>19358</v>
      </c>
      <c r="V5" s="67">
        <f>U5/T5</f>
        <v>1</v>
      </c>
    </row>
    <row r="6" spans="2:22" x14ac:dyDescent="0.2">
      <c r="B6" s="8" t="str">
        <f t="shared" ref="B6:B22" si="1">VLOOKUP(1,Data_Donnees,22+(ROW()-5)*7)</f>
        <v>SAGE</v>
      </c>
      <c r="C6" s="9" t="str">
        <f t="shared" ref="C6:C22" si="2">VLOOKUP(2,Data_Donnees,22+(ROW()-5)*7)</f>
        <v>SANQUER</v>
      </c>
      <c r="D6" s="10" t="str">
        <f t="shared" ref="D6:D22" si="3">VLOOKUP(3,Data_Donnees,22+(ROW()-5)*7)</f>
        <v>BROTHERSON</v>
      </c>
      <c r="E6" s="14">
        <f>E5+7</f>
        <v>30</v>
      </c>
      <c r="H6" s="204">
        <v>994</v>
      </c>
      <c r="J6" s="4">
        <v>3</v>
      </c>
      <c r="K6" s="1">
        <f>COUNTIF(Data!$C$2:$C$237,$J6)</f>
        <v>63</v>
      </c>
      <c r="L6" s="1">
        <f>COUNTIF(Import!$C$2:$C$237,$J6)</f>
        <v>63</v>
      </c>
      <c r="M6">
        <f>SUMIF(Data!$C$2:$C$237,$J6,Data!$H$2:$H$237)</f>
        <v>64425</v>
      </c>
      <c r="N6">
        <f>SUMIF(Import!$C$2:$C$237,$J6,Import!$H$2:$H$237)</f>
        <v>64425</v>
      </c>
      <c r="O6" s="68">
        <f t="shared" si="0"/>
        <v>1</v>
      </c>
      <c r="Q6" s="4" t="s">
        <v>148</v>
      </c>
      <c r="R6">
        <f>COUNTIFS(Data!$F$2:$F$237,Data_T1!$Q6,Data!$K$2:$K$237,"&gt;0")</f>
        <v>14</v>
      </c>
      <c r="S6">
        <f>COUNTIF(Data!$F$2:$F$237,Data_T1!$Q6)</f>
        <v>14</v>
      </c>
      <c r="T6">
        <f>SUMIF(Data!$F$2:$F$237,$Q6,Data!$H$2:$H$237)</f>
        <v>19039</v>
      </c>
      <c r="U6">
        <f>SUMIF(Import!$F$2:$F$237,$Q6,Import!$H$2:$H$237)</f>
        <v>19039</v>
      </c>
      <c r="V6" s="67">
        <f>U6/T6</f>
        <v>1</v>
      </c>
    </row>
    <row r="7" spans="2:22" x14ac:dyDescent="0.2">
      <c r="B7" s="8">
        <f t="shared" si="1"/>
        <v>0</v>
      </c>
      <c r="C7" s="9">
        <f t="shared" si="2"/>
        <v>0</v>
      </c>
      <c r="D7" s="10">
        <f t="shared" si="3"/>
        <v>0</v>
      </c>
      <c r="E7" s="14">
        <f t="shared" ref="E7:E22" si="4">E6+7</f>
        <v>37</v>
      </c>
      <c r="H7" s="204">
        <v>1102</v>
      </c>
      <c r="K7" s="1">
        <f>SUM(K4:K6)</f>
        <v>236</v>
      </c>
      <c r="L7" s="1">
        <f>SUM(L4:L6)</f>
        <v>236</v>
      </c>
      <c r="M7">
        <f t="shared" ref="M7:N7" si="5">SUM(M4:M6)</f>
        <v>203716</v>
      </c>
      <c r="N7">
        <f t="shared" si="5"/>
        <v>203716</v>
      </c>
      <c r="O7" s="68">
        <f t="shared" si="0"/>
        <v>1</v>
      </c>
    </row>
    <row r="8" spans="2:22" x14ac:dyDescent="0.2">
      <c r="B8" s="8">
        <f t="shared" si="1"/>
        <v>0</v>
      </c>
      <c r="C8" s="9">
        <f t="shared" si="2"/>
        <v>0</v>
      </c>
      <c r="D8" s="10">
        <f t="shared" si="3"/>
        <v>0</v>
      </c>
      <c r="E8" s="14">
        <f t="shared" si="4"/>
        <v>44</v>
      </c>
      <c r="H8" s="204">
        <v>1687</v>
      </c>
    </row>
    <row r="9" spans="2:22" x14ac:dyDescent="0.2">
      <c r="B9" s="8">
        <f t="shared" si="1"/>
        <v>0</v>
      </c>
      <c r="C9" s="9">
        <f t="shared" si="2"/>
        <v>0</v>
      </c>
      <c r="D9" s="10">
        <f t="shared" si="3"/>
        <v>0</v>
      </c>
      <c r="E9" s="14">
        <f t="shared" si="4"/>
        <v>51</v>
      </c>
      <c r="H9" s="204">
        <v>1234</v>
      </c>
    </row>
    <row r="10" spans="2:22" x14ac:dyDescent="0.2">
      <c r="B10" s="8">
        <f t="shared" si="1"/>
        <v>0</v>
      </c>
      <c r="C10" s="9">
        <f t="shared" si="2"/>
        <v>0</v>
      </c>
      <c r="D10" s="10">
        <f t="shared" si="3"/>
        <v>0</v>
      </c>
      <c r="E10" s="14">
        <f t="shared" si="4"/>
        <v>58</v>
      </c>
      <c r="H10" s="204">
        <v>673</v>
      </c>
    </row>
    <row r="11" spans="2:22" x14ac:dyDescent="0.2">
      <c r="B11" s="8">
        <f t="shared" si="1"/>
        <v>0</v>
      </c>
      <c r="C11" s="9">
        <f t="shared" si="2"/>
        <v>0</v>
      </c>
      <c r="D11" s="10">
        <f t="shared" si="3"/>
        <v>0</v>
      </c>
      <c r="E11" s="14">
        <f t="shared" si="4"/>
        <v>65</v>
      </c>
      <c r="H11" s="204">
        <v>401</v>
      </c>
    </row>
    <row r="12" spans="2:22" x14ac:dyDescent="0.2">
      <c r="B12" s="8">
        <f t="shared" si="1"/>
        <v>0</v>
      </c>
      <c r="C12" s="9">
        <f t="shared" si="2"/>
        <v>0</v>
      </c>
      <c r="D12" s="10">
        <f t="shared" si="3"/>
        <v>0</v>
      </c>
      <c r="E12" s="14">
        <f t="shared" si="4"/>
        <v>72</v>
      </c>
      <c r="H12" s="204">
        <v>447</v>
      </c>
    </row>
    <row r="13" spans="2:22" x14ac:dyDescent="0.2">
      <c r="B13" s="8">
        <f t="shared" si="1"/>
        <v>0</v>
      </c>
      <c r="C13" s="9">
        <f t="shared" si="2"/>
        <v>0</v>
      </c>
      <c r="D13" s="10">
        <f t="shared" si="3"/>
        <v>0</v>
      </c>
      <c r="E13" s="14">
        <f t="shared" si="4"/>
        <v>79</v>
      </c>
      <c r="H13" s="204">
        <v>1392</v>
      </c>
    </row>
    <row r="14" spans="2:22" x14ac:dyDescent="0.2">
      <c r="B14" s="8">
        <f t="shared" si="1"/>
        <v>0</v>
      </c>
      <c r="C14" s="9">
        <f t="shared" si="2"/>
        <v>0</v>
      </c>
      <c r="D14" s="10">
        <f t="shared" si="3"/>
        <v>0</v>
      </c>
      <c r="E14" s="14">
        <f t="shared" si="4"/>
        <v>86</v>
      </c>
      <c r="H14" s="204">
        <v>1606</v>
      </c>
    </row>
    <row r="15" spans="2:22" x14ac:dyDescent="0.2">
      <c r="B15" s="8">
        <f t="shared" si="1"/>
        <v>0</v>
      </c>
      <c r="C15" s="9">
        <f t="shared" si="2"/>
        <v>0</v>
      </c>
      <c r="D15" s="10">
        <f t="shared" si="3"/>
        <v>0</v>
      </c>
      <c r="E15" s="14">
        <f t="shared" si="4"/>
        <v>93</v>
      </c>
      <c r="H15" s="204">
        <v>1118</v>
      </c>
    </row>
    <row r="16" spans="2:22" x14ac:dyDescent="0.2">
      <c r="B16" s="8" t="e">
        <f t="shared" si="1"/>
        <v>#REF!</v>
      </c>
      <c r="C16" s="9" t="e">
        <f t="shared" si="2"/>
        <v>#REF!</v>
      </c>
      <c r="D16" s="10" t="e">
        <f t="shared" si="3"/>
        <v>#REF!</v>
      </c>
      <c r="E16" s="14">
        <f t="shared" si="4"/>
        <v>100</v>
      </c>
      <c r="H16" s="204">
        <v>1408</v>
      </c>
    </row>
    <row r="17" spans="2:8" x14ac:dyDescent="0.2">
      <c r="B17" s="8" t="e">
        <f t="shared" si="1"/>
        <v>#REF!</v>
      </c>
      <c r="C17" s="9" t="e">
        <f t="shared" si="2"/>
        <v>#REF!</v>
      </c>
      <c r="D17" s="10" t="e">
        <f t="shared" si="3"/>
        <v>#REF!</v>
      </c>
      <c r="E17" s="14">
        <f t="shared" si="4"/>
        <v>107</v>
      </c>
      <c r="H17" s="204">
        <v>1209</v>
      </c>
    </row>
    <row r="18" spans="2:8" x14ac:dyDescent="0.2">
      <c r="B18" s="8" t="e">
        <f t="shared" si="1"/>
        <v>#REF!</v>
      </c>
      <c r="C18" s="9" t="e">
        <f t="shared" si="2"/>
        <v>#REF!</v>
      </c>
      <c r="D18" s="10" t="e">
        <f t="shared" si="3"/>
        <v>#REF!</v>
      </c>
      <c r="E18" s="14">
        <f t="shared" si="4"/>
        <v>114</v>
      </c>
      <c r="H18" s="204">
        <v>1468</v>
      </c>
    </row>
    <row r="19" spans="2:8" x14ac:dyDescent="0.2">
      <c r="B19" s="8" t="e">
        <f t="shared" si="1"/>
        <v>#REF!</v>
      </c>
      <c r="C19" s="9" t="e">
        <f t="shared" si="2"/>
        <v>#REF!</v>
      </c>
      <c r="D19" s="10" t="e">
        <f t="shared" si="3"/>
        <v>#REF!</v>
      </c>
      <c r="E19" s="14">
        <f t="shared" si="4"/>
        <v>121</v>
      </c>
      <c r="H19" s="204">
        <v>1437</v>
      </c>
    </row>
    <row r="20" spans="2:8" x14ac:dyDescent="0.2">
      <c r="B20" s="8" t="e">
        <f t="shared" si="1"/>
        <v>#REF!</v>
      </c>
      <c r="C20" s="9" t="e">
        <f t="shared" si="2"/>
        <v>#REF!</v>
      </c>
      <c r="D20" s="10" t="e">
        <f t="shared" si="3"/>
        <v>#REF!</v>
      </c>
      <c r="E20" s="14">
        <f t="shared" si="4"/>
        <v>128</v>
      </c>
      <c r="H20" s="204">
        <v>1121</v>
      </c>
    </row>
    <row r="21" spans="2:8" x14ac:dyDescent="0.2">
      <c r="B21" s="8" t="e">
        <f t="shared" si="1"/>
        <v>#REF!</v>
      </c>
      <c r="C21" s="9" t="e">
        <f t="shared" si="2"/>
        <v>#REF!</v>
      </c>
      <c r="D21" s="10" t="e">
        <f t="shared" si="3"/>
        <v>#REF!</v>
      </c>
      <c r="E21" s="14">
        <f t="shared" si="4"/>
        <v>135</v>
      </c>
      <c r="H21" s="204">
        <v>1758</v>
      </c>
    </row>
    <row r="22" spans="2:8" ht="13.2" thickBot="1" x14ac:dyDescent="0.25">
      <c r="B22" s="11" t="e">
        <f t="shared" si="1"/>
        <v>#REF!</v>
      </c>
      <c r="C22" s="12" t="e">
        <f t="shared" si="2"/>
        <v>#REF!</v>
      </c>
      <c r="D22" s="13" t="e">
        <f t="shared" si="3"/>
        <v>#REF!</v>
      </c>
      <c r="E22" s="15">
        <f t="shared" si="4"/>
        <v>142</v>
      </c>
      <c r="H22" s="204">
        <v>1369</v>
      </c>
    </row>
    <row r="23" spans="2:8" ht="13.2" thickTop="1" x14ac:dyDescent="0.2">
      <c r="H23" s="204">
        <v>1129</v>
      </c>
    </row>
    <row r="24" spans="2:8" x14ac:dyDescent="0.2">
      <c r="H24" s="204">
        <v>1052</v>
      </c>
    </row>
    <row r="25" spans="2:8" x14ac:dyDescent="0.2">
      <c r="H25" s="204">
        <v>1124</v>
      </c>
    </row>
    <row r="26" spans="2:8" x14ac:dyDescent="0.2">
      <c r="H26" s="204">
        <v>959</v>
      </c>
    </row>
    <row r="27" spans="2:8" x14ac:dyDescent="0.2">
      <c r="H27" s="204">
        <v>1363</v>
      </c>
    </row>
    <row r="28" spans="2:8" x14ac:dyDescent="0.2">
      <c r="H28" s="204">
        <v>1429</v>
      </c>
    </row>
    <row r="29" spans="2:8" x14ac:dyDescent="0.2">
      <c r="H29" s="204">
        <v>1764</v>
      </c>
    </row>
    <row r="30" spans="2:8" x14ac:dyDescent="0.2">
      <c r="H30" s="204">
        <v>1421</v>
      </c>
    </row>
    <row r="31" spans="2:8" x14ac:dyDescent="0.2">
      <c r="H31" s="204">
        <v>1645</v>
      </c>
    </row>
    <row r="32" spans="2:8" x14ac:dyDescent="0.2">
      <c r="H32" s="204">
        <v>606</v>
      </c>
    </row>
    <row r="33" spans="8:8" x14ac:dyDescent="0.2">
      <c r="H33" s="204">
        <v>237</v>
      </c>
    </row>
    <row r="34" spans="8:8" x14ac:dyDescent="0.2">
      <c r="H34" s="204">
        <v>214</v>
      </c>
    </row>
    <row r="35" spans="8:8" x14ac:dyDescent="0.2">
      <c r="H35" s="204">
        <v>77</v>
      </c>
    </row>
    <row r="36" spans="8:8" x14ac:dyDescent="0.2">
      <c r="H36" s="204">
        <v>184</v>
      </c>
    </row>
    <row r="37" spans="8:8" x14ac:dyDescent="0.2">
      <c r="H37" s="204">
        <v>111</v>
      </c>
    </row>
    <row r="38" spans="8:8" x14ac:dyDescent="0.2">
      <c r="H38" s="204">
        <v>147</v>
      </c>
    </row>
    <row r="39" spans="8:8" x14ac:dyDescent="0.2">
      <c r="H39" s="204">
        <v>317</v>
      </c>
    </row>
    <row r="40" spans="8:8" x14ac:dyDescent="0.2">
      <c r="H40" s="204">
        <v>235</v>
      </c>
    </row>
    <row r="41" spans="8:8" x14ac:dyDescent="0.2">
      <c r="H41" s="204">
        <v>845</v>
      </c>
    </row>
    <row r="42" spans="8:8" x14ac:dyDescent="0.2">
      <c r="H42" s="204">
        <v>1063</v>
      </c>
    </row>
    <row r="43" spans="8:8" x14ac:dyDescent="0.2">
      <c r="H43" s="204">
        <v>156</v>
      </c>
    </row>
    <row r="44" spans="8:8" x14ac:dyDescent="0.2">
      <c r="H44" s="204">
        <v>53</v>
      </c>
    </row>
    <row r="45" spans="8:8" x14ac:dyDescent="0.2">
      <c r="H45" s="204">
        <v>112</v>
      </c>
    </row>
    <row r="46" spans="8:8" x14ac:dyDescent="0.2">
      <c r="H46" s="204">
        <v>69</v>
      </c>
    </row>
    <row r="47" spans="8:8" x14ac:dyDescent="0.2">
      <c r="H47" s="204">
        <v>991</v>
      </c>
    </row>
    <row r="48" spans="8:8" x14ac:dyDescent="0.2">
      <c r="H48" s="204">
        <v>762</v>
      </c>
    </row>
    <row r="49" spans="8:8" x14ac:dyDescent="0.2">
      <c r="H49" s="204">
        <v>848</v>
      </c>
    </row>
    <row r="50" spans="8:8" x14ac:dyDescent="0.2">
      <c r="H50" s="204">
        <v>963</v>
      </c>
    </row>
    <row r="51" spans="8:8" x14ac:dyDescent="0.2">
      <c r="H51" s="204">
        <v>957</v>
      </c>
    </row>
    <row r="52" spans="8:8" x14ac:dyDescent="0.2">
      <c r="H52" s="204">
        <v>915</v>
      </c>
    </row>
    <row r="53" spans="8:8" x14ac:dyDescent="0.2">
      <c r="H53" s="204">
        <v>1239</v>
      </c>
    </row>
    <row r="54" spans="8:8" x14ac:dyDescent="0.2">
      <c r="H54" s="204">
        <v>1232</v>
      </c>
    </row>
    <row r="55" spans="8:8" x14ac:dyDescent="0.2">
      <c r="H55" s="204">
        <v>1217</v>
      </c>
    </row>
    <row r="56" spans="8:8" x14ac:dyDescent="0.2">
      <c r="H56" s="204">
        <v>123</v>
      </c>
    </row>
    <row r="57" spans="8:8" x14ac:dyDescent="0.2">
      <c r="H57" s="204">
        <v>181</v>
      </c>
    </row>
    <row r="58" spans="8:8" x14ac:dyDescent="0.2">
      <c r="H58" s="204">
        <v>47</v>
      </c>
    </row>
    <row r="59" spans="8:8" x14ac:dyDescent="0.2">
      <c r="H59" s="204">
        <v>259</v>
      </c>
    </row>
    <row r="60" spans="8:8" x14ac:dyDescent="0.2">
      <c r="H60" s="204">
        <v>62</v>
      </c>
    </row>
    <row r="61" spans="8:8" x14ac:dyDescent="0.2">
      <c r="H61" s="204">
        <v>357</v>
      </c>
    </row>
    <row r="62" spans="8:8" x14ac:dyDescent="0.2">
      <c r="H62" s="204">
        <v>730</v>
      </c>
    </row>
    <row r="63" spans="8:8" x14ac:dyDescent="0.2">
      <c r="H63" s="204">
        <v>1533</v>
      </c>
    </row>
    <row r="64" spans="8:8" x14ac:dyDescent="0.2">
      <c r="H64" s="204">
        <v>799</v>
      </c>
    </row>
    <row r="65" spans="8:8" x14ac:dyDescent="0.2">
      <c r="H65" s="204">
        <v>418</v>
      </c>
    </row>
    <row r="66" spans="8:8" x14ac:dyDescent="0.2">
      <c r="H66" s="204">
        <v>461</v>
      </c>
    </row>
    <row r="67" spans="8:8" x14ac:dyDescent="0.2">
      <c r="H67" s="204">
        <v>500</v>
      </c>
    </row>
    <row r="68" spans="8:8" x14ac:dyDescent="0.2">
      <c r="H68" s="204">
        <v>349</v>
      </c>
    </row>
    <row r="69" spans="8:8" x14ac:dyDescent="0.2">
      <c r="H69" s="204">
        <v>809</v>
      </c>
    </row>
    <row r="70" spans="8:8" x14ac:dyDescent="0.2">
      <c r="H70" s="204">
        <v>859</v>
      </c>
    </row>
    <row r="71" spans="8:8" x14ac:dyDescent="0.2">
      <c r="H71" s="204">
        <v>1102</v>
      </c>
    </row>
    <row r="72" spans="8:8" x14ac:dyDescent="0.2">
      <c r="H72" s="204">
        <v>1213</v>
      </c>
    </row>
    <row r="73" spans="8:8" x14ac:dyDescent="0.2">
      <c r="H73" s="204">
        <v>647</v>
      </c>
    </row>
    <row r="74" spans="8:8" x14ac:dyDescent="0.2">
      <c r="H74" s="204">
        <v>670</v>
      </c>
    </row>
    <row r="75" spans="8:8" x14ac:dyDescent="0.2">
      <c r="H75" s="204">
        <v>708</v>
      </c>
    </row>
    <row r="76" spans="8:8" x14ac:dyDescent="0.2">
      <c r="H76" s="204">
        <v>917</v>
      </c>
    </row>
    <row r="77" spans="8:8" x14ac:dyDescent="0.2">
      <c r="H77" s="204">
        <v>1059</v>
      </c>
    </row>
    <row r="78" spans="8:8" x14ac:dyDescent="0.2">
      <c r="H78" s="204">
        <v>1183</v>
      </c>
    </row>
    <row r="79" spans="8:8" x14ac:dyDescent="0.2">
      <c r="H79" s="204">
        <v>997</v>
      </c>
    </row>
    <row r="80" spans="8:8" x14ac:dyDescent="0.2">
      <c r="H80" s="204">
        <v>728</v>
      </c>
    </row>
    <row r="81" spans="8:8" x14ac:dyDescent="0.2">
      <c r="H81" s="204">
        <v>878</v>
      </c>
    </row>
    <row r="82" spans="8:8" x14ac:dyDescent="0.2">
      <c r="H82" s="204">
        <v>629</v>
      </c>
    </row>
    <row r="83" spans="8:8" x14ac:dyDescent="0.2">
      <c r="H83" s="204">
        <v>212</v>
      </c>
    </row>
    <row r="84" spans="8:8" x14ac:dyDescent="0.2">
      <c r="H84" s="204">
        <v>88</v>
      </c>
    </row>
    <row r="85" spans="8:8" x14ac:dyDescent="0.2">
      <c r="H85" s="204">
        <v>112</v>
      </c>
    </row>
    <row r="86" spans="8:8" x14ac:dyDescent="0.2">
      <c r="H86" s="204">
        <v>188</v>
      </c>
    </row>
    <row r="87" spans="8:8" x14ac:dyDescent="0.2">
      <c r="H87" s="204">
        <v>562</v>
      </c>
    </row>
    <row r="88" spans="8:8" x14ac:dyDescent="0.2">
      <c r="H88" s="204">
        <v>426</v>
      </c>
    </row>
    <row r="89" spans="8:8" x14ac:dyDescent="0.2">
      <c r="H89" s="204">
        <v>989</v>
      </c>
    </row>
    <row r="90" spans="8:8" x14ac:dyDescent="0.2">
      <c r="H90" s="204">
        <v>1205</v>
      </c>
    </row>
    <row r="91" spans="8:8" x14ac:dyDescent="0.2">
      <c r="H91" s="204">
        <v>1561</v>
      </c>
    </row>
    <row r="92" spans="8:8" x14ac:dyDescent="0.2">
      <c r="H92" s="204">
        <v>2158</v>
      </c>
    </row>
    <row r="93" spans="8:8" x14ac:dyDescent="0.2">
      <c r="H93" s="204">
        <v>1567</v>
      </c>
    </row>
    <row r="94" spans="8:8" x14ac:dyDescent="0.2">
      <c r="H94" s="204">
        <v>1722</v>
      </c>
    </row>
    <row r="95" spans="8:8" x14ac:dyDescent="0.2">
      <c r="H95" s="204">
        <v>927</v>
      </c>
    </row>
    <row r="96" spans="8:8" x14ac:dyDescent="0.2">
      <c r="H96" s="204">
        <v>995</v>
      </c>
    </row>
    <row r="97" spans="8:8" x14ac:dyDescent="0.2">
      <c r="H97" s="204">
        <v>1452</v>
      </c>
    </row>
    <row r="98" spans="8:8" x14ac:dyDescent="0.2">
      <c r="H98" s="204">
        <v>1308</v>
      </c>
    </row>
    <row r="99" spans="8:8" x14ac:dyDescent="0.2">
      <c r="H99" s="204">
        <v>234</v>
      </c>
    </row>
    <row r="100" spans="8:8" x14ac:dyDescent="0.2">
      <c r="H100" s="204">
        <v>215</v>
      </c>
    </row>
    <row r="101" spans="8:8" x14ac:dyDescent="0.2">
      <c r="H101" s="204">
        <v>57</v>
      </c>
    </row>
    <row r="102" spans="8:8" x14ac:dyDescent="0.2">
      <c r="H102" s="204">
        <v>857</v>
      </c>
    </row>
    <row r="103" spans="8:8" x14ac:dyDescent="0.2">
      <c r="H103" s="204">
        <v>757</v>
      </c>
    </row>
    <row r="104" spans="8:8" x14ac:dyDescent="0.2">
      <c r="H104" s="204">
        <v>340</v>
      </c>
    </row>
    <row r="105" spans="8:8" x14ac:dyDescent="0.2">
      <c r="H105" s="204">
        <v>171</v>
      </c>
    </row>
    <row r="106" spans="8:8" x14ac:dyDescent="0.2">
      <c r="H106" s="204">
        <v>131</v>
      </c>
    </row>
    <row r="107" spans="8:8" x14ac:dyDescent="0.2">
      <c r="H107" s="204">
        <v>157</v>
      </c>
    </row>
    <row r="108" spans="8:8" x14ac:dyDescent="0.2">
      <c r="H108" s="204">
        <v>92</v>
      </c>
    </row>
    <row r="109" spans="8:8" x14ac:dyDescent="0.2">
      <c r="H109" s="204">
        <v>44</v>
      </c>
    </row>
    <row r="110" spans="8:8" x14ac:dyDescent="0.2">
      <c r="H110" s="204">
        <v>973</v>
      </c>
    </row>
    <row r="111" spans="8:8" x14ac:dyDescent="0.2">
      <c r="H111" s="204">
        <v>1293</v>
      </c>
    </row>
    <row r="112" spans="8:8" x14ac:dyDescent="0.2">
      <c r="H112" s="204">
        <v>1136</v>
      </c>
    </row>
    <row r="113" spans="8:8" x14ac:dyDescent="0.2">
      <c r="H113" s="204">
        <v>1324</v>
      </c>
    </row>
    <row r="114" spans="8:8" x14ac:dyDescent="0.2">
      <c r="H114" s="204">
        <v>1151</v>
      </c>
    </row>
    <row r="115" spans="8:8" x14ac:dyDescent="0.2">
      <c r="H115" s="204">
        <v>1193</v>
      </c>
    </row>
    <row r="116" spans="8:8" x14ac:dyDescent="0.2">
      <c r="H116" s="204">
        <v>1078</v>
      </c>
    </row>
    <row r="117" spans="8:8" x14ac:dyDescent="0.2">
      <c r="H117" s="204">
        <v>961</v>
      </c>
    </row>
    <row r="118" spans="8:8" x14ac:dyDescent="0.2">
      <c r="H118" s="204">
        <v>1123</v>
      </c>
    </row>
    <row r="119" spans="8:8" x14ac:dyDescent="0.2">
      <c r="H119" s="204">
        <v>1093</v>
      </c>
    </row>
    <row r="120" spans="8:8" x14ac:dyDescent="0.2">
      <c r="H120" s="204">
        <v>1179</v>
      </c>
    </row>
    <row r="121" spans="8:8" x14ac:dyDescent="0.2">
      <c r="H121" s="204">
        <v>1538</v>
      </c>
    </row>
    <row r="122" spans="8:8" x14ac:dyDescent="0.2">
      <c r="H122" s="204">
        <v>951</v>
      </c>
    </row>
    <row r="123" spans="8:8" x14ac:dyDescent="0.2">
      <c r="H123" s="204">
        <v>1037</v>
      </c>
    </row>
    <row r="124" spans="8:8" x14ac:dyDescent="0.2">
      <c r="H124" s="204">
        <v>1613</v>
      </c>
    </row>
    <row r="125" spans="8:8" x14ac:dyDescent="0.2">
      <c r="H125" s="204">
        <v>1296</v>
      </c>
    </row>
    <row r="126" spans="8:8" x14ac:dyDescent="0.2">
      <c r="H126" s="204">
        <v>1285</v>
      </c>
    </row>
    <row r="127" spans="8:8" x14ac:dyDescent="0.2">
      <c r="H127" s="204">
        <v>1040</v>
      </c>
    </row>
    <row r="128" spans="8:8" x14ac:dyDescent="0.2">
      <c r="H128" s="204">
        <v>1532</v>
      </c>
    </row>
    <row r="129" spans="8:8" x14ac:dyDescent="0.2">
      <c r="H129" s="204">
        <v>1120</v>
      </c>
    </row>
    <row r="130" spans="8:8" x14ac:dyDescent="0.2">
      <c r="H130" s="204">
        <v>1298</v>
      </c>
    </row>
    <row r="131" spans="8:8" x14ac:dyDescent="0.2">
      <c r="H131" s="204">
        <v>1271</v>
      </c>
    </row>
    <row r="132" spans="8:8" x14ac:dyDescent="0.2">
      <c r="H132" s="204">
        <v>1078</v>
      </c>
    </row>
    <row r="133" spans="8:8" x14ac:dyDescent="0.2">
      <c r="H133" s="204">
        <v>1090</v>
      </c>
    </row>
    <row r="134" spans="8:8" x14ac:dyDescent="0.2">
      <c r="H134" s="204">
        <v>1465</v>
      </c>
    </row>
    <row r="135" spans="8:8" x14ac:dyDescent="0.2">
      <c r="H135" s="204">
        <v>1404</v>
      </c>
    </row>
    <row r="136" spans="8:8" x14ac:dyDescent="0.2">
      <c r="H136" s="204">
        <v>1491</v>
      </c>
    </row>
    <row r="137" spans="8:8" x14ac:dyDescent="0.2">
      <c r="H137" s="204">
        <v>1062</v>
      </c>
    </row>
    <row r="138" spans="8:8" x14ac:dyDescent="0.2">
      <c r="H138" s="204">
        <v>1490</v>
      </c>
    </row>
    <row r="139" spans="8:8" x14ac:dyDescent="0.2">
      <c r="H139" s="204">
        <v>1441</v>
      </c>
    </row>
    <row r="140" spans="8:8" x14ac:dyDescent="0.2">
      <c r="H140" s="204">
        <v>1186</v>
      </c>
    </row>
    <row r="141" spans="8:8" x14ac:dyDescent="0.2">
      <c r="H141" s="204">
        <v>1051</v>
      </c>
    </row>
    <row r="142" spans="8:8" x14ac:dyDescent="0.2">
      <c r="H142" s="204">
        <v>926</v>
      </c>
    </row>
    <row r="143" spans="8:8" x14ac:dyDescent="0.2">
      <c r="H143" s="204">
        <v>982</v>
      </c>
    </row>
    <row r="144" spans="8:8" x14ac:dyDescent="0.2">
      <c r="H144" s="204">
        <v>1193</v>
      </c>
    </row>
    <row r="145" spans="8:8" x14ac:dyDescent="0.2">
      <c r="H145" s="204">
        <v>1201</v>
      </c>
    </row>
    <row r="146" spans="8:8" x14ac:dyDescent="0.2">
      <c r="H146" s="204">
        <v>1070</v>
      </c>
    </row>
    <row r="147" spans="8:8" x14ac:dyDescent="0.2">
      <c r="H147" s="204">
        <v>1153</v>
      </c>
    </row>
    <row r="148" spans="8:8" x14ac:dyDescent="0.2">
      <c r="H148" s="204">
        <v>985</v>
      </c>
    </row>
    <row r="149" spans="8:8" x14ac:dyDescent="0.2">
      <c r="H149" s="204">
        <v>1336</v>
      </c>
    </row>
    <row r="150" spans="8:8" x14ac:dyDescent="0.2">
      <c r="H150" s="204">
        <v>146</v>
      </c>
    </row>
    <row r="151" spans="8:8" x14ac:dyDescent="0.2">
      <c r="H151" s="204">
        <v>1196</v>
      </c>
    </row>
    <row r="152" spans="8:8" x14ac:dyDescent="0.2">
      <c r="H152" s="204">
        <v>1054</v>
      </c>
    </row>
    <row r="153" spans="8:8" x14ac:dyDescent="0.2">
      <c r="H153" s="204">
        <v>1173</v>
      </c>
    </row>
    <row r="154" spans="8:8" x14ac:dyDescent="0.2">
      <c r="H154" s="204">
        <v>1076</v>
      </c>
    </row>
    <row r="155" spans="8:8" x14ac:dyDescent="0.2">
      <c r="H155" s="204">
        <v>1317</v>
      </c>
    </row>
    <row r="156" spans="8:8" x14ac:dyDescent="0.2">
      <c r="H156" s="204">
        <v>1112</v>
      </c>
    </row>
    <row r="157" spans="8:8" x14ac:dyDescent="0.2">
      <c r="H157" s="204">
        <v>1134</v>
      </c>
    </row>
    <row r="158" spans="8:8" x14ac:dyDescent="0.2">
      <c r="H158" s="204">
        <v>1229</v>
      </c>
    </row>
    <row r="159" spans="8:8" x14ac:dyDescent="0.2">
      <c r="H159" s="204">
        <v>1145</v>
      </c>
    </row>
    <row r="160" spans="8:8" x14ac:dyDescent="0.2">
      <c r="H160" s="204">
        <v>1236</v>
      </c>
    </row>
    <row r="161" spans="8:8" x14ac:dyDescent="0.2">
      <c r="H161" s="204">
        <v>1255</v>
      </c>
    </row>
    <row r="162" spans="8:8" x14ac:dyDescent="0.2">
      <c r="H162" s="204">
        <v>1212</v>
      </c>
    </row>
    <row r="163" spans="8:8" x14ac:dyDescent="0.2">
      <c r="H163" s="204">
        <v>1244</v>
      </c>
    </row>
    <row r="164" spans="8:8" x14ac:dyDescent="0.2">
      <c r="H164" s="204">
        <v>1304</v>
      </c>
    </row>
    <row r="165" spans="8:8" x14ac:dyDescent="0.2">
      <c r="H165" s="204">
        <v>1167</v>
      </c>
    </row>
    <row r="166" spans="8:8" x14ac:dyDescent="0.2">
      <c r="H166" s="204">
        <v>228</v>
      </c>
    </row>
    <row r="167" spans="8:8" x14ac:dyDescent="0.2">
      <c r="H167" s="204">
        <v>142</v>
      </c>
    </row>
    <row r="168" spans="8:8" x14ac:dyDescent="0.2">
      <c r="H168" s="204">
        <v>282</v>
      </c>
    </row>
    <row r="169" spans="8:8" x14ac:dyDescent="0.2">
      <c r="H169" s="204">
        <v>254</v>
      </c>
    </row>
    <row r="170" spans="8:8" x14ac:dyDescent="0.2">
      <c r="H170" s="204">
        <v>757</v>
      </c>
    </row>
    <row r="171" spans="8:8" x14ac:dyDescent="0.2">
      <c r="H171" s="204">
        <v>1283</v>
      </c>
    </row>
    <row r="172" spans="8:8" x14ac:dyDescent="0.2">
      <c r="H172" s="204">
        <v>83</v>
      </c>
    </row>
    <row r="173" spans="8:8" x14ac:dyDescent="0.2">
      <c r="H173" s="204">
        <v>227</v>
      </c>
    </row>
    <row r="174" spans="8:8" x14ac:dyDescent="0.2">
      <c r="H174" s="204">
        <v>463</v>
      </c>
    </row>
    <row r="175" spans="8:8" x14ac:dyDescent="0.2">
      <c r="H175" s="204">
        <v>416</v>
      </c>
    </row>
    <row r="176" spans="8:8" x14ac:dyDescent="0.2">
      <c r="H176" s="204">
        <v>313</v>
      </c>
    </row>
    <row r="177" spans="8:8" x14ac:dyDescent="0.2">
      <c r="H177" s="204">
        <v>174</v>
      </c>
    </row>
    <row r="178" spans="8:8" x14ac:dyDescent="0.2">
      <c r="H178" s="204">
        <v>237</v>
      </c>
    </row>
    <row r="179" spans="8:8" x14ac:dyDescent="0.2">
      <c r="H179" s="204">
        <v>266</v>
      </c>
    </row>
    <row r="180" spans="8:8" x14ac:dyDescent="0.2">
      <c r="H180" s="204">
        <v>180</v>
      </c>
    </row>
    <row r="181" spans="8:8" x14ac:dyDescent="0.2">
      <c r="H181" s="204">
        <v>978</v>
      </c>
    </row>
    <row r="182" spans="8:8" x14ac:dyDescent="0.2">
      <c r="H182" s="204">
        <v>645</v>
      </c>
    </row>
    <row r="183" spans="8:8" x14ac:dyDescent="0.2">
      <c r="H183" s="204">
        <v>365</v>
      </c>
    </row>
    <row r="184" spans="8:8" x14ac:dyDescent="0.2">
      <c r="H184" s="204">
        <v>1091</v>
      </c>
    </row>
    <row r="185" spans="8:8" x14ac:dyDescent="0.2">
      <c r="H185" s="204">
        <v>513</v>
      </c>
    </row>
    <row r="186" spans="8:8" x14ac:dyDescent="0.2">
      <c r="H186" s="204">
        <v>466</v>
      </c>
    </row>
    <row r="187" spans="8:8" x14ac:dyDescent="0.2">
      <c r="H187" s="204">
        <v>461</v>
      </c>
    </row>
    <row r="188" spans="8:8" x14ac:dyDescent="0.2">
      <c r="H188" s="204">
        <v>425</v>
      </c>
    </row>
    <row r="189" spans="8:8" x14ac:dyDescent="0.2">
      <c r="H189" s="204">
        <v>831</v>
      </c>
    </row>
    <row r="190" spans="8:8" x14ac:dyDescent="0.2">
      <c r="H190" s="204">
        <v>474</v>
      </c>
    </row>
    <row r="191" spans="8:8" x14ac:dyDescent="0.2">
      <c r="H191" s="204">
        <v>376</v>
      </c>
    </row>
    <row r="192" spans="8:8" x14ac:dyDescent="0.2">
      <c r="H192" s="204">
        <v>279</v>
      </c>
    </row>
    <row r="193" spans="8:8" x14ac:dyDescent="0.2">
      <c r="H193" s="204">
        <v>121</v>
      </c>
    </row>
    <row r="194" spans="8:8" x14ac:dyDescent="0.2">
      <c r="H194" s="204">
        <v>115</v>
      </c>
    </row>
    <row r="195" spans="8:8" x14ac:dyDescent="0.2">
      <c r="H195" s="204">
        <v>90</v>
      </c>
    </row>
    <row r="196" spans="8:8" x14ac:dyDescent="0.2">
      <c r="H196" s="204">
        <v>1141</v>
      </c>
    </row>
    <row r="197" spans="8:8" x14ac:dyDescent="0.2">
      <c r="H197" s="204">
        <v>1005</v>
      </c>
    </row>
    <row r="198" spans="8:8" x14ac:dyDescent="0.2">
      <c r="H198" s="204">
        <v>1464</v>
      </c>
    </row>
    <row r="199" spans="8:8" x14ac:dyDescent="0.2">
      <c r="H199" s="204">
        <v>1182</v>
      </c>
    </row>
    <row r="200" spans="8:8" x14ac:dyDescent="0.2">
      <c r="H200" s="204">
        <v>1697</v>
      </c>
    </row>
    <row r="201" spans="8:8" x14ac:dyDescent="0.2">
      <c r="H201" s="204">
        <v>1566</v>
      </c>
    </row>
    <row r="202" spans="8:8" x14ac:dyDescent="0.2">
      <c r="H202" s="204">
        <v>1049</v>
      </c>
    </row>
    <row r="203" spans="8:8" x14ac:dyDescent="0.2">
      <c r="H203" s="204">
        <v>1196</v>
      </c>
    </row>
    <row r="204" spans="8:8" x14ac:dyDescent="0.2">
      <c r="H204" s="204">
        <v>2427</v>
      </c>
    </row>
    <row r="205" spans="8:8" x14ac:dyDescent="0.2">
      <c r="H205" s="204">
        <v>2329</v>
      </c>
    </row>
    <row r="206" spans="8:8" x14ac:dyDescent="0.2">
      <c r="H206" s="204">
        <v>1438</v>
      </c>
    </row>
    <row r="207" spans="8:8" x14ac:dyDescent="0.2">
      <c r="H207" s="204">
        <v>826</v>
      </c>
    </row>
    <row r="208" spans="8:8" x14ac:dyDescent="0.2">
      <c r="H208" s="204">
        <v>468</v>
      </c>
    </row>
    <row r="209" spans="8:8" x14ac:dyDescent="0.2">
      <c r="H209" s="204">
        <v>1284</v>
      </c>
    </row>
    <row r="210" spans="8:8" x14ac:dyDescent="0.2">
      <c r="H210" s="204">
        <v>1318</v>
      </c>
    </row>
    <row r="211" spans="8:8" x14ac:dyDescent="0.2">
      <c r="H211" s="204">
        <v>958</v>
      </c>
    </row>
    <row r="212" spans="8:8" x14ac:dyDescent="0.2">
      <c r="H212" s="204">
        <v>293</v>
      </c>
    </row>
    <row r="213" spans="8:8" x14ac:dyDescent="0.2">
      <c r="H213" s="204">
        <v>205</v>
      </c>
    </row>
    <row r="214" spans="8:8" x14ac:dyDescent="0.2">
      <c r="H214" s="204">
        <v>2021</v>
      </c>
    </row>
    <row r="215" spans="8:8" x14ac:dyDescent="0.2">
      <c r="H215" s="204">
        <v>1727</v>
      </c>
    </row>
    <row r="216" spans="8:8" x14ac:dyDescent="0.2">
      <c r="H216" s="204">
        <v>1526</v>
      </c>
    </row>
    <row r="217" spans="8:8" x14ac:dyDescent="0.2">
      <c r="H217" s="204">
        <v>1988</v>
      </c>
    </row>
    <row r="218" spans="8:8" x14ac:dyDescent="0.2">
      <c r="H218" s="204">
        <v>764</v>
      </c>
    </row>
    <row r="219" spans="8:8" x14ac:dyDescent="0.2">
      <c r="H219" s="204">
        <v>419</v>
      </c>
    </row>
    <row r="220" spans="8:8" x14ac:dyDescent="0.2">
      <c r="H220" s="204">
        <v>453</v>
      </c>
    </row>
    <row r="221" spans="8:8" x14ac:dyDescent="0.2">
      <c r="H221" s="204">
        <v>809</v>
      </c>
    </row>
    <row r="222" spans="8:8" x14ac:dyDescent="0.2">
      <c r="H222" s="204">
        <v>808</v>
      </c>
    </row>
    <row r="223" spans="8:8" x14ac:dyDescent="0.2">
      <c r="H223" s="204">
        <v>405</v>
      </c>
    </row>
    <row r="224" spans="8:8" x14ac:dyDescent="0.2">
      <c r="H224" s="204">
        <v>761</v>
      </c>
    </row>
    <row r="225" spans="8:8" x14ac:dyDescent="0.2">
      <c r="H225" s="204">
        <v>335</v>
      </c>
    </row>
    <row r="226" spans="8:8" x14ac:dyDescent="0.2">
      <c r="H226" s="204">
        <v>237</v>
      </c>
    </row>
    <row r="227" spans="8:8" x14ac:dyDescent="0.2">
      <c r="H227" s="204">
        <v>264</v>
      </c>
    </row>
    <row r="228" spans="8:8" x14ac:dyDescent="0.2">
      <c r="H228" s="204">
        <v>261</v>
      </c>
    </row>
    <row r="229" spans="8:8" x14ac:dyDescent="0.2">
      <c r="H229" s="204">
        <v>959</v>
      </c>
    </row>
    <row r="230" spans="8:8" x14ac:dyDescent="0.2">
      <c r="H230" s="204">
        <v>148</v>
      </c>
    </row>
    <row r="231" spans="8:8" x14ac:dyDescent="0.2">
      <c r="H231" s="204">
        <v>132</v>
      </c>
    </row>
    <row r="232" spans="8:8" x14ac:dyDescent="0.2">
      <c r="H232" s="204">
        <v>132</v>
      </c>
    </row>
    <row r="233" spans="8:8" x14ac:dyDescent="0.2">
      <c r="H233" s="204">
        <v>131</v>
      </c>
    </row>
    <row r="234" spans="8:8" x14ac:dyDescent="0.2">
      <c r="H234" s="204">
        <v>71</v>
      </c>
    </row>
    <row r="235" spans="8:8" x14ac:dyDescent="0.2">
      <c r="H235" s="204">
        <v>1225</v>
      </c>
    </row>
    <row r="236" spans="8:8" x14ac:dyDescent="0.2">
      <c r="H236" s="204">
        <v>1049</v>
      </c>
    </row>
    <row r="237" spans="8:8" x14ac:dyDescent="0.2">
      <c r="H237" s="204">
        <v>1170</v>
      </c>
    </row>
  </sheetData>
  <mergeCells count="5">
    <mergeCell ref="B3:D3"/>
    <mergeCell ref="M2:N2"/>
    <mergeCell ref="K2:L2"/>
    <mergeCell ref="R2:S2"/>
    <mergeCell ref="T2:U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Feuil10"/>
  <dimension ref="B1:AT33"/>
  <sheetViews>
    <sheetView zoomScale="70" zoomScaleNormal="70" workbookViewId="0">
      <selection activeCell="J30" sqref="J30"/>
    </sheetView>
  </sheetViews>
  <sheetFormatPr baseColWidth="10" defaultRowHeight="12.6" x14ac:dyDescent="0.2"/>
  <cols>
    <col min="1" max="1" width="7.08984375" customWidth="1"/>
    <col min="2" max="2" width="8.453125" customWidth="1"/>
    <col min="3" max="3" width="19.08984375" customWidth="1"/>
    <col min="16" max="16" width="13.6328125" customWidth="1"/>
    <col min="20" max="20" width="11.453125" customWidth="1"/>
    <col min="21" max="21" width="8.90625" customWidth="1"/>
  </cols>
  <sheetData>
    <row r="1" spans="2:22" ht="19.8" x14ac:dyDescent="0.3">
      <c r="D1" s="124" t="s">
        <v>211</v>
      </c>
    </row>
    <row r="3" spans="2:22" x14ac:dyDescent="0.2">
      <c r="C3" s="84"/>
      <c r="D3" s="84"/>
      <c r="E3" s="84"/>
      <c r="F3" s="84"/>
      <c r="G3" s="84"/>
      <c r="H3" s="84"/>
      <c r="I3" s="84"/>
      <c r="J3" s="84"/>
      <c r="K3" s="84"/>
    </row>
    <row r="4" spans="2:22" ht="29.4" thickBot="1" x14ac:dyDescent="0.25">
      <c r="B4" s="85"/>
      <c r="C4" s="86" t="s">
        <v>0</v>
      </c>
      <c r="D4" s="87" t="s">
        <v>1</v>
      </c>
      <c r="E4" s="86" t="s">
        <v>7</v>
      </c>
      <c r="F4" s="86" t="s">
        <v>8</v>
      </c>
      <c r="G4" s="86" t="s">
        <v>9</v>
      </c>
      <c r="H4" s="86" t="s">
        <v>2</v>
      </c>
      <c r="I4" s="86" t="s">
        <v>26</v>
      </c>
      <c r="J4" s="86" t="s">
        <v>200</v>
      </c>
      <c r="K4" s="86" t="s">
        <v>29</v>
      </c>
      <c r="L4" s="86" t="s">
        <v>11</v>
      </c>
    </row>
    <row r="5" spans="2:22" ht="14.4" x14ac:dyDescent="0.2">
      <c r="B5" s="125"/>
      <c r="C5" s="126" t="s">
        <v>201</v>
      </c>
      <c r="D5" s="88">
        <v>41</v>
      </c>
      <c r="E5" s="89">
        <v>51173</v>
      </c>
      <c r="F5" s="89">
        <v>20210</v>
      </c>
      <c r="G5" s="89">
        <v>30963</v>
      </c>
      <c r="H5" s="90">
        <v>0.60506517108631508</v>
      </c>
      <c r="I5" s="89">
        <v>866</v>
      </c>
      <c r="J5" s="90">
        <v>1.6922986731284076E-2</v>
      </c>
      <c r="K5" s="89">
        <v>598</v>
      </c>
      <c r="L5" s="91">
        <v>29499</v>
      </c>
    </row>
    <row r="6" spans="2:22" ht="14.4" x14ac:dyDescent="0.2">
      <c r="B6" s="125"/>
      <c r="C6" s="127" t="s">
        <v>202</v>
      </c>
      <c r="D6" s="92">
        <v>51</v>
      </c>
      <c r="E6" s="93">
        <v>60927</v>
      </c>
      <c r="F6" s="93">
        <v>24060</v>
      </c>
      <c r="G6" s="93">
        <v>36867</v>
      </c>
      <c r="H6" s="94">
        <v>0.60510118666601009</v>
      </c>
      <c r="I6" s="93">
        <v>1001</v>
      </c>
      <c r="J6" s="94">
        <v>1.6429497595483119E-2</v>
      </c>
      <c r="K6" s="93">
        <v>718</v>
      </c>
      <c r="L6" s="95">
        <v>35148</v>
      </c>
    </row>
    <row r="7" spans="2:22" ht="29.4" thickBot="1" x14ac:dyDescent="0.35">
      <c r="B7" s="125"/>
      <c r="C7" s="128" t="s">
        <v>203</v>
      </c>
      <c r="D7" s="96">
        <v>29</v>
      </c>
      <c r="E7" s="97">
        <v>36881</v>
      </c>
      <c r="F7" s="98">
        <v>14471</v>
      </c>
      <c r="G7" s="97">
        <v>22410</v>
      </c>
      <c r="H7" s="99">
        <v>0.60762994495810851</v>
      </c>
      <c r="I7" s="100">
        <v>550</v>
      </c>
      <c r="J7" s="101">
        <v>1.491282774328245E-2</v>
      </c>
      <c r="K7" s="98">
        <v>448</v>
      </c>
      <c r="L7" s="102">
        <v>21412</v>
      </c>
      <c r="M7" s="129" t="s">
        <v>186</v>
      </c>
      <c r="N7" s="130" t="s">
        <v>187</v>
      </c>
      <c r="O7" s="130" t="s">
        <v>188</v>
      </c>
      <c r="P7" s="130" t="s">
        <v>189</v>
      </c>
      <c r="Q7" s="130" t="s">
        <v>190</v>
      </c>
      <c r="R7" s="130" t="s">
        <v>191</v>
      </c>
      <c r="S7" s="130" t="s">
        <v>192</v>
      </c>
      <c r="T7" s="130" t="s">
        <v>193</v>
      </c>
      <c r="U7" s="131" t="s">
        <v>194</v>
      </c>
    </row>
    <row r="8" spans="2:22" ht="15.6" thickTop="1" thickBot="1" x14ac:dyDescent="0.35">
      <c r="B8" s="246" t="s">
        <v>204</v>
      </c>
      <c r="C8" s="103" t="s">
        <v>205</v>
      </c>
      <c r="D8" s="132">
        <v>121</v>
      </c>
      <c r="E8" s="104">
        <v>148981</v>
      </c>
      <c r="F8" s="105">
        <v>58741</v>
      </c>
      <c r="G8" s="104">
        <v>90240</v>
      </c>
      <c r="H8" s="106">
        <v>0.60571482269551147</v>
      </c>
      <c r="I8" s="107">
        <v>2417</v>
      </c>
      <c r="J8" s="108">
        <v>1.6223545284297997E-2</v>
      </c>
      <c r="K8" s="105">
        <v>1764</v>
      </c>
      <c r="L8" s="104">
        <v>86059</v>
      </c>
      <c r="M8" s="133">
        <v>1933</v>
      </c>
      <c r="N8" s="134">
        <v>39856</v>
      </c>
      <c r="O8" s="134">
        <v>13688</v>
      </c>
      <c r="P8" s="134">
        <v>9596</v>
      </c>
      <c r="Q8" s="134">
        <v>992</v>
      </c>
      <c r="R8" s="134">
        <v>1080</v>
      </c>
      <c r="S8" s="134">
        <v>282</v>
      </c>
      <c r="T8" s="134">
        <v>9544</v>
      </c>
      <c r="U8" s="135">
        <v>9088</v>
      </c>
    </row>
    <row r="9" spans="2:22" ht="14.4" x14ac:dyDescent="0.3">
      <c r="B9" s="247"/>
      <c r="C9" s="109" t="s">
        <v>206</v>
      </c>
      <c r="D9" s="136">
        <v>34</v>
      </c>
      <c r="E9" s="110">
        <v>27894</v>
      </c>
      <c r="F9" s="111">
        <v>13831</v>
      </c>
      <c r="G9" s="110">
        <v>14063</v>
      </c>
      <c r="H9" s="112">
        <v>0.50415860041586003</v>
      </c>
      <c r="I9" s="111">
        <v>320</v>
      </c>
      <c r="J9" s="113">
        <v>1.1472001147200114E-2</v>
      </c>
      <c r="K9" s="111">
        <v>509</v>
      </c>
      <c r="L9" s="110">
        <v>13234</v>
      </c>
      <c r="M9" s="137">
        <v>541</v>
      </c>
      <c r="N9" s="138">
        <v>8930</v>
      </c>
      <c r="O9" s="138">
        <v>657</v>
      </c>
      <c r="P9" s="138">
        <v>2450</v>
      </c>
      <c r="Q9" s="138">
        <v>282</v>
      </c>
      <c r="R9" s="138">
        <v>204</v>
      </c>
      <c r="S9" s="138">
        <v>0</v>
      </c>
      <c r="T9" s="138">
        <v>2558</v>
      </c>
      <c r="U9" s="139">
        <v>190</v>
      </c>
    </row>
    <row r="10" spans="2:22" ht="14.4" x14ac:dyDescent="0.3">
      <c r="B10" s="247"/>
      <c r="C10" s="114" t="s">
        <v>207</v>
      </c>
      <c r="D10" s="140">
        <v>42</v>
      </c>
      <c r="E10" s="115">
        <v>14026</v>
      </c>
      <c r="F10" s="116">
        <v>5651</v>
      </c>
      <c r="G10" s="115">
        <v>8375</v>
      </c>
      <c r="H10" s="117">
        <v>0.5971053757307857</v>
      </c>
      <c r="I10" s="116">
        <v>230</v>
      </c>
      <c r="J10" s="118">
        <v>1.6398117781263367E-2</v>
      </c>
      <c r="K10" s="116">
        <v>195</v>
      </c>
      <c r="L10" s="115">
        <v>7950</v>
      </c>
      <c r="M10" s="137">
        <v>137</v>
      </c>
      <c r="N10" s="138">
        <v>2955</v>
      </c>
      <c r="O10" s="138">
        <v>3233</v>
      </c>
      <c r="P10" s="138">
        <v>733</v>
      </c>
      <c r="Q10" s="138">
        <v>89</v>
      </c>
      <c r="R10" s="138">
        <v>113</v>
      </c>
      <c r="S10" s="138">
        <v>72</v>
      </c>
      <c r="T10" s="138">
        <v>618</v>
      </c>
      <c r="U10" s="139">
        <v>0</v>
      </c>
    </row>
    <row r="11" spans="2:22" ht="14.4" x14ac:dyDescent="0.3">
      <c r="B11" s="247"/>
      <c r="C11" s="114" t="s">
        <v>208</v>
      </c>
      <c r="D11" s="140">
        <v>25</v>
      </c>
      <c r="E11" s="115">
        <v>7318</v>
      </c>
      <c r="F11" s="116">
        <v>2941</v>
      </c>
      <c r="G11" s="115">
        <v>4377</v>
      </c>
      <c r="H11" s="117">
        <v>0.59811423886307735</v>
      </c>
      <c r="I11" s="116">
        <v>149</v>
      </c>
      <c r="J11" s="118">
        <v>2.0360754304454769E-2</v>
      </c>
      <c r="K11" s="116">
        <v>76</v>
      </c>
      <c r="L11" s="115">
        <v>4152</v>
      </c>
      <c r="M11" s="137">
        <v>80</v>
      </c>
      <c r="N11" s="138">
        <v>1571</v>
      </c>
      <c r="O11" s="138">
        <v>1694</v>
      </c>
      <c r="P11" s="138">
        <v>374</v>
      </c>
      <c r="Q11" s="138">
        <v>54</v>
      </c>
      <c r="R11" s="138">
        <v>48</v>
      </c>
      <c r="S11" s="138">
        <v>44</v>
      </c>
      <c r="T11" s="138">
        <v>287</v>
      </c>
      <c r="U11" s="139">
        <v>0</v>
      </c>
    </row>
    <row r="12" spans="2:22" ht="15" thickBot="1" x14ac:dyDescent="0.35">
      <c r="B12" s="248"/>
      <c r="C12" s="119" t="s">
        <v>209</v>
      </c>
      <c r="D12" s="141">
        <v>14</v>
      </c>
      <c r="E12" s="120">
        <v>5636</v>
      </c>
      <c r="F12" s="121">
        <v>2066</v>
      </c>
      <c r="G12" s="120">
        <v>3570</v>
      </c>
      <c r="H12" s="122">
        <v>0.6334279630943932</v>
      </c>
      <c r="I12" s="121">
        <v>54</v>
      </c>
      <c r="J12" s="123">
        <v>9.5812633073101491E-3</v>
      </c>
      <c r="K12" s="121">
        <v>115</v>
      </c>
      <c r="L12" s="120">
        <v>3401</v>
      </c>
      <c r="M12" s="142">
        <v>53</v>
      </c>
      <c r="N12" s="143">
        <v>1498</v>
      </c>
      <c r="O12" s="143">
        <v>48</v>
      </c>
      <c r="P12" s="143">
        <v>348</v>
      </c>
      <c r="Q12" s="143">
        <v>52</v>
      </c>
      <c r="R12" s="143">
        <v>53</v>
      </c>
      <c r="S12" s="143">
        <v>20</v>
      </c>
      <c r="T12" s="143">
        <v>332</v>
      </c>
      <c r="U12" s="144">
        <v>763</v>
      </c>
    </row>
    <row r="13" spans="2:22" ht="15" thickBot="1" x14ac:dyDescent="0.3">
      <c r="B13" s="85"/>
      <c r="C13" s="145" t="s">
        <v>210</v>
      </c>
      <c r="D13" s="146">
        <v>236</v>
      </c>
      <c r="E13" s="147">
        <v>203855</v>
      </c>
      <c r="F13" s="148">
        <v>83230</v>
      </c>
      <c r="G13" s="147">
        <v>120625</v>
      </c>
      <c r="H13" s="149">
        <v>0.59171960462093154</v>
      </c>
      <c r="I13" s="148">
        <v>3170</v>
      </c>
      <c r="J13" s="149">
        <v>1.5550268573250595E-2</v>
      </c>
      <c r="K13" s="148">
        <v>2659</v>
      </c>
      <c r="L13" s="147">
        <v>114796</v>
      </c>
      <c r="M13" s="150">
        <v>2744</v>
      </c>
      <c r="N13" s="151">
        <v>54810</v>
      </c>
      <c r="O13" s="151">
        <v>19320</v>
      </c>
      <c r="P13" s="151">
        <v>13501</v>
      </c>
      <c r="Q13" s="151">
        <v>1469</v>
      </c>
      <c r="R13" s="151">
        <v>1498</v>
      </c>
      <c r="S13" s="151">
        <v>418</v>
      </c>
      <c r="T13" s="151">
        <v>13339</v>
      </c>
      <c r="U13" s="152">
        <v>10041</v>
      </c>
      <c r="V13" s="153"/>
    </row>
    <row r="16" spans="2:22" ht="13.2" thickBot="1" x14ac:dyDescent="0.25"/>
    <row r="17" spans="3:46" ht="21.75" customHeight="1" thickTop="1" thickBot="1" x14ac:dyDescent="0.25">
      <c r="C17" s="154"/>
      <c r="D17" s="155"/>
      <c r="E17" s="156" t="s">
        <v>195</v>
      </c>
      <c r="F17" s="157" t="s">
        <v>196</v>
      </c>
      <c r="G17" s="158" t="s">
        <v>197</v>
      </c>
      <c r="H17" s="159" t="s">
        <v>130</v>
      </c>
      <c r="N17" s="249" t="s">
        <v>162</v>
      </c>
      <c r="O17" s="250" t="s">
        <v>162</v>
      </c>
      <c r="P17" s="251" t="s">
        <v>162</v>
      </c>
      <c r="Q17" s="249" t="s">
        <v>163</v>
      </c>
      <c r="R17" s="250" t="s">
        <v>162</v>
      </c>
      <c r="S17" s="251" t="s">
        <v>162</v>
      </c>
      <c r="T17" s="243" t="s">
        <v>164</v>
      </c>
      <c r="U17" s="244" t="s">
        <v>162</v>
      </c>
      <c r="V17" s="245" t="s">
        <v>162</v>
      </c>
      <c r="W17" s="243" t="s">
        <v>165</v>
      </c>
      <c r="X17" s="244" t="s">
        <v>162</v>
      </c>
      <c r="Y17" s="245" t="s">
        <v>162</v>
      </c>
      <c r="Z17" s="243" t="s">
        <v>166</v>
      </c>
      <c r="AA17" s="244" t="s">
        <v>162</v>
      </c>
      <c r="AB17" s="245" t="s">
        <v>162</v>
      </c>
      <c r="AC17" s="243" t="s">
        <v>167</v>
      </c>
      <c r="AD17" s="244" t="s">
        <v>162</v>
      </c>
      <c r="AE17" s="245" t="s">
        <v>162</v>
      </c>
      <c r="AF17" s="243" t="s">
        <v>168</v>
      </c>
      <c r="AG17" s="244" t="s">
        <v>162</v>
      </c>
      <c r="AH17" s="244" t="s">
        <v>162</v>
      </c>
      <c r="AI17" s="243" t="s">
        <v>169</v>
      </c>
      <c r="AJ17" s="244" t="s">
        <v>162</v>
      </c>
      <c r="AK17" s="245" t="s">
        <v>162</v>
      </c>
    </row>
    <row r="18" spans="3:46" ht="21.75" customHeight="1" thickTop="1" thickBot="1" x14ac:dyDescent="0.35">
      <c r="C18" s="78"/>
      <c r="D18" s="201" t="s">
        <v>186</v>
      </c>
      <c r="E18" s="160">
        <v>721</v>
      </c>
      <c r="F18" s="161">
        <v>717</v>
      </c>
      <c r="G18" s="162">
        <v>1306</v>
      </c>
      <c r="H18" s="163">
        <v>2744</v>
      </c>
      <c r="N18" s="164" t="s">
        <v>12</v>
      </c>
      <c r="O18" s="165" t="s">
        <v>16</v>
      </c>
      <c r="P18" s="166" t="s">
        <v>14</v>
      </c>
      <c r="Q18" s="164" t="s">
        <v>12</v>
      </c>
      <c r="R18" s="165" t="s">
        <v>16</v>
      </c>
      <c r="S18" s="166" t="s">
        <v>14</v>
      </c>
      <c r="T18" s="165" t="s">
        <v>12</v>
      </c>
      <c r="U18" s="165" t="s">
        <v>16</v>
      </c>
      <c r="V18" s="165" t="s">
        <v>14</v>
      </c>
      <c r="W18" s="164" t="s">
        <v>12</v>
      </c>
      <c r="X18" s="165" t="s">
        <v>16</v>
      </c>
      <c r="Y18" s="166" t="s">
        <v>14</v>
      </c>
      <c r="Z18" s="165" t="s">
        <v>12</v>
      </c>
      <c r="AA18" s="165" t="s">
        <v>16</v>
      </c>
      <c r="AB18" s="165" t="s">
        <v>14</v>
      </c>
      <c r="AC18" s="164" t="s">
        <v>12</v>
      </c>
      <c r="AD18" s="165" t="s">
        <v>16</v>
      </c>
      <c r="AE18" s="166" t="s">
        <v>14</v>
      </c>
      <c r="AF18" s="164" t="s">
        <v>12</v>
      </c>
      <c r="AG18" s="165" t="s">
        <v>16</v>
      </c>
      <c r="AH18" s="166" t="s">
        <v>14</v>
      </c>
      <c r="AI18" s="164" t="s">
        <v>12</v>
      </c>
      <c r="AJ18" s="165" t="s">
        <v>16</v>
      </c>
      <c r="AK18" s="166" t="s">
        <v>14</v>
      </c>
    </row>
    <row r="19" spans="3:46" ht="27.6" x14ac:dyDescent="0.3">
      <c r="C19" s="78"/>
      <c r="D19" s="202" t="s">
        <v>187</v>
      </c>
      <c r="E19" s="167">
        <v>15578</v>
      </c>
      <c r="F19" s="168">
        <v>18181</v>
      </c>
      <c r="G19" s="169">
        <v>21051</v>
      </c>
      <c r="H19" s="170">
        <v>54810</v>
      </c>
      <c r="M19" s="171" t="s">
        <v>220</v>
      </c>
      <c r="N19" s="172">
        <v>504</v>
      </c>
      <c r="O19" s="173">
        <v>9.8489437789459292E-3</v>
      </c>
      <c r="P19" s="174">
        <v>1.7085324926268686E-2</v>
      </c>
      <c r="Q19" s="175">
        <v>11052</v>
      </c>
      <c r="R19" s="173">
        <v>0.21597326715260001</v>
      </c>
      <c r="S19" s="173">
        <v>0.37465676802603476</v>
      </c>
      <c r="T19" s="172">
        <v>12263</v>
      </c>
      <c r="U19" s="173">
        <v>0.23963809039923398</v>
      </c>
      <c r="V19" s="174">
        <v>0.41570900708498593</v>
      </c>
      <c r="W19" s="175">
        <v>2548</v>
      </c>
      <c r="X19" s="173">
        <v>4.9791882438004413E-2</v>
      </c>
      <c r="Y19" s="173">
        <v>8.6375809349469479E-2</v>
      </c>
      <c r="Z19" s="172">
        <v>195</v>
      </c>
      <c r="AA19" s="173">
        <v>3.8106032478064603E-3</v>
      </c>
      <c r="AB19" s="174">
        <v>6.61039357266348E-3</v>
      </c>
      <c r="AC19" s="175">
        <v>315</v>
      </c>
      <c r="AD19" s="173">
        <v>6.1555898618412055E-3</v>
      </c>
      <c r="AE19" s="173">
        <v>1.0678328078917929E-2</v>
      </c>
      <c r="AF19" s="172">
        <v>110</v>
      </c>
      <c r="AG19" s="173">
        <v>2.149571062865183E-3</v>
      </c>
      <c r="AH19" s="174">
        <v>3.7289399640665784E-3</v>
      </c>
      <c r="AI19" s="172">
        <v>2512</v>
      </c>
      <c r="AJ19" s="173">
        <v>4.9088386453793993E-2</v>
      </c>
      <c r="AK19" s="174">
        <v>8.5155428997593138E-2</v>
      </c>
    </row>
    <row r="20" spans="3:46" ht="27.6" x14ac:dyDescent="0.3">
      <c r="C20" s="78"/>
      <c r="D20" s="202" t="s">
        <v>188</v>
      </c>
      <c r="E20" s="167">
        <v>17190</v>
      </c>
      <c r="F20" s="168">
        <v>721</v>
      </c>
      <c r="G20" s="169">
        <v>1409</v>
      </c>
      <c r="H20" s="170">
        <v>19320</v>
      </c>
      <c r="M20" s="171" t="s">
        <v>221</v>
      </c>
      <c r="N20" s="176">
        <v>137</v>
      </c>
      <c r="O20" s="177">
        <v>9.7675745044916579E-3</v>
      </c>
      <c r="P20" s="178">
        <v>1.7232704402515699E-2</v>
      </c>
      <c r="Q20" s="179">
        <v>2955</v>
      </c>
      <c r="R20" s="177">
        <v>0.21068016540710111</v>
      </c>
      <c r="S20" s="177">
        <v>0.37169811320754714</v>
      </c>
      <c r="T20" s="176">
        <v>3233</v>
      </c>
      <c r="U20" s="177">
        <v>0.23050049907314987</v>
      </c>
      <c r="V20" s="178">
        <v>0.40666666666666668</v>
      </c>
      <c r="W20" s="179">
        <v>733</v>
      </c>
      <c r="X20" s="177">
        <v>5.2260088407243693E-2</v>
      </c>
      <c r="Y20" s="177">
        <v>9.2201257861635216E-2</v>
      </c>
      <c r="Z20" s="176">
        <v>89</v>
      </c>
      <c r="AA20" s="177">
        <v>6.34535861970626E-3</v>
      </c>
      <c r="AB20" s="178">
        <v>1.119496855345912E-2</v>
      </c>
      <c r="AC20" s="179">
        <v>113</v>
      </c>
      <c r="AD20" s="177">
        <v>8.0564665620989594E-3</v>
      </c>
      <c r="AE20" s="177">
        <v>1.4213836477987421E-2</v>
      </c>
      <c r="AF20" s="176">
        <v>72</v>
      </c>
      <c r="AG20" s="177">
        <v>5.1333238271780981E-3</v>
      </c>
      <c r="AH20" s="178">
        <v>9.0566037735849061E-3</v>
      </c>
      <c r="AI20" s="176">
        <v>618</v>
      </c>
      <c r="AJ20" s="177">
        <v>4.4061029516612005E-2</v>
      </c>
      <c r="AK20" s="178">
        <v>7.7735849056603773E-2</v>
      </c>
    </row>
    <row r="21" spans="3:46" ht="28.2" thickBot="1" x14ac:dyDescent="0.35">
      <c r="C21" s="78"/>
      <c r="D21" s="202" t="s">
        <v>189</v>
      </c>
      <c r="E21" s="167">
        <v>3655</v>
      </c>
      <c r="F21" s="168">
        <v>3945</v>
      </c>
      <c r="G21" s="169">
        <v>5901</v>
      </c>
      <c r="H21" s="170">
        <v>13501</v>
      </c>
      <c r="M21" s="171" t="s">
        <v>222</v>
      </c>
      <c r="N21" s="180">
        <v>80</v>
      </c>
      <c r="O21" s="181">
        <v>1.0931948619841488E-2</v>
      </c>
      <c r="P21" s="182">
        <v>1.9267822736030827E-2</v>
      </c>
      <c r="Q21" s="183">
        <v>1571</v>
      </c>
      <c r="R21" s="181">
        <v>0.2146761410221372</v>
      </c>
      <c r="S21" s="181">
        <v>0.37837186897880537</v>
      </c>
      <c r="T21" s="180">
        <v>1694</v>
      </c>
      <c r="U21" s="181">
        <v>0.23148401202514349</v>
      </c>
      <c r="V21" s="182">
        <v>0.40799614643545279</v>
      </c>
      <c r="W21" s="183">
        <v>374</v>
      </c>
      <c r="X21" s="181">
        <v>5.1106859797758954E-2</v>
      </c>
      <c r="Y21" s="181">
        <v>9.0077071290944125E-2</v>
      </c>
      <c r="Z21" s="180">
        <v>54</v>
      </c>
      <c r="AA21" s="181">
        <v>7.3790653183930036E-3</v>
      </c>
      <c r="AB21" s="182">
        <v>1.300578034682081E-2</v>
      </c>
      <c r="AC21" s="183">
        <v>48</v>
      </c>
      <c r="AD21" s="181">
        <v>6.5591691719048923E-3</v>
      </c>
      <c r="AE21" s="181">
        <v>1.1560693641618497E-2</v>
      </c>
      <c r="AF21" s="180">
        <v>44</v>
      </c>
      <c r="AG21" s="181">
        <v>6.0125717409128176E-3</v>
      </c>
      <c r="AH21" s="182">
        <v>1.0597302504816955E-2</v>
      </c>
      <c r="AI21" s="180">
        <v>287</v>
      </c>
      <c r="AJ21" s="181">
        <v>3.9218365673681331E-2</v>
      </c>
      <c r="AK21" s="182">
        <v>6.9123314065510602E-2</v>
      </c>
    </row>
    <row r="22" spans="3:46" ht="13.8" x14ac:dyDescent="0.3">
      <c r="C22" s="78"/>
      <c r="D22" s="202" t="s">
        <v>190</v>
      </c>
      <c r="E22" s="167">
        <v>338</v>
      </c>
      <c r="F22" s="168">
        <v>496</v>
      </c>
      <c r="G22" s="169">
        <v>635</v>
      </c>
      <c r="H22" s="170">
        <v>1469</v>
      </c>
    </row>
    <row r="23" spans="3:46" ht="14.4" thickBot="1" x14ac:dyDescent="0.35">
      <c r="C23" s="78"/>
      <c r="D23" s="202" t="s">
        <v>191</v>
      </c>
      <c r="E23" s="167">
        <v>476</v>
      </c>
      <c r="F23" s="168">
        <v>546</v>
      </c>
      <c r="G23" s="169">
        <v>476</v>
      </c>
      <c r="H23" s="170">
        <v>1498</v>
      </c>
    </row>
    <row r="24" spans="3:46" ht="13.8" x14ac:dyDescent="0.3">
      <c r="C24" s="78"/>
      <c r="D24" s="202" t="s">
        <v>192</v>
      </c>
      <c r="E24" s="167">
        <v>226</v>
      </c>
      <c r="F24" s="168">
        <v>192</v>
      </c>
      <c r="G24" s="169">
        <v>0</v>
      </c>
      <c r="H24" s="170">
        <v>418</v>
      </c>
      <c r="N24" s="237" t="s">
        <v>198</v>
      </c>
      <c r="O24" s="238" t="s">
        <v>162</v>
      </c>
      <c r="P24" s="239" t="s">
        <v>162</v>
      </c>
      <c r="Q24" s="237" t="s">
        <v>170</v>
      </c>
      <c r="R24" s="238" t="s">
        <v>162</v>
      </c>
      <c r="S24" s="239" t="s">
        <v>162</v>
      </c>
      <c r="T24" s="237" t="s">
        <v>212</v>
      </c>
      <c r="U24" s="238" t="s">
        <v>162</v>
      </c>
      <c r="V24" s="239" t="s">
        <v>162</v>
      </c>
      <c r="W24" s="237" t="s">
        <v>213</v>
      </c>
      <c r="X24" s="238" t="s">
        <v>162</v>
      </c>
      <c r="Y24" s="239" t="s">
        <v>162</v>
      </c>
      <c r="Z24" s="237" t="s">
        <v>171</v>
      </c>
      <c r="AA24" s="238" t="s">
        <v>162</v>
      </c>
      <c r="AB24" s="239" t="s">
        <v>162</v>
      </c>
      <c r="AC24" s="237" t="s">
        <v>172</v>
      </c>
      <c r="AD24" s="238" t="s">
        <v>162</v>
      </c>
      <c r="AE24" s="239" t="s">
        <v>162</v>
      </c>
      <c r="AF24" s="237" t="s">
        <v>173</v>
      </c>
      <c r="AG24" s="238" t="s">
        <v>162</v>
      </c>
      <c r="AH24" s="239" t="s">
        <v>162</v>
      </c>
      <c r="AI24" s="237" t="s">
        <v>174</v>
      </c>
      <c r="AJ24" s="238" t="s">
        <v>162</v>
      </c>
      <c r="AK24" s="239" t="s">
        <v>162</v>
      </c>
      <c r="AL24" s="237" t="s">
        <v>175</v>
      </c>
      <c r="AM24" s="238" t="s">
        <v>162</v>
      </c>
      <c r="AN24" s="238" t="s">
        <v>162</v>
      </c>
      <c r="AO24" s="237" t="s">
        <v>176</v>
      </c>
      <c r="AP24" s="238" t="s">
        <v>162</v>
      </c>
      <c r="AQ24" s="239" t="s">
        <v>162</v>
      </c>
      <c r="AR24" s="237" t="s">
        <v>177</v>
      </c>
      <c r="AS24" s="238" t="s">
        <v>162</v>
      </c>
      <c r="AT24" s="239" t="s">
        <v>162</v>
      </c>
    </row>
    <row r="25" spans="3:46" ht="14.4" thickBot="1" x14ac:dyDescent="0.35">
      <c r="C25" s="78"/>
      <c r="D25" s="202" t="s">
        <v>193</v>
      </c>
      <c r="E25" s="167">
        <v>3417</v>
      </c>
      <c r="F25" s="168">
        <v>3943</v>
      </c>
      <c r="G25" s="169">
        <v>5979</v>
      </c>
      <c r="H25" s="170">
        <v>13339</v>
      </c>
      <c r="N25" s="164" t="s">
        <v>12</v>
      </c>
      <c r="O25" s="165" t="s">
        <v>16</v>
      </c>
      <c r="P25" s="166" t="s">
        <v>14</v>
      </c>
      <c r="Q25" s="164" t="s">
        <v>12</v>
      </c>
      <c r="R25" s="165" t="s">
        <v>16</v>
      </c>
      <c r="S25" s="166" t="s">
        <v>14</v>
      </c>
      <c r="T25" s="165" t="s">
        <v>12</v>
      </c>
      <c r="U25" s="165" t="s">
        <v>16</v>
      </c>
      <c r="V25" s="165" t="s">
        <v>14</v>
      </c>
      <c r="W25" s="184" t="s">
        <v>12</v>
      </c>
      <c r="X25" s="185" t="s">
        <v>16</v>
      </c>
      <c r="Y25" s="186" t="s">
        <v>14</v>
      </c>
      <c r="Z25" s="165" t="s">
        <v>12</v>
      </c>
      <c r="AA25" s="165" t="s">
        <v>16</v>
      </c>
      <c r="AB25" s="165" t="s">
        <v>14</v>
      </c>
      <c r="AC25" s="164" t="s">
        <v>12</v>
      </c>
      <c r="AD25" s="165" t="s">
        <v>16</v>
      </c>
      <c r="AE25" s="166" t="s">
        <v>14</v>
      </c>
      <c r="AF25" s="164" t="s">
        <v>12</v>
      </c>
      <c r="AG25" s="165" t="s">
        <v>16</v>
      </c>
      <c r="AH25" s="166" t="s">
        <v>14</v>
      </c>
      <c r="AI25" s="164" t="s">
        <v>12</v>
      </c>
      <c r="AJ25" s="165" t="s">
        <v>16</v>
      </c>
      <c r="AK25" s="166" t="s">
        <v>14</v>
      </c>
      <c r="AL25" s="187" t="s">
        <v>12</v>
      </c>
      <c r="AM25" s="187" t="s">
        <v>16</v>
      </c>
      <c r="AN25" s="187" t="s">
        <v>14</v>
      </c>
      <c r="AO25" s="164" t="s">
        <v>12</v>
      </c>
      <c r="AP25" s="165" t="s">
        <v>16</v>
      </c>
      <c r="AQ25" s="166" t="s">
        <v>14</v>
      </c>
      <c r="AR25" s="164" t="s">
        <v>12</v>
      </c>
      <c r="AS25" s="165" t="s">
        <v>16</v>
      </c>
      <c r="AT25" s="166" t="s">
        <v>14</v>
      </c>
    </row>
    <row r="26" spans="3:46" ht="28.2" thickBot="1" x14ac:dyDescent="0.35">
      <c r="C26" s="70"/>
      <c r="D26" s="203" t="s">
        <v>194</v>
      </c>
      <c r="E26" s="188">
        <v>0</v>
      </c>
      <c r="F26" s="189">
        <v>9574</v>
      </c>
      <c r="G26" s="190">
        <v>467</v>
      </c>
      <c r="H26" s="191">
        <v>10041</v>
      </c>
      <c r="M26" s="192" t="s">
        <v>214</v>
      </c>
      <c r="N26" s="172">
        <v>664</v>
      </c>
      <c r="O26" s="193">
        <v>1.0898288115285506E-2</v>
      </c>
      <c r="P26" s="174">
        <v>1.8891544326846477E-2</v>
      </c>
      <c r="Q26" s="175">
        <v>3597</v>
      </c>
      <c r="R26" s="193">
        <v>5.9037864985966811E-2</v>
      </c>
      <c r="S26" s="173">
        <v>0.10233868214407647</v>
      </c>
      <c r="T26" s="172">
        <v>673</v>
      </c>
      <c r="U26" s="193">
        <v>1.1046005875884255E-2</v>
      </c>
      <c r="V26" s="174">
        <v>1.9147604415613976E-2</v>
      </c>
      <c r="W26" s="175">
        <v>3611</v>
      </c>
      <c r="X26" s="193">
        <v>5.9267648169120425E-2</v>
      </c>
      <c r="Y26" s="173">
        <v>0.10273699783771481</v>
      </c>
      <c r="Z26" s="172">
        <v>16683</v>
      </c>
      <c r="AA26" s="193">
        <v>0.27381948889654834</v>
      </c>
      <c r="AB26" s="174">
        <v>0.47465005121201775</v>
      </c>
      <c r="AC26" s="175">
        <v>692</v>
      </c>
      <c r="AD26" s="193">
        <v>1.1357854481592726E-2</v>
      </c>
      <c r="AE26" s="173">
        <v>1.9688175714123138E-2</v>
      </c>
      <c r="AF26" s="172">
        <v>493</v>
      </c>
      <c r="AG26" s="193">
        <v>8.0916506639092684E-3</v>
      </c>
      <c r="AH26" s="174">
        <v>1.4026402640264026E-2</v>
      </c>
      <c r="AI26" s="175">
        <v>172</v>
      </c>
      <c r="AJ26" s="193">
        <v>2.8230505358872093E-3</v>
      </c>
      <c r="AK26" s="173">
        <v>4.8935928075566175E-3</v>
      </c>
      <c r="AL26" s="172">
        <v>7945</v>
      </c>
      <c r="AM26" s="193">
        <v>0.1304019564396737</v>
      </c>
      <c r="AN26" s="174">
        <v>0.2260441561397519</v>
      </c>
      <c r="AO26" s="175">
        <v>174</v>
      </c>
      <c r="AP26" s="193">
        <v>2.8558767049091534E-3</v>
      </c>
      <c r="AQ26" s="173">
        <v>4.9504950495049506E-3</v>
      </c>
      <c r="AR26" s="172">
        <v>444</v>
      </c>
      <c r="AS26" s="193">
        <v>7.287409522871633E-3</v>
      </c>
      <c r="AT26" s="174">
        <v>1.2632297712529874E-2</v>
      </c>
    </row>
    <row r="27" spans="3:46" ht="28.8" thickTop="1" thickBot="1" x14ac:dyDescent="0.25">
      <c r="M27" s="194" t="s">
        <v>215</v>
      </c>
      <c r="N27" s="180">
        <v>53</v>
      </c>
      <c r="O27" s="195">
        <v>9.4255735372576911E-3</v>
      </c>
      <c r="P27" s="196">
        <v>1.6735080517840228E-2</v>
      </c>
      <c r="Q27" s="183">
        <v>348</v>
      </c>
      <c r="R27" s="195">
        <v>6.1888671527654274E-2</v>
      </c>
      <c r="S27" s="197">
        <v>0.1098831701926113</v>
      </c>
      <c r="T27" s="180">
        <v>48</v>
      </c>
      <c r="U27" s="195">
        <v>8.5363684865730032E-3</v>
      </c>
      <c r="V27" s="196">
        <v>1.5156299336911904E-2</v>
      </c>
      <c r="W27" s="183">
        <v>332</v>
      </c>
      <c r="X27" s="195">
        <v>5.9043215365463274E-2</v>
      </c>
      <c r="Y27" s="197">
        <v>0.10483107041364068</v>
      </c>
      <c r="Z27" s="180">
        <v>1498</v>
      </c>
      <c r="AA27" s="195">
        <v>0.2664058331851325</v>
      </c>
      <c r="AB27" s="196">
        <v>0.47300284180612567</v>
      </c>
      <c r="AC27" s="183">
        <v>74</v>
      </c>
      <c r="AD27" s="195">
        <v>1.3160234750133381E-2</v>
      </c>
      <c r="AE27" s="197">
        <v>2.3365961477739186E-2</v>
      </c>
      <c r="AF27" s="180">
        <v>53</v>
      </c>
      <c r="AG27" s="195">
        <v>9.4255735372576911E-3</v>
      </c>
      <c r="AH27" s="196">
        <v>1.6735080517840228E-2</v>
      </c>
      <c r="AI27" s="183">
        <v>20</v>
      </c>
      <c r="AJ27" s="195">
        <v>3.5568202027387516E-3</v>
      </c>
      <c r="AK27" s="197">
        <v>6.3151247237132934E-3</v>
      </c>
      <c r="AL27" s="180">
        <v>678</v>
      </c>
      <c r="AM27" s="195">
        <v>0.12057620487284368</v>
      </c>
      <c r="AN27" s="196">
        <v>0.21408272813388066</v>
      </c>
      <c r="AO27" s="183">
        <v>11</v>
      </c>
      <c r="AP27" s="195">
        <v>1.9562511115063133E-3</v>
      </c>
      <c r="AQ27" s="197">
        <v>3.4733185980423114E-3</v>
      </c>
      <c r="AR27" s="180">
        <v>52</v>
      </c>
      <c r="AS27" s="195">
        <v>9.2477325271207549E-3</v>
      </c>
      <c r="AT27" s="196">
        <v>1.6419324281654563E-2</v>
      </c>
    </row>
    <row r="29" spans="3:46" ht="13.2" thickBot="1" x14ac:dyDescent="0.25"/>
    <row r="30" spans="3:46" x14ac:dyDescent="0.2">
      <c r="N30" s="240" t="s">
        <v>178</v>
      </c>
      <c r="O30" s="241"/>
      <c r="P30" s="242"/>
      <c r="Q30" s="240" t="s">
        <v>179</v>
      </c>
      <c r="R30" s="241"/>
      <c r="S30" s="242"/>
      <c r="T30" s="240" t="s">
        <v>180</v>
      </c>
      <c r="U30" s="241"/>
      <c r="V30" s="242"/>
      <c r="W30" s="240" t="s">
        <v>181</v>
      </c>
      <c r="X30" s="241"/>
      <c r="Y30" s="242"/>
      <c r="Z30" s="240" t="s">
        <v>182</v>
      </c>
      <c r="AA30" s="241"/>
      <c r="AB30" s="242"/>
      <c r="AC30" s="240" t="s">
        <v>183</v>
      </c>
      <c r="AD30" s="241"/>
      <c r="AE30" s="242"/>
      <c r="AF30" s="240" t="s">
        <v>184</v>
      </c>
      <c r="AG30" s="241"/>
      <c r="AH30" s="242"/>
      <c r="AI30" s="240" t="s">
        <v>185</v>
      </c>
      <c r="AJ30" s="241"/>
      <c r="AK30" s="242"/>
    </row>
    <row r="31" spans="3:46" ht="14.4" thickBot="1" x14ac:dyDescent="0.25">
      <c r="N31" s="164" t="s">
        <v>12</v>
      </c>
      <c r="O31" s="165" t="s">
        <v>216</v>
      </c>
      <c r="P31" s="166" t="s">
        <v>217</v>
      </c>
      <c r="Q31" s="164" t="s">
        <v>12</v>
      </c>
      <c r="R31" s="165" t="s">
        <v>216</v>
      </c>
      <c r="S31" s="166" t="s">
        <v>217</v>
      </c>
      <c r="T31" s="165" t="s">
        <v>12</v>
      </c>
      <c r="U31" s="165" t="s">
        <v>216</v>
      </c>
      <c r="V31" s="165" t="s">
        <v>217</v>
      </c>
      <c r="W31" s="164" t="s">
        <v>12</v>
      </c>
      <c r="X31" s="165" t="s">
        <v>216</v>
      </c>
      <c r="Y31" s="166" t="s">
        <v>217</v>
      </c>
      <c r="Z31" s="165" t="s">
        <v>12</v>
      </c>
      <c r="AA31" s="165" t="s">
        <v>216</v>
      </c>
      <c r="AB31" s="165" t="s">
        <v>217</v>
      </c>
      <c r="AC31" s="164" t="s">
        <v>12</v>
      </c>
      <c r="AD31" s="165" t="s">
        <v>216</v>
      </c>
      <c r="AE31" s="166" t="s">
        <v>217</v>
      </c>
      <c r="AF31" s="164" t="s">
        <v>12</v>
      </c>
      <c r="AG31" s="165" t="s">
        <v>216</v>
      </c>
      <c r="AH31" s="166" t="s">
        <v>217</v>
      </c>
      <c r="AI31" s="164" t="s">
        <v>12</v>
      </c>
      <c r="AJ31" s="165" t="s">
        <v>216</v>
      </c>
      <c r="AK31" s="166" t="s">
        <v>217</v>
      </c>
    </row>
    <row r="32" spans="3:46" ht="27.6" x14ac:dyDescent="0.2">
      <c r="M32" s="192" t="s">
        <v>218</v>
      </c>
      <c r="N32" s="192">
        <v>752</v>
      </c>
      <c r="O32" s="198">
        <v>2.0389902659906183E-2</v>
      </c>
      <c r="P32" s="199">
        <v>3.5120493181393611E-2</v>
      </c>
      <c r="Q32" s="200">
        <v>3451</v>
      </c>
      <c r="R32" s="198">
        <v>9.3571215531032245E-2</v>
      </c>
      <c r="S32" s="198">
        <v>0.16117130580982628</v>
      </c>
      <c r="T32" s="192">
        <v>12121</v>
      </c>
      <c r="U32" s="198">
        <v>0.32865160922968467</v>
      </c>
      <c r="V32" s="199">
        <v>0.56608443863254254</v>
      </c>
      <c r="W32" s="200">
        <v>277</v>
      </c>
      <c r="X32" s="198">
        <v>7.5106423361622513E-3</v>
      </c>
      <c r="Y32" s="198">
        <v>1.2936671025593125E-2</v>
      </c>
      <c r="Z32" s="192">
        <v>3421</v>
      </c>
      <c r="AA32" s="198">
        <v>9.2757788563216828E-2</v>
      </c>
      <c r="AB32" s="199">
        <v>0.1597702223052494</v>
      </c>
      <c r="AC32" s="200">
        <v>765</v>
      </c>
      <c r="AD32" s="198">
        <v>2.0742387679292859E-2</v>
      </c>
      <c r="AE32" s="198">
        <v>3.5727629366710256E-2</v>
      </c>
      <c r="AF32" s="192">
        <v>272</v>
      </c>
      <c r="AG32" s="198">
        <v>7.3750711748596836E-3</v>
      </c>
      <c r="AH32" s="199">
        <v>1.2703157108163646E-2</v>
      </c>
      <c r="AI32" s="192">
        <v>353</v>
      </c>
      <c r="AJ32" s="198">
        <v>9.5713239879612801E-3</v>
      </c>
      <c r="AK32" s="199">
        <v>1.6486082570521202E-2</v>
      </c>
    </row>
    <row r="33" spans="13:37" ht="28.2" thickBot="1" x14ac:dyDescent="0.25">
      <c r="M33" s="194" t="s">
        <v>219</v>
      </c>
      <c r="N33" s="180">
        <v>657</v>
      </c>
      <c r="O33" s="197">
        <v>2.3615254663743215E-2</v>
      </c>
      <c r="P33" s="196">
        <v>4.1550720971414115E-2</v>
      </c>
      <c r="Q33" s="183">
        <v>2450</v>
      </c>
      <c r="R33" s="197">
        <v>8.8062974012436651E-2</v>
      </c>
      <c r="S33" s="196">
        <v>0.15494561092840881</v>
      </c>
      <c r="T33" s="180">
        <v>8930</v>
      </c>
      <c r="U33" s="197">
        <v>0.32098055425757521</v>
      </c>
      <c r="V33" s="196">
        <v>0.56476094105742469</v>
      </c>
      <c r="W33" s="183">
        <v>190</v>
      </c>
      <c r="X33" s="197">
        <v>6.8293734948420256E-3</v>
      </c>
      <c r="Y33" s="196">
        <v>1.2016190235264356E-2</v>
      </c>
      <c r="Z33" s="180">
        <v>2558</v>
      </c>
      <c r="AA33" s="197">
        <v>9.1944933683188956E-2</v>
      </c>
      <c r="AB33" s="196">
        <v>0.16177586643055908</v>
      </c>
      <c r="AC33" s="183">
        <v>541</v>
      </c>
      <c r="AD33" s="197">
        <v>1.944574242478703E-2</v>
      </c>
      <c r="AE33" s="196">
        <v>3.4214520617252719E-2</v>
      </c>
      <c r="AF33" s="180">
        <v>204</v>
      </c>
      <c r="AG33" s="197">
        <v>7.3325904891988064E-3</v>
      </c>
      <c r="AH33" s="196">
        <v>1.2901593726283835E-2</v>
      </c>
      <c r="AI33" s="180">
        <v>282</v>
      </c>
      <c r="AJ33" s="197">
        <v>1.0136228029186586E-2</v>
      </c>
      <c r="AK33" s="196">
        <v>1.783455603339236E-2</v>
      </c>
    </row>
  </sheetData>
  <mergeCells count="28">
    <mergeCell ref="AC17:AE17"/>
    <mergeCell ref="AF17:AH17"/>
    <mergeCell ref="AI17:AK17"/>
    <mergeCell ref="B8:B12"/>
    <mergeCell ref="N17:P17"/>
    <mergeCell ref="Q17:S17"/>
    <mergeCell ref="T17:V17"/>
    <mergeCell ref="T24:V24"/>
    <mergeCell ref="W24:Y24"/>
    <mergeCell ref="Z24:AB24"/>
    <mergeCell ref="W17:Y17"/>
    <mergeCell ref="Z17:AB17"/>
    <mergeCell ref="AR24:AT24"/>
    <mergeCell ref="N30:P30"/>
    <mergeCell ref="Q30:S30"/>
    <mergeCell ref="T30:V30"/>
    <mergeCell ref="W30:Y30"/>
    <mergeCell ref="Z30:AB30"/>
    <mergeCell ref="AC30:AE30"/>
    <mergeCell ref="AF30:AH30"/>
    <mergeCell ref="AI30:AK30"/>
    <mergeCell ref="AC24:AE24"/>
    <mergeCell ref="AF24:AH24"/>
    <mergeCell ref="AI24:AK24"/>
    <mergeCell ref="AL24:AN24"/>
    <mergeCell ref="AO24:AQ24"/>
    <mergeCell ref="N24:P24"/>
    <mergeCell ref="Q24:S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15</vt:i4>
      </vt:variant>
    </vt:vector>
  </HeadingPairs>
  <TitlesOfParts>
    <vt:vector size="24" baseType="lpstr">
      <vt:lpstr>Import</vt:lpstr>
      <vt:lpstr>Data</vt:lpstr>
      <vt:lpstr>Circo1</vt:lpstr>
      <vt:lpstr>Circo2</vt:lpstr>
      <vt:lpstr>Circo3</vt:lpstr>
      <vt:lpstr>Global</vt:lpstr>
      <vt:lpstr>HISTOGRAME</vt:lpstr>
      <vt:lpstr>Data_T1</vt:lpstr>
      <vt:lpstr>Global Archipels</vt:lpstr>
      <vt:lpstr>Data_Donnees</vt:lpstr>
      <vt:lpstr>Import_Abstention</vt:lpstr>
      <vt:lpstr>Import_Blancs</vt:lpstr>
      <vt:lpstr>Import_BV</vt:lpstr>
      <vt:lpstr>Import_Circ</vt:lpstr>
      <vt:lpstr>Import_Communes</vt:lpstr>
      <vt:lpstr>Import_Donnees</vt:lpstr>
      <vt:lpstr>Import_Exprimés</vt:lpstr>
      <vt:lpstr>Import_Inscrits</vt:lpstr>
      <vt:lpstr>Import_Votants</vt:lpstr>
      <vt:lpstr>Imports_Nuls</vt:lpstr>
      <vt:lpstr>Param_Candidats</vt:lpstr>
      <vt:lpstr>Circo1!Zone_d_impression</vt:lpstr>
      <vt:lpstr>Circo2!Zone_d_impression</vt:lpstr>
      <vt:lpstr>Circo3!Zone_d_impression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HAUT COMMISSARIAT</dc:creator>
  <cp:lastModifiedBy>Capucine MONG YEN</cp:lastModifiedBy>
  <cp:lastPrinted>2017-06-18T07:33:43Z</cp:lastPrinted>
  <dcterms:created xsi:type="dcterms:W3CDTF">2012-06-03T08:57:30Z</dcterms:created>
  <dcterms:modified xsi:type="dcterms:W3CDTF">2017-06-18T07:36:04Z</dcterms:modified>
</cp:coreProperties>
</file>